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adimw/Desktop/"/>
    </mc:Choice>
  </mc:AlternateContent>
  <xr:revisionPtr revIDLastSave="0" documentId="8_{490E05F6-F582-D748-8100-361253F63DC6}" xr6:coauthVersionLast="45" xr6:coauthVersionMax="45" xr10:uidLastSave="{00000000-0000-0000-0000-000000000000}"/>
  <bookViews>
    <workbookView xWindow="-5540" yWindow="460" windowWidth="28040" windowHeight="16640"/>
  </bookViews>
  <sheets>
    <sheet name="esr-ring-norad.tf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" i="1" l="1"/>
  <c r="J12" i="1" l="1"/>
  <c r="I13" i="1"/>
  <c r="J13" i="1"/>
  <c r="G13" i="1"/>
  <c r="I12" i="1" s="1"/>
  <c r="G12" i="1" s="1"/>
  <c r="I11" i="1" s="1"/>
  <c r="J17" i="1"/>
  <c r="H18" i="1" s="1"/>
  <c r="I17" i="1"/>
  <c r="G18" i="1" s="1"/>
  <c r="H17" i="1"/>
  <c r="G17" i="1"/>
  <c r="J15" i="1"/>
  <c r="I15" i="1"/>
  <c r="H15" i="1"/>
  <c r="G15" i="1"/>
  <c r="B6" i="1"/>
  <c r="H12" i="1" l="1"/>
  <c r="J11" i="1" s="1"/>
  <c r="H11" i="1" s="1"/>
  <c r="J10" i="1" s="1"/>
  <c r="J18" i="1"/>
  <c r="H19" i="1" s="1"/>
  <c r="J19" i="1" s="1"/>
  <c r="H20" i="1" s="1"/>
  <c r="I18" i="1"/>
  <c r="G19" i="1" s="1"/>
  <c r="G11" i="1" l="1"/>
  <c r="I10" i="1" s="1"/>
  <c r="G10" i="1" s="1"/>
  <c r="I19" i="1"/>
  <c r="G20" i="1" s="1"/>
  <c r="I20" i="1" s="1"/>
  <c r="G21" i="1" s="1"/>
  <c r="J20" i="1" l="1"/>
  <c r="H21" i="1" s="1"/>
  <c r="I21" i="1" s="1"/>
  <c r="G22" i="1" s="1"/>
  <c r="H10" i="1"/>
  <c r="J9" i="1" s="1"/>
  <c r="J21" i="1"/>
  <c r="H22" i="1" s="1"/>
  <c r="I9" i="1"/>
  <c r="J22" i="1" l="1"/>
  <c r="H23" i="1" s="1"/>
  <c r="I22" i="1"/>
  <c r="G23" i="1" s="1"/>
</calcChain>
</file>

<file path=xl/sharedStrings.xml><?xml version="1.0" encoding="utf-8"?>
<sst xmlns="http://schemas.openxmlformats.org/spreadsheetml/2006/main" count="42" uniqueCount="27">
  <si>
    <t>NAME</t>
  </si>
  <si>
    <t>KEYWORD</t>
  </si>
  <si>
    <t>S</t>
  </si>
  <si>
    <t>L</t>
  </si>
  <si>
    <t>ANGLE</t>
  </si>
  <si>
    <t>MARKER</t>
  </si>
  <si>
    <t>IP6</t>
  </si>
  <si>
    <t>DB2ER_6</t>
  </si>
  <si>
    <t>RBEND</t>
  </si>
  <si>
    <t>DB3ER_6</t>
  </si>
  <si>
    <t>DB6ER_6</t>
  </si>
  <si>
    <t>DB14ER_6</t>
  </si>
  <si>
    <t>DB23_6</t>
  </si>
  <si>
    <t>SOL20_6</t>
  </si>
  <si>
    <t>SOLENOID</t>
  </si>
  <si>
    <t>DB23_5</t>
  </si>
  <si>
    <t>DB14EF_5</t>
  </si>
  <si>
    <t>DB6EF_5</t>
  </si>
  <si>
    <t>Energy(GeV)</t>
  </si>
  <si>
    <t>IP spin, transv</t>
  </si>
  <si>
    <t>spin components</t>
  </si>
  <si>
    <t>longitudinal</t>
  </si>
  <si>
    <t>transverse</t>
  </si>
  <si>
    <t>Base energy,GeV</t>
  </si>
  <si>
    <t>element entrance</t>
  </si>
  <si>
    <t>element exit</t>
  </si>
  <si>
    <t>IP spin, longit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</si>
</sst>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33" borderId="0" xfId="0" applyFill="1"/>
    <xf numFmtId="0" fontId="0" fillId="0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5" sqref="B5"/>
    </sheetView>
  </sheetViews>
  <sheetFormatPr baseColWidth="10" defaultRowHeight="16"/>
  <cols>
    <col min="1" max="1" width="15.1640625" bestFit="1" customWidth="1"/>
    <col min="8" max="8" width="9.6640625" bestFit="1" customWidth="1"/>
  </cols>
  <sheetData>
    <row r="1" spans="1:10">
      <c r="A1" t="s">
        <v>23</v>
      </c>
      <c r="B1">
        <v>0.44056000000000001</v>
      </c>
    </row>
    <row r="4" spans="1:10">
      <c r="A4" s="2" t="s">
        <v>18</v>
      </c>
      <c r="B4" s="2">
        <v>17.843</v>
      </c>
    </row>
    <row r="5" spans="1:10">
      <c r="A5" s="3" t="s">
        <v>26</v>
      </c>
      <c r="B5" s="3">
        <v>1</v>
      </c>
    </row>
    <row r="6" spans="1:10">
      <c r="A6" t="s">
        <v>19</v>
      </c>
      <c r="B6">
        <f>SQRT(1-B5^2)</f>
        <v>0</v>
      </c>
      <c r="G6" s="1" t="s">
        <v>20</v>
      </c>
      <c r="H6" s="1"/>
      <c r="I6" s="1"/>
      <c r="J6" s="1"/>
    </row>
    <row r="7" spans="1:10">
      <c r="G7" s="1" t="s">
        <v>24</v>
      </c>
      <c r="H7" s="1"/>
      <c r="I7" s="1" t="s">
        <v>25</v>
      </c>
      <c r="J7" s="1"/>
    </row>
    <row r="8" spans="1:10">
      <c r="A8" t="s">
        <v>0</v>
      </c>
      <c r="B8" t="s">
        <v>1</v>
      </c>
      <c r="C8" t="s">
        <v>2</v>
      </c>
      <c r="D8" t="s">
        <v>3</v>
      </c>
      <c r="E8" t="s">
        <v>4</v>
      </c>
      <c r="G8" t="s">
        <v>21</v>
      </c>
      <c r="H8" t="s">
        <v>22</v>
      </c>
      <c r="I8" t="s">
        <v>21</v>
      </c>
      <c r="J8" t="s">
        <v>22</v>
      </c>
    </row>
    <row r="9" spans="1:10">
      <c r="A9" t="s">
        <v>13</v>
      </c>
      <c r="B9" t="s">
        <v>14</v>
      </c>
      <c r="C9">
        <v>3731.4036169999999</v>
      </c>
      <c r="D9">
        <v>9</v>
      </c>
      <c r="E9">
        <v>0</v>
      </c>
      <c r="I9">
        <f>G10</f>
        <v>1.5689293464987708E-2</v>
      </c>
      <c r="J9">
        <f>H10</f>
        <v>0.99987691546038271</v>
      </c>
    </row>
    <row r="10" spans="1:10">
      <c r="A10" t="s">
        <v>15</v>
      </c>
      <c r="B10" t="s">
        <v>8</v>
      </c>
      <c r="C10">
        <v>3736.5840819999999</v>
      </c>
      <c r="D10">
        <v>2.9233219450000001</v>
      </c>
      <c r="E10">
        <v>1.91985E-2</v>
      </c>
      <c r="G10">
        <f>I10*COS($B$4/$B$1*E10)-J10*SIN($B$4/$B$1*E10)</f>
        <v>1.5689293464987708E-2</v>
      </c>
      <c r="H10">
        <f>J10*COS($B$4/$B$1*E10)+I10*SIN($B$4/$B$1*E10)</f>
        <v>0.99987691546038271</v>
      </c>
      <c r="I10">
        <f>G11</f>
        <v>0.71263219596962768</v>
      </c>
      <c r="J10">
        <f>H11</f>
        <v>0.70153784877760239</v>
      </c>
    </row>
    <row r="11" spans="1:10">
      <c r="A11" t="s">
        <v>15</v>
      </c>
      <c r="B11" t="s">
        <v>8</v>
      </c>
      <c r="C11">
        <v>3743.256355</v>
      </c>
      <c r="D11">
        <v>2.9233219450000001</v>
      </c>
      <c r="E11">
        <v>1.91985E-2</v>
      </c>
      <c r="G11">
        <f>I11*COS($B$4/$B$1*E11)-J11*SIN($B$4/$B$1*E11)</f>
        <v>0.71263219596962768</v>
      </c>
      <c r="H11">
        <f>J11*COS($B$4/$B$1*E11)+I11*SIN($B$4/$B$1*E11)</f>
        <v>0.70153784877760239</v>
      </c>
      <c r="I11">
        <f>G12</f>
        <v>1</v>
      </c>
      <c r="J11">
        <f>H12</f>
        <v>0</v>
      </c>
    </row>
    <row r="12" spans="1:10">
      <c r="A12" t="s">
        <v>16</v>
      </c>
      <c r="B12" t="s">
        <v>8</v>
      </c>
      <c r="C12">
        <v>3752.1635059999999</v>
      </c>
      <c r="D12">
        <v>6.0000082270000004</v>
      </c>
      <c r="E12">
        <v>5.7364294300000004E-3</v>
      </c>
      <c r="G12">
        <f>I12*COS($B$4/$B$1*E12)-J12*SIN($B$4/$B$1*E12)</f>
        <v>1</v>
      </c>
      <c r="H12">
        <f>J12*COS($B$4/$B$1*E12)+I12*SIN($B$4/$B$1*E12)</f>
        <v>0</v>
      </c>
      <c r="I12">
        <f>G13</f>
        <v>0.97313266652795871</v>
      </c>
      <c r="J12">
        <f>H13</f>
        <v>-0.23024511577052981</v>
      </c>
    </row>
    <row r="13" spans="1:10">
      <c r="A13" t="s">
        <v>17</v>
      </c>
      <c r="B13" t="s">
        <v>8</v>
      </c>
      <c r="C13">
        <v>3789.0250000000001</v>
      </c>
      <c r="D13">
        <v>6.0000082270000004</v>
      </c>
      <c r="E13">
        <v>-5.7364294300000004E-3</v>
      </c>
      <c r="G13">
        <f>I13*COS($B$4/$B$1*E13)-J13*SIN($B$4/$B$1*E13)</f>
        <v>0.97313266652795871</v>
      </c>
      <c r="H13">
        <f>J13*COS($B$4/$B$1*E13)+I13*SIN($B$4/$B$1*E13)</f>
        <v>-0.23024511577052981</v>
      </c>
      <c r="I13">
        <f>G15</f>
        <v>1</v>
      </c>
      <c r="J13">
        <f>H15</f>
        <v>0</v>
      </c>
    </row>
    <row r="15" spans="1:10">
      <c r="A15" t="s">
        <v>6</v>
      </c>
      <c r="B15" t="s">
        <v>5</v>
      </c>
      <c r="C15">
        <v>0</v>
      </c>
      <c r="D15">
        <v>0</v>
      </c>
      <c r="E15">
        <v>0</v>
      </c>
      <c r="G15">
        <f>B5</f>
        <v>1</v>
      </c>
      <c r="H15">
        <f>B6</f>
        <v>0</v>
      </c>
      <c r="I15">
        <f>B5</f>
        <v>1</v>
      </c>
      <c r="J15">
        <f>B6</f>
        <v>0</v>
      </c>
    </row>
    <row r="17" spans="1:10">
      <c r="A17" t="s">
        <v>7</v>
      </c>
      <c r="B17" t="s">
        <v>8</v>
      </c>
      <c r="C17">
        <v>15.00007692</v>
      </c>
      <c r="D17">
        <v>5.5000769199999997</v>
      </c>
      <c r="E17">
        <v>-1.8320650220000002E-2</v>
      </c>
      <c r="G17">
        <f>I15</f>
        <v>1</v>
      </c>
      <c r="H17">
        <f>K15</f>
        <v>0</v>
      </c>
      <c r="I17">
        <f>G17*COS($B$4/$B$1*E17)+H17*SIN($B$4/$B$1*E17)</f>
        <v>0.7371187494118191</v>
      </c>
      <c r="J17">
        <f>H17*COS($B$4/$B$1*E17)-G17*SIN($B$4/$B$1*E17)</f>
        <v>0.67576323462108812</v>
      </c>
    </row>
    <row r="18" spans="1:10">
      <c r="A18" t="s">
        <v>9</v>
      </c>
      <c r="B18" t="s">
        <v>8</v>
      </c>
      <c r="C18">
        <v>37.400149640000002</v>
      </c>
      <c r="D18">
        <v>5.200072724</v>
      </c>
      <c r="E18">
        <v>1.8320650220000002E-2</v>
      </c>
      <c r="G18">
        <f>I17</f>
        <v>0.7371187494118191</v>
      </c>
      <c r="H18">
        <f>J17</f>
        <v>0.67576323462108812</v>
      </c>
      <c r="I18">
        <f>G18*COS($B$4/$B$1*E18)+H18*SIN($B$4/$B$1*E18)</f>
        <v>1</v>
      </c>
      <c r="J18">
        <f>H18*COS($B$4/$B$1*E18)-G18*SIN($B$4/$B$1*E18)</f>
        <v>0</v>
      </c>
    </row>
    <row r="19" spans="1:10">
      <c r="A19" t="s">
        <v>10</v>
      </c>
      <c r="B19" t="s">
        <v>8</v>
      </c>
      <c r="C19">
        <v>57.495368280000001</v>
      </c>
      <c r="D19">
        <v>4.6002186360000001</v>
      </c>
      <c r="E19">
        <v>-3.3773843919999998E-2</v>
      </c>
      <c r="G19">
        <f>I18</f>
        <v>1</v>
      </c>
      <c r="H19">
        <f>J18</f>
        <v>0</v>
      </c>
      <c r="I19">
        <f>G19*COS($B$4/$B$1*E19)+H19*SIN($B$4/$B$1*E19)</f>
        <v>0.20154116253356438</v>
      </c>
      <c r="J19">
        <f>H19*COS($B$4/$B$1*E19)-G19*SIN($B$4/$B$1*E19)</f>
        <v>0.97948004563881719</v>
      </c>
    </row>
    <row r="20" spans="1:10">
      <c r="A20" t="s">
        <v>11</v>
      </c>
      <c r="B20" t="s">
        <v>8</v>
      </c>
      <c r="C20">
        <v>87.448437249999998</v>
      </c>
      <c r="D20">
        <v>4.6002186360000001</v>
      </c>
      <c r="E20">
        <v>3.3773843919999998E-2</v>
      </c>
      <c r="G20">
        <f>I19</f>
        <v>0.20154116253356438</v>
      </c>
      <c r="H20">
        <f>J19</f>
        <v>0.97948004563881719</v>
      </c>
      <c r="I20">
        <f>G20*COS($B$4/$B$1*E20)+H20*SIN($B$4/$B$1*E20)</f>
        <v>1</v>
      </c>
      <c r="J20">
        <f>H20*COS($B$4/$B$1*E20)-G20*SIN($B$4/$B$1*E20)</f>
        <v>0</v>
      </c>
    </row>
    <row r="21" spans="1:10">
      <c r="A21" t="s">
        <v>12</v>
      </c>
      <c r="B21" t="s">
        <v>8</v>
      </c>
      <c r="C21">
        <v>93.183113239999997</v>
      </c>
      <c r="D21">
        <v>2.9233219450000001</v>
      </c>
      <c r="E21">
        <v>1.91985E-2</v>
      </c>
      <c r="G21">
        <f>I20</f>
        <v>1</v>
      </c>
      <c r="H21">
        <f>J20</f>
        <v>0</v>
      </c>
      <c r="I21">
        <f>G21*COS($B$4/$B$1*E21)+H21*SIN($B$4/$B$1*E21)</f>
        <v>0.71263219596962768</v>
      </c>
      <c r="J21">
        <f>H21*COS($B$4/$B$1*E21)-G21*SIN($B$4/$B$1*E21)</f>
        <v>-0.70153784877760239</v>
      </c>
    </row>
    <row r="22" spans="1:10">
      <c r="A22" t="s">
        <v>12</v>
      </c>
      <c r="B22" t="s">
        <v>8</v>
      </c>
      <c r="C22">
        <v>99.09642547</v>
      </c>
      <c r="D22">
        <v>2.9233219450000001</v>
      </c>
      <c r="E22">
        <v>1.91985E-2</v>
      </c>
      <c r="G22">
        <f>I21</f>
        <v>0.71263219596962768</v>
      </c>
      <c r="H22">
        <f>J21</f>
        <v>-0.70153784877760239</v>
      </c>
      <c r="I22">
        <f>G22*COS($B$4/$B$1*E22)+H22*SIN($B$4/$B$1*E22)</f>
        <v>1.5689293464987708E-2</v>
      </c>
      <c r="J22">
        <f>H22*COS($B$4/$B$1*E22)-G22*SIN($B$4/$B$1*E22)</f>
        <v>-0.99987691546038271</v>
      </c>
    </row>
    <row r="23" spans="1:10">
      <c r="A23" t="s">
        <v>13</v>
      </c>
      <c r="B23" t="s">
        <v>14</v>
      </c>
      <c r="C23">
        <v>109.4077795</v>
      </c>
      <c r="D23">
        <v>9</v>
      </c>
      <c r="E23">
        <v>0</v>
      </c>
      <c r="G23">
        <f>I22</f>
        <v>1.5689293464987708E-2</v>
      </c>
      <c r="H23">
        <f>J22</f>
        <v>-0.99987691546038271</v>
      </c>
    </row>
  </sheetData>
  <mergeCells count="3">
    <mergeCell ref="G7:H7"/>
    <mergeCell ref="G6:J6"/>
    <mergeCell ref="I7:J7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esr-ring-norad.tfs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Ptitsyn, Vadim</dc:creator>
  <cp:lastModifiedBy>Ptitsyn, Vadim</cp:lastModifiedBy>
  <dcterms:created xsi:type="dcterms:W3CDTF">2020-04-14T15:40:45Z</dcterms:created>
  <dcterms:modified xsi:type="dcterms:W3CDTF">2020-04-14T15:40:45Z</dcterms:modified>
</cp:coreProperties>
</file>