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F5D0CB6D-CBDD-4F3B-9D00-B531A5695FE5}" xr6:coauthVersionLast="47" xr6:coauthVersionMax="47" xr10:uidLastSave="{00000000-0000-0000-0000-000000000000}"/>
  <bookViews>
    <workbookView xWindow="-108" yWindow="-108" windowWidth="23256" windowHeight="12576" tabRatio="661" firstSheet="1" activeTab="3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ETC sheet-Cat T_BT" sheetId="12" state="hidden" r:id="rId8"/>
    <sheet name="ETC sheet-Cat B" sheetId="10" state="hidden" r:id="rId9"/>
    <sheet name="ETC sheet-All incomplete" sheetId="9" state="hidden" r:id="rId10"/>
    <sheet name="ETC sheet-full" sheetId="4" state="hidden" r:id="rId11"/>
    <sheet name="forecast data dump" sheetId="5" state="hidden" r:id="rId12"/>
  </sheets>
  <externalReferences>
    <externalReference r:id="rId13"/>
  </externalReferences>
  <definedNames>
    <definedName name="_xlnm._FilterDatabase" localSheetId="0" hidden="1">'BCWR - Cat A'!$A$2:$N$73</definedName>
    <definedName name="_xlnm._FilterDatabase" localSheetId="1" hidden="1">'BCWR - Cat C'!$A$2:$N$1046</definedName>
    <definedName name="_xlnm._FilterDatabase" localSheetId="9" hidden="1">'ETC sheet-All incomplete'!$A$2:$N$1812</definedName>
    <definedName name="_xlnm._FilterDatabase" localSheetId="8" hidden="1">'ETC sheet-Cat B'!$A$2:$N$134</definedName>
    <definedName name="_xlnm._FilterDatabase" localSheetId="7" hidden="1">'ETC sheet-Cat T_BT'!$A$2:$N$352</definedName>
    <definedName name="_xlnm._FilterDatabase" localSheetId="10" hidden="1">'ETC sheet-full'!$A$2:$N$4017</definedName>
    <definedName name="_xlnm.Print_Titles" localSheetId="0">'BCWR - 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38" i="15" l="1"/>
  <c r="P28" i="15"/>
  <c r="O59" i="15"/>
  <c r="O66" i="14" l="1"/>
  <c r="O92" i="14"/>
  <c r="O82" i="14"/>
  <c r="O29" i="14"/>
  <c r="M1046" i="11" l="1"/>
  <c r="L1046" i="11"/>
  <c r="N1046" i="11" s="1"/>
  <c r="M1045" i="11"/>
  <c r="N1045" i="11" s="1"/>
  <c r="L1045" i="11"/>
  <c r="N1044" i="11"/>
  <c r="M1044" i="11"/>
  <c r="L1044" i="11"/>
  <c r="L1043" i="11"/>
  <c r="L1042" i="11"/>
  <c r="L1041" i="11"/>
  <c r="M1041" i="11" s="1"/>
  <c r="N1041" i="11" s="1"/>
  <c r="L1040" i="11"/>
  <c r="M1039" i="11"/>
  <c r="L1039" i="11"/>
  <c r="M1038" i="11"/>
  <c r="L1038" i="11"/>
  <c r="N1038" i="11" s="1"/>
  <c r="M1037" i="11"/>
  <c r="N1037" i="11" s="1"/>
  <c r="L1037" i="11"/>
  <c r="M1036" i="11"/>
  <c r="N1036" i="11" s="1"/>
  <c r="L1036" i="11"/>
  <c r="L1035" i="11"/>
  <c r="N1034" i="11"/>
  <c r="L1034" i="11"/>
  <c r="M1034" i="11" s="1"/>
  <c r="N1033" i="11"/>
  <c r="L1033" i="11"/>
  <c r="M1033" i="11" s="1"/>
  <c r="L1032" i="11"/>
  <c r="L1031" i="11"/>
  <c r="M1030" i="11"/>
  <c r="L1030" i="11"/>
  <c r="N1030" i="11" s="1"/>
  <c r="M1029" i="11"/>
  <c r="N1029" i="11" s="1"/>
  <c r="L1029" i="11"/>
  <c r="M1028" i="11"/>
  <c r="N1028" i="11" s="1"/>
  <c r="L1028" i="11"/>
  <c r="L1027" i="11"/>
  <c r="L1026" i="11"/>
  <c r="N1025" i="11"/>
  <c r="L1025" i="11"/>
  <c r="M1025" i="11" s="1"/>
  <c r="L1024" i="11"/>
  <c r="L1023" i="11"/>
  <c r="M1022" i="11"/>
  <c r="L1022" i="11"/>
  <c r="N1022" i="11" s="1"/>
  <c r="M1021" i="11"/>
  <c r="N1021" i="11" s="1"/>
  <c r="L1021" i="11"/>
  <c r="M1020" i="11"/>
  <c r="N1020" i="11" s="1"/>
  <c r="L1020" i="11"/>
  <c r="L1019" i="11"/>
  <c r="N1018" i="11"/>
  <c r="L1018" i="11"/>
  <c r="M1018" i="11" s="1"/>
  <c r="N1017" i="11"/>
  <c r="L1017" i="11"/>
  <c r="M1017" i="11" s="1"/>
  <c r="L1016" i="11"/>
  <c r="L1015" i="11"/>
  <c r="M1014" i="11"/>
  <c r="L1014" i="11"/>
  <c r="N1014" i="11" s="1"/>
  <c r="M1013" i="11"/>
  <c r="N1013" i="11" s="1"/>
  <c r="L1013" i="11"/>
  <c r="N1012" i="11"/>
  <c r="M1012" i="11"/>
  <c r="L1012" i="11"/>
  <c r="L1011" i="11"/>
  <c r="L1010" i="11"/>
  <c r="L1009" i="11"/>
  <c r="M1009" i="11" s="1"/>
  <c r="N1009" i="11" s="1"/>
  <c r="L1008" i="11"/>
  <c r="L1007" i="11"/>
  <c r="M1006" i="11"/>
  <c r="L1006" i="11"/>
  <c r="N1006" i="11" s="1"/>
  <c r="M1005" i="11"/>
  <c r="N1005" i="11" s="1"/>
  <c r="L1005" i="11"/>
  <c r="M1004" i="11"/>
  <c r="N1004" i="11" s="1"/>
  <c r="L1004" i="11"/>
  <c r="L1003" i="11"/>
  <c r="L1002" i="11"/>
  <c r="M1002" i="11" s="1"/>
  <c r="N1001" i="11"/>
  <c r="L1001" i="11"/>
  <c r="M1001" i="11" s="1"/>
  <c r="L1000" i="11"/>
  <c r="M999" i="11"/>
  <c r="L999" i="11"/>
  <c r="M998" i="11"/>
  <c r="L998" i="11"/>
  <c r="N998" i="11" s="1"/>
  <c r="M997" i="11"/>
  <c r="N997" i="11" s="1"/>
  <c r="L997" i="11"/>
  <c r="M996" i="11"/>
  <c r="N996" i="11" s="1"/>
  <c r="L996" i="11"/>
  <c r="L995" i="11"/>
  <c r="L994" i="11"/>
  <c r="M994" i="11" s="1"/>
  <c r="L993" i="11"/>
  <c r="M993" i="11" s="1"/>
  <c r="N993" i="11" s="1"/>
  <c r="L992" i="11"/>
  <c r="M991" i="11"/>
  <c r="L991" i="11"/>
  <c r="M990" i="11"/>
  <c r="L990" i="11"/>
  <c r="N990" i="11" s="1"/>
  <c r="M989" i="11"/>
  <c r="N989" i="11" s="1"/>
  <c r="L989" i="11"/>
  <c r="N988" i="11"/>
  <c r="M988" i="11"/>
  <c r="L988" i="11"/>
  <c r="L987" i="11"/>
  <c r="L986" i="11"/>
  <c r="M986" i="11" s="1"/>
  <c r="L985" i="11"/>
  <c r="M985" i="11" s="1"/>
  <c r="N985" i="11" s="1"/>
  <c r="L984" i="11"/>
  <c r="L983" i="11"/>
  <c r="L982" i="11"/>
  <c r="M981" i="11"/>
  <c r="N981" i="11" s="1"/>
  <c r="L981" i="11"/>
  <c r="M980" i="11"/>
  <c r="N980" i="11" s="1"/>
  <c r="L980" i="11"/>
  <c r="L979" i="11"/>
  <c r="L978" i="11"/>
  <c r="L977" i="11"/>
  <c r="M977" i="11" s="1"/>
  <c r="N977" i="11" s="1"/>
  <c r="L976" i="11"/>
  <c r="L975" i="11"/>
  <c r="L974" i="11"/>
  <c r="M973" i="11"/>
  <c r="N973" i="11" s="1"/>
  <c r="L973" i="11"/>
  <c r="M972" i="11"/>
  <c r="N972" i="11" s="1"/>
  <c r="L972" i="11"/>
  <c r="L971" i="11"/>
  <c r="N970" i="11"/>
  <c r="L970" i="11"/>
  <c r="M970" i="11" s="1"/>
  <c r="L969" i="11"/>
  <c r="M969" i="11" s="1"/>
  <c r="N969" i="11" s="1"/>
  <c r="L968" i="11"/>
  <c r="L966" i="11"/>
  <c r="M966" i="11" s="1"/>
  <c r="N966" i="11" s="1"/>
  <c r="L965" i="11"/>
  <c r="L964" i="11"/>
  <c r="M963" i="11"/>
  <c r="L963" i="11"/>
  <c r="N963" i="11" s="1"/>
  <c r="M962" i="11"/>
  <c r="L962" i="11"/>
  <c r="M961" i="11"/>
  <c r="N961" i="11" s="1"/>
  <c r="L961" i="11"/>
  <c r="L960" i="11"/>
  <c r="M960" i="11" s="1"/>
  <c r="N960" i="11" s="1"/>
  <c r="N959" i="11"/>
  <c r="L959" i="11"/>
  <c r="M959" i="11" s="1"/>
  <c r="N958" i="11"/>
  <c r="L958" i="11"/>
  <c r="M958" i="11" s="1"/>
  <c r="L957" i="11"/>
  <c r="M956" i="11"/>
  <c r="L956" i="11"/>
  <c r="M955" i="11"/>
  <c r="L955" i="11"/>
  <c r="N955" i="11" s="1"/>
  <c r="M954" i="11"/>
  <c r="L954" i="11"/>
  <c r="N954" i="11" s="1"/>
  <c r="M953" i="11"/>
  <c r="N953" i="11" s="1"/>
  <c r="L953" i="11"/>
  <c r="L952" i="11"/>
  <c r="M952" i="11" s="1"/>
  <c r="N952" i="11" s="1"/>
  <c r="N951" i="11"/>
  <c r="L951" i="11"/>
  <c r="M951" i="11" s="1"/>
  <c r="L950" i="11"/>
  <c r="M950" i="11" s="1"/>
  <c r="N950" i="11" s="1"/>
  <c r="L949" i="11"/>
  <c r="L948" i="11"/>
  <c r="M947" i="11"/>
  <c r="L947" i="11"/>
  <c r="N947" i="11" s="1"/>
  <c r="M946" i="11"/>
  <c r="L946" i="11"/>
  <c r="N945" i="11"/>
  <c r="M945" i="11"/>
  <c r="L945" i="11"/>
  <c r="L944" i="11"/>
  <c r="L943" i="11"/>
  <c r="N942" i="11"/>
  <c r="L942" i="11"/>
  <c r="M942" i="11" s="1"/>
  <c r="L941" i="11"/>
  <c r="L940" i="11"/>
  <c r="L939" i="11"/>
  <c r="M938" i="11"/>
  <c r="L938" i="11"/>
  <c r="N938" i="11" s="1"/>
  <c r="N937" i="11"/>
  <c r="M937" i="11"/>
  <c r="L937" i="11"/>
  <c r="M936" i="11"/>
  <c r="L936" i="11"/>
  <c r="N936" i="11" s="1"/>
  <c r="N935" i="11"/>
  <c r="L935" i="11"/>
  <c r="M935" i="11" s="1"/>
  <c r="L934" i="11"/>
  <c r="M934" i="11" s="1"/>
  <c r="N934" i="11" s="1"/>
  <c r="L933" i="11"/>
  <c r="M932" i="11"/>
  <c r="L932" i="11"/>
  <c r="L931" i="11"/>
  <c r="M930" i="11"/>
  <c r="L930" i="11"/>
  <c r="M929" i="11"/>
  <c r="N929" i="11" s="1"/>
  <c r="L929" i="11"/>
  <c r="L928" i="11"/>
  <c r="L927" i="11"/>
  <c r="M927" i="11" s="1"/>
  <c r="N926" i="11"/>
  <c r="L926" i="11"/>
  <c r="M926" i="11" s="1"/>
  <c r="L925" i="11"/>
  <c r="M924" i="11"/>
  <c r="L924" i="11"/>
  <c r="L923" i="11"/>
  <c r="M922" i="11"/>
  <c r="L922" i="11"/>
  <c r="N922" i="11" s="1"/>
  <c r="N921" i="11"/>
  <c r="M921" i="11"/>
  <c r="L921" i="11"/>
  <c r="M920" i="11"/>
  <c r="L920" i="11"/>
  <c r="N920" i="11" s="1"/>
  <c r="L919" i="11"/>
  <c r="M919" i="11" s="1"/>
  <c r="N919" i="11" s="1"/>
  <c r="N918" i="11"/>
  <c r="M918" i="11"/>
  <c r="L918" i="11"/>
  <c r="L917" i="11"/>
  <c r="M916" i="11"/>
  <c r="L916" i="11"/>
  <c r="L915" i="11"/>
  <c r="L913" i="11"/>
  <c r="L912" i="11"/>
  <c r="M911" i="11"/>
  <c r="L911" i="11"/>
  <c r="N911" i="11" s="1"/>
  <c r="M910" i="11"/>
  <c r="N910" i="11" s="1"/>
  <c r="L910" i="11"/>
  <c r="L909" i="11"/>
  <c r="N908" i="11"/>
  <c r="L908" i="11"/>
  <c r="M908" i="11" s="1"/>
  <c r="N907" i="11"/>
  <c r="L907" i="11"/>
  <c r="M907" i="11" s="1"/>
  <c r="L906" i="11"/>
  <c r="L905" i="11"/>
  <c r="L904" i="11"/>
  <c r="M903" i="11"/>
  <c r="L903" i="11"/>
  <c r="M902" i="11"/>
  <c r="N902" i="11" s="1"/>
  <c r="L902" i="11"/>
  <c r="M901" i="11"/>
  <c r="L901" i="11"/>
  <c r="N901" i="11" s="1"/>
  <c r="L900" i="11"/>
  <c r="N899" i="11"/>
  <c r="M899" i="11"/>
  <c r="L899" i="11"/>
  <c r="L898" i="11"/>
  <c r="L897" i="11"/>
  <c r="L896" i="11"/>
  <c r="M895" i="11"/>
  <c r="L895" i="11"/>
  <c r="N894" i="11"/>
  <c r="M894" i="11"/>
  <c r="L894" i="11"/>
  <c r="M893" i="11"/>
  <c r="L893" i="11"/>
  <c r="N893" i="11" s="1"/>
  <c r="L892" i="11"/>
  <c r="L891" i="11"/>
  <c r="M891" i="11" s="1"/>
  <c r="N891" i="11" s="1"/>
  <c r="L890" i="11"/>
  <c r="L889" i="11"/>
  <c r="L888" i="11"/>
  <c r="M887" i="11"/>
  <c r="N887" i="11" s="1"/>
  <c r="L887" i="11"/>
  <c r="M886" i="11"/>
  <c r="N886" i="11" s="1"/>
  <c r="L886" i="11"/>
  <c r="M885" i="11"/>
  <c r="L885" i="11"/>
  <c r="N885" i="11" s="1"/>
  <c r="L884" i="11"/>
  <c r="M884" i="11" s="1"/>
  <c r="N883" i="11"/>
  <c r="L883" i="11"/>
  <c r="M883" i="11" s="1"/>
  <c r="L882" i="11"/>
  <c r="M881" i="11"/>
  <c r="L881" i="11"/>
  <c r="M880" i="11"/>
  <c r="L880" i="11"/>
  <c r="N880" i="11" s="1"/>
  <c r="M879" i="11"/>
  <c r="N879" i="11" s="1"/>
  <c r="L879" i="11"/>
  <c r="M878" i="11"/>
  <c r="N878" i="11" s="1"/>
  <c r="L878" i="11"/>
  <c r="M877" i="11"/>
  <c r="N877" i="11" s="1"/>
  <c r="L877" i="11"/>
  <c r="L876" i="11"/>
  <c r="M876" i="11" s="1"/>
  <c r="N875" i="11"/>
  <c r="L875" i="11"/>
  <c r="M875" i="11" s="1"/>
  <c r="L874" i="11"/>
  <c r="M873" i="11"/>
  <c r="L873" i="11"/>
  <c r="L872" i="11"/>
  <c r="M871" i="11"/>
  <c r="N871" i="11" s="1"/>
  <c r="L871" i="11"/>
  <c r="N870" i="11"/>
  <c r="M870" i="11"/>
  <c r="L870" i="11"/>
  <c r="M869" i="11"/>
  <c r="N869" i="11" s="1"/>
  <c r="L869" i="11"/>
  <c r="L868" i="11"/>
  <c r="M868" i="11" s="1"/>
  <c r="L867" i="11"/>
  <c r="M867" i="11" s="1"/>
  <c r="N867" i="11" s="1"/>
  <c r="L866" i="11"/>
  <c r="M865" i="11"/>
  <c r="L865" i="11"/>
  <c r="L864" i="11"/>
  <c r="L862" i="11"/>
  <c r="L861" i="11"/>
  <c r="M860" i="11"/>
  <c r="N860" i="11" s="1"/>
  <c r="L860" i="11"/>
  <c r="N859" i="11"/>
  <c r="M859" i="11"/>
  <c r="L859" i="11"/>
  <c r="M858" i="11"/>
  <c r="L858" i="11"/>
  <c r="N858" i="11" s="1"/>
  <c r="N857" i="11"/>
  <c r="L857" i="11"/>
  <c r="M857" i="11" s="1"/>
  <c r="N856" i="11"/>
  <c r="L856" i="11"/>
  <c r="M856" i="11" s="1"/>
  <c r="L855" i="11"/>
  <c r="M854" i="11"/>
  <c r="L854" i="11"/>
  <c r="L853" i="11"/>
  <c r="M852" i="11"/>
  <c r="N852" i="11" s="1"/>
  <c r="L852" i="11"/>
  <c r="N851" i="11"/>
  <c r="M851" i="11"/>
  <c r="L851" i="11"/>
  <c r="M850" i="11"/>
  <c r="L850" i="11"/>
  <c r="N850" i="11" s="1"/>
  <c r="L849" i="11"/>
  <c r="L848" i="11"/>
  <c r="M848" i="11" s="1"/>
  <c r="N848" i="11" s="1"/>
  <c r="L847" i="11"/>
  <c r="L846" i="11"/>
  <c r="L845" i="11"/>
  <c r="M844" i="11"/>
  <c r="N844" i="11" s="1"/>
  <c r="L844" i="11"/>
  <c r="M843" i="11"/>
  <c r="N843" i="11" s="1"/>
  <c r="L843" i="11"/>
  <c r="L842" i="11"/>
  <c r="N841" i="11"/>
  <c r="L841" i="11"/>
  <c r="M841" i="11" s="1"/>
  <c r="L840" i="11"/>
  <c r="M840" i="11" s="1"/>
  <c r="N840" i="11" s="1"/>
  <c r="L839" i="11"/>
  <c r="L838" i="11"/>
  <c r="L837" i="11"/>
  <c r="M836" i="11"/>
  <c r="N836" i="11" s="1"/>
  <c r="L836" i="11"/>
  <c r="M835" i="11"/>
  <c r="N835" i="11" s="1"/>
  <c r="L835" i="11"/>
  <c r="L834" i="11"/>
  <c r="N833" i="11"/>
  <c r="L833" i="11"/>
  <c r="M833" i="11" s="1"/>
  <c r="N832" i="11"/>
  <c r="L832" i="11"/>
  <c r="M832" i="11" s="1"/>
  <c r="L831" i="11"/>
  <c r="M830" i="11"/>
  <c r="L830" i="11"/>
  <c r="L829" i="11"/>
  <c r="M828" i="11"/>
  <c r="N828" i="11" s="1"/>
  <c r="L828" i="11"/>
  <c r="N827" i="11"/>
  <c r="M827" i="11"/>
  <c r="L827" i="11"/>
  <c r="L826" i="11"/>
  <c r="L825" i="11"/>
  <c r="N824" i="11"/>
  <c r="L824" i="11"/>
  <c r="M824" i="11" s="1"/>
  <c r="L823" i="11"/>
  <c r="L822" i="11"/>
  <c r="L821" i="11"/>
  <c r="M820" i="11"/>
  <c r="N820" i="11" s="1"/>
  <c r="L820" i="11"/>
  <c r="N819" i="11"/>
  <c r="M819" i="11"/>
  <c r="L819" i="11"/>
  <c r="L818" i="11"/>
  <c r="L817" i="11"/>
  <c r="L816" i="11"/>
  <c r="M816" i="11" s="1"/>
  <c r="N816" i="11" s="1"/>
  <c r="L815" i="11"/>
  <c r="L814" i="11"/>
  <c r="L813" i="11"/>
  <c r="M812" i="11"/>
  <c r="N812" i="11" s="1"/>
  <c r="L812" i="11"/>
  <c r="L810" i="11"/>
  <c r="M809" i="11"/>
  <c r="N809" i="11" s="1"/>
  <c r="L809" i="11"/>
  <c r="M808" i="11"/>
  <c r="N808" i="11" s="1"/>
  <c r="L808" i="11"/>
  <c r="M807" i="11"/>
  <c r="L807" i="11"/>
  <c r="N807" i="11" s="1"/>
  <c r="N806" i="11"/>
  <c r="L806" i="11"/>
  <c r="M806" i="11" s="1"/>
  <c r="N805" i="11"/>
  <c r="L805" i="11"/>
  <c r="M805" i="11" s="1"/>
  <c r="L804" i="11"/>
  <c r="M803" i="11"/>
  <c r="L803" i="11"/>
  <c r="L802" i="11"/>
  <c r="M801" i="11"/>
  <c r="N801" i="11" s="1"/>
  <c r="L801" i="11"/>
  <c r="N800" i="11"/>
  <c r="M800" i="11"/>
  <c r="L800" i="11"/>
  <c r="M799" i="11"/>
  <c r="L799" i="11"/>
  <c r="N799" i="11" s="1"/>
  <c r="L798" i="11"/>
  <c r="M798" i="11" s="1"/>
  <c r="L797" i="11"/>
  <c r="M797" i="11" s="1"/>
  <c r="N797" i="11" s="1"/>
  <c r="L796" i="11"/>
  <c r="L795" i="11"/>
  <c r="L794" i="11"/>
  <c r="M793" i="11"/>
  <c r="N793" i="11" s="1"/>
  <c r="L793" i="11"/>
  <c r="M792" i="11"/>
  <c r="N792" i="11" s="1"/>
  <c r="L792" i="11"/>
  <c r="M791" i="11"/>
  <c r="L791" i="11"/>
  <c r="N791" i="11" s="1"/>
  <c r="L790" i="11"/>
  <c r="N789" i="11"/>
  <c r="M789" i="11"/>
  <c r="L789" i="11"/>
  <c r="L788" i="11"/>
  <c r="L787" i="11"/>
  <c r="L786" i="11"/>
  <c r="M785" i="11"/>
  <c r="N785" i="11" s="1"/>
  <c r="L785" i="11"/>
  <c r="M784" i="11"/>
  <c r="N784" i="11" s="1"/>
  <c r="L784" i="11"/>
  <c r="M783" i="11"/>
  <c r="L783" i="11"/>
  <c r="N783" i="11" s="1"/>
  <c r="L782" i="11"/>
  <c r="N781" i="11"/>
  <c r="M781" i="11"/>
  <c r="L781" i="11"/>
  <c r="L780" i="11"/>
  <c r="L779" i="11"/>
  <c r="L778" i="11"/>
  <c r="M777" i="11"/>
  <c r="N777" i="11" s="1"/>
  <c r="L777" i="11"/>
  <c r="M776" i="11"/>
  <c r="N776" i="11" s="1"/>
  <c r="L776" i="11"/>
  <c r="L775" i="11"/>
  <c r="N774" i="11"/>
  <c r="L774" i="11"/>
  <c r="M774" i="11" s="1"/>
  <c r="N773" i="11"/>
  <c r="M773" i="11"/>
  <c r="L773" i="11"/>
  <c r="L772" i="11"/>
  <c r="L771" i="11"/>
  <c r="L770" i="11"/>
  <c r="M769" i="11"/>
  <c r="N769" i="11" s="1"/>
  <c r="L769" i="11"/>
  <c r="N768" i="11"/>
  <c r="M768" i="11"/>
  <c r="L768" i="11"/>
  <c r="L767" i="11"/>
  <c r="L766" i="11"/>
  <c r="N765" i="11"/>
  <c r="M765" i="11"/>
  <c r="L765" i="11"/>
  <c r="L764" i="11"/>
  <c r="M763" i="11"/>
  <c r="L763" i="11"/>
  <c r="L762" i="11"/>
  <c r="M761" i="11"/>
  <c r="N761" i="11" s="1"/>
  <c r="L761" i="11"/>
  <c r="N760" i="11"/>
  <c r="M760" i="11"/>
  <c r="L760" i="11"/>
  <c r="M759" i="11"/>
  <c r="L759" i="11"/>
  <c r="N759" i="11" s="1"/>
  <c r="L758" i="11"/>
  <c r="N757" i="11"/>
  <c r="M757" i="11"/>
  <c r="L757" i="11"/>
  <c r="L756" i="11"/>
  <c r="N754" i="11"/>
  <c r="M754" i="11"/>
  <c r="L754" i="11"/>
  <c r="L753" i="11"/>
  <c r="L752" i="11"/>
  <c r="L751" i="11"/>
  <c r="M750" i="11"/>
  <c r="N750" i="11" s="1"/>
  <c r="L750" i="11"/>
  <c r="M749" i="11"/>
  <c r="N749" i="11" s="1"/>
  <c r="L749" i="11"/>
  <c r="M748" i="11"/>
  <c r="L748" i="11"/>
  <c r="N748" i="11" s="1"/>
  <c r="L747" i="11"/>
  <c r="M747" i="11" s="1"/>
  <c r="N746" i="11"/>
  <c r="M746" i="11"/>
  <c r="L746" i="11"/>
  <c r="L745" i="11"/>
  <c r="M744" i="11"/>
  <c r="L744" i="11"/>
  <c r="L743" i="11"/>
  <c r="M742" i="11"/>
  <c r="N742" i="11" s="1"/>
  <c r="L742" i="11"/>
  <c r="M741" i="11"/>
  <c r="N741" i="11" s="1"/>
  <c r="L741" i="11"/>
  <c r="M740" i="11"/>
  <c r="L740" i="11"/>
  <c r="N740" i="11" s="1"/>
  <c r="L739" i="11"/>
  <c r="M739" i="11" s="1"/>
  <c r="N738" i="11"/>
  <c r="M738" i="11"/>
  <c r="L738" i="11"/>
  <c r="L737" i="11"/>
  <c r="L736" i="11"/>
  <c r="L735" i="11"/>
  <c r="M734" i="11"/>
  <c r="N734" i="11" s="1"/>
  <c r="L734" i="11"/>
  <c r="M733" i="11"/>
  <c r="N733" i="11" s="1"/>
  <c r="L733" i="11"/>
  <c r="M732" i="11"/>
  <c r="L732" i="11"/>
  <c r="N732" i="11" s="1"/>
  <c r="L731" i="11"/>
  <c r="M731" i="11" s="1"/>
  <c r="N730" i="11"/>
  <c r="M730" i="11"/>
  <c r="L730" i="11"/>
  <c r="L729" i="11"/>
  <c r="M728" i="11"/>
  <c r="L728" i="11"/>
  <c r="L727" i="11"/>
  <c r="M726" i="11"/>
  <c r="N726" i="11" s="1"/>
  <c r="L726" i="11"/>
  <c r="M725" i="11"/>
  <c r="N725" i="11" s="1"/>
  <c r="L725" i="11"/>
  <c r="M724" i="11"/>
  <c r="L724" i="11"/>
  <c r="N724" i="11" s="1"/>
  <c r="L723" i="11"/>
  <c r="M723" i="11" s="1"/>
  <c r="N722" i="11"/>
  <c r="M722" i="11"/>
  <c r="L722" i="11"/>
  <c r="L721" i="11"/>
  <c r="N719" i="11"/>
  <c r="M719" i="11"/>
  <c r="L719" i="11"/>
  <c r="L718" i="11"/>
  <c r="L717" i="11"/>
  <c r="L716" i="11"/>
  <c r="M715" i="11"/>
  <c r="N715" i="11" s="1"/>
  <c r="L715" i="11"/>
  <c r="M714" i="11"/>
  <c r="N714" i="11" s="1"/>
  <c r="L714" i="11"/>
  <c r="L713" i="11"/>
  <c r="L712" i="11"/>
  <c r="N711" i="11"/>
  <c r="M711" i="11"/>
  <c r="L711" i="11"/>
  <c r="L710" i="11"/>
  <c r="M709" i="11"/>
  <c r="L709" i="11"/>
  <c r="M708" i="11"/>
  <c r="L708" i="11"/>
  <c r="N708" i="11" s="1"/>
  <c r="M707" i="11"/>
  <c r="L707" i="11"/>
  <c r="N707" i="11" s="1"/>
  <c r="M706" i="11"/>
  <c r="N706" i="11" s="1"/>
  <c r="L706" i="11"/>
  <c r="L705" i="11"/>
  <c r="M705" i="11" s="1"/>
  <c r="N705" i="11" s="1"/>
  <c r="N704" i="11"/>
  <c r="L704" i="11"/>
  <c r="M704" i="11" s="1"/>
  <c r="L703" i="11"/>
  <c r="M703" i="11" s="1"/>
  <c r="N703" i="11" s="1"/>
  <c r="L702" i="11"/>
  <c r="L701" i="11"/>
  <c r="M700" i="11"/>
  <c r="L700" i="11"/>
  <c r="N700" i="11" s="1"/>
  <c r="M699" i="11"/>
  <c r="L699" i="11"/>
  <c r="N699" i="11" s="1"/>
  <c r="N698" i="11"/>
  <c r="M698" i="11"/>
  <c r="L698" i="11"/>
  <c r="L697" i="11"/>
  <c r="M697" i="11" s="1"/>
  <c r="N697" i="11" s="1"/>
  <c r="N696" i="11"/>
  <c r="L696" i="11"/>
  <c r="M696" i="11" s="1"/>
  <c r="L695" i="11"/>
  <c r="M695" i="11" s="1"/>
  <c r="N695" i="11" s="1"/>
  <c r="L694" i="11"/>
  <c r="L693" i="11"/>
  <c r="M692" i="11"/>
  <c r="L692" i="11"/>
  <c r="N692" i="11" s="1"/>
  <c r="M691" i="11"/>
  <c r="L691" i="11"/>
  <c r="M690" i="11"/>
  <c r="N690" i="11" s="1"/>
  <c r="L690" i="11"/>
  <c r="L689" i="11"/>
  <c r="M689" i="11" s="1"/>
  <c r="N689" i="11" s="1"/>
  <c r="N688" i="11"/>
  <c r="L688" i="11"/>
  <c r="M688" i="11" s="1"/>
  <c r="N687" i="11"/>
  <c r="L687" i="11"/>
  <c r="M687" i="11" s="1"/>
  <c r="L686" i="11"/>
  <c r="M685" i="11"/>
  <c r="L685" i="11"/>
  <c r="M684" i="11"/>
  <c r="L684" i="11"/>
  <c r="N684" i="11" s="1"/>
  <c r="M683" i="11"/>
  <c r="L683" i="11"/>
  <c r="M682" i="11"/>
  <c r="N682" i="11" s="1"/>
  <c r="L682" i="11"/>
  <c r="L681" i="11"/>
  <c r="M681" i="11" s="1"/>
  <c r="N681" i="11" s="1"/>
  <c r="N680" i="11"/>
  <c r="L680" i="11"/>
  <c r="M680" i="11" s="1"/>
  <c r="N679" i="11"/>
  <c r="L679" i="11"/>
  <c r="M679" i="11" s="1"/>
  <c r="L678" i="11"/>
  <c r="L677" i="11"/>
  <c r="M676" i="11"/>
  <c r="L676" i="11"/>
  <c r="N676" i="11" s="1"/>
  <c r="M675" i="11"/>
  <c r="L675" i="11"/>
  <c r="N674" i="11"/>
  <c r="M674" i="11"/>
  <c r="L674" i="11"/>
  <c r="L673" i="11"/>
  <c r="M673" i="11" s="1"/>
  <c r="N673" i="11" s="1"/>
  <c r="L672" i="11"/>
  <c r="N671" i="11"/>
  <c r="L671" i="11"/>
  <c r="M671" i="11" s="1"/>
  <c r="L669" i="11"/>
  <c r="M669" i="11" s="1"/>
  <c r="N668" i="11"/>
  <c r="L668" i="11"/>
  <c r="M668" i="11" s="1"/>
  <c r="L667" i="11"/>
  <c r="M666" i="11"/>
  <c r="L666" i="11"/>
  <c r="M665" i="11"/>
  <c r="L665" i="11"/>
  <c r="N665" i="11" s="1"/>
  <c r="M664" i="11"/>
  <c r="L664" i="11"/>
  <c r="N664" i="11" s="1"/>
  <c r="M663" i="11"/>
  <c r="N663" i="11" s="1"/>
  <c r="L663" i="11"/>
  <c r="L662" i="11"/>
  <c r="M662" i="11" s="1"/>
  <c r="N662" i="11" s="1"/>
  <c r="N661" i="11"/>
  <c r="L661" i="11"/>
  <c r="M661" i="11" s="1"/>
  <c r="L660" i="11"/>
  <c r="M660" i="11" s="1"/>
  <c r="N660" i="11" s="1"/>
  <c r="L659" i="11"/>
  <c r="L658" i="11"/>
  <c r="L656" i="11"/>
  <c r="L655" i="11"/>
  <c r="M654" i="11"/>
  <c r="L654" i="11"/>
  <c r="N654" i="11" s="1"/>
  <c r="M653" i="11"/>
  <c r="L653" i="11"/>
  <c r="N652" i="11"/>
  <c r="M652" i="11"/>
  <c r="L652" i="11"/>
  <c r="N651" i="11"/>
  <c r="M651" i="11"/>
  <c r="L651" i="11"/>
  <c r="N650" i="11"/>
  <c r="L650" i="11"/>
  <c r="M650" i="11" s="1"/>
  <c r="N649" i="11"/>
  <c r="L649" i="11"/>
  <c r="M649" i="11" s="1"/>
  <c r="L648" i="11"/>
  <c r="L647" i="11"/>
  <c r="M646" i="11"/>
  <c r="N646" i="11" s="1"/>
  <c r="L646" i="11"/>
  <c r="M645" i="11"/>
  <c r="L645" i="11"/>
  <c r="N644" i="11"/>
  <c r="M644" i="11"/>
  <c r="L644" i="11"/>
  <c r="N643" i="11"/>
  <c r="L643" i="11"/>
  <c r="M643" i="11" s="1"/>
  <c r="L642" i="11"/>
  <c r="M642" i="11" s="1"/>
  <c r="L641" i="11"/>
  <c r="M641" i="11" s="1"/>
  <c r="N641" i="11" s="1"/>
  <c r="L640" i="11"/>
  <c r="L639" i="11"/>
  <c r="M638" i="11"/>
  <c r="L638" i="11"/>
  <c r="N638" i="11" s="1"/>
  <c r="M637" i="11"/>
  <c r="L637" i="11"/>
  <c r="N636" i="11"/>
  <c r="M636" i="11"/>
  <c r="L636" i="11"/>
  <c r="N635" i="11"/>
  <c r="L635" i="11"/>
  <c r="M635" i="11" s="1"/>
  <c r="L634" i="11"/>
  <c r="M634" i="11" s="1"/>
  <c r="L633" i="11"/>
  <c r="M633" i="11" s="1"/>
  <c r="L632" i="11"/>
  <c r="L631" i="11"/>
  <c r="M630" i="11"/>
  <c r="L630" i="11"/>
  <c r="N630" i="11" s="1"/>
  <c r="M629" i="11"/>
  <c r="L629" i="11"/>
  <c r="N628" i="11"/>
  <c r="M628" i="11"/>
  <c r="L628" i="11"/>
  <c r="N627" i="11"/>
  <c r="M627" i="11"/>
  <c r="L627" i="11"/>
  <c r="N626" i="11"/>
  <c r="L626" i="11"/>
  <c r="M626" i="11" s="1"/>
  <c r="N625" i="11"/>
  <c r="L625" i="11"/>
  <c r="M625" i="11" s="1"/>
  <c r="L624" i="11"/>
  <c r="M623" i="11"/>
  <c r="L623" i="11"/>
  <c r="M622" i="11"/>
  <c r="L622" i="11"/>
  <c r="M621" i="11"/>
  <c r="L621" i="11"/>
  <c r="N621" i="11" s="1"/>
  <c r="M620" i="11"/>
  <c r="N620" i="11" s="1"/>
  <c r="L620" i="11"/>
  <c r="L619" i="11"/>
  <c r="M619" i="11" s="1"/>
  <c r="N619" i="11" s="1"/>
  <c r="N618" i="11"/>
  <c r="L618" i="11"/>
  <c r="M618" i="11" s="1"/>
  <c r="N617" i="11"/>
  <c r="L617" i="11"/>
  <c r="M617" i="11" s="1"/>
  <c r="N615" i="11"/>
  <c r="L615" i="11"/>
  <c r="M615" i="11" s="1"/>
  <c r="L614" i="11"/>
  <c r="M614" i="11" s="1"/>
  <c r="L613" i="11"/>
  <c r="M612" i="11"/>
  <c r="L612" i="11"/>
  <c r="M611" i="11"/>
  <c r="L611" i="11"/>
  <c r="N611" i="11" s="1"/>
  <c r="M610" i="11"/>
  <c r="L610" i="11"/>
  <c r="N610" i="11" s="1"/>
  <c r="N609" i="11"/>
  <c r="M609" i="11"/>
  <c r="L609" i="11"/>
  <c r="L608" i="11"/>
  <c r="M608" i="11" s="1"/>
  <c r="N608" i="11" s="1"/>
  <c r="N607" i="11"/>
  <c r="L607" i="11"/>
  <c r="M607" i="11" s="1"/>
  <c r="N606" i="11"/>
  <c r="L606" i="11"/>
  <c r="M606" i="11" s="1"/>
  <c r="L605" i="11"/>
  <c r="M604" i="11"/>
  <c r="L604" i="11"/>
  <c r="M603" i="11"/>
  <c r="L603" i="11"/>
  <c r="N603" i="11" s="1"/>
  <c r="M602" i="11"/>
  <c r="L602" i="11"/>
  <c r="N602" i="11" s="1"/>
  <c r="M600" i="11"/>
  <c r="L600" i="11"/>
  <c r="M599" i="11"/>
  <c r="L599" i="11"/>
  <c r="N599" i="11" s="1"/>
  <c r="M598" i="11"/>
  <c r="N598" i="11" s="1"/>
  <c r="L598" i="11"/>
  <c r="N597" i="11"/>
  <c r="M597" i="11"/>
  <c r="L597" i="11"/>
  <c r="L596" i="11"/>
  <c r="L595" i="11"/>
  <c r="L594" i="11"/>
  <c r="M593" i="11"/>
  <c r="L593" i="11"/>
  <c r="M592" i="11"/>
  <c r="L592" i="11"/>
  <c r="N592" i="11" s="1"/>
  <c r="M591" i="11"/>
  <c r="L591" i="11"/>
  <c r="M590" i="11"/>
  <c r="N590" i="11" s="1"/>
  <c r="L590" i="11"/>
  <c r="N589" i="11"/>
  <c r="M589" i="11"/>
  <c r="L589" i="11"/>
  <c r="N588" i="11"/>
  <c r="L588" i="11"/>
  <c r="M588" i="11" s="1"/>
  <c r="L587" i="11"/>
  <c r="M587" i="11" s="1"/>
  <c r="L586" i="11"/>
  <c r="M585" i="11"/>
  <c r="L585" i="11"/>
  <c r="M584" i="11"/>
  <c r="L584" i="11"/>
  <c r="N584" i="11" s="1"/>
  <c r="M583" i="11"/>
  <c r="L583" i="11"/>
  <c r="N583" i="11" s="1"/>
  <c r="N582" i="11"/>
  <c r="M582" i="11"/>
  <c r="L582" i="11"/>
  <c r="L581" i="11"/>
  <c r="M581" i="11" s="1"/>
  <c r="N581" i="11" s="1"/>
  <c r="N580" i="11"/>
  <c r="L580" i="11"/>
  <c r="M580" i="11" s="1"/>
  <c r="L579" i="11"/>
  <c r="L578" i="11"/>
  <c r="M577" i="11"/>
  <c r="L577" i="11"/>
  <c r="M576" i="11"/>
  <c r="L576" i="11"/>
  <c r="N576" i="11" s="1"/>
  <c r="M575" i="11"/>
  <c r="L575" i="11"/>
  <c r="N575" i="11" s="1"/>
  <c r="N574" i="11"/>
  <c r="M574" i="11"/>
  <c r="L574" i="11"/>
  <c r="L573" i="11"/>
  <c r="M573" i="11" s="1"/>
  <c r="N573" i="11" s="1"/>
  <c r="N572" i="11"/>
  <c r="L572" i="11"/>
  <c r="M572" i="11" s="1"/>
  <c r="N571" i="11"/>
  <c r="L571" i="11"/>
  <c r="M571" i="11" s="1"/>
  <c r="L570" i="11"/>
  <c r="M569" i="11"/>
  <c r="L569" i="11"/>
  <c r="M568" i="11"/>
  <c r="L568" i="11"/>
  <c r="N568" i="11" s="1"/>
  <c r="M567" i="11"/>
  <c r="L567" i="11"/>
  <c r="N567" i="11" s="1"/>
  <c r="N566" i="11"/>
  <c r="M566" i="11"/>
  <c r="L566" i="11"/>
  <c r="L565" i="11"/>
  <c r="M565" i="11" s="1"/>
  <c r="N565" i="11" s="1"/>
  <c r="N564" i="11"/>
  <c r="L564" i="11"/>
  <c r="M564" i="11" s="1"/>
  <c r="L563" i="11"/>
  <c r="L562" i="11"/>
  <c r="M561" i="11"/>
  <c r="L561" i="11"/>
  <c r="M560" i="11"/>
  <c r="L560" i="11"/>
  <c r="N560" i="11" s="1"/>
  <c r="M559" i="11"/>
  <c r="L559" i="11"/>
  <c r="N559" i="11" s="1"/>
  <c r="N558" i="11"/>
  <c r="M558" i="11"/>
  <c r="L558" i="11"/>
  <c r="L557" i="11"/>
  <c r="M557" i="11" s="1"/>
  <c r="N557" i="11" s="1"/>
  <c r="N556" i="11"/>
  <c r="L556" i="11"/>
  <c r="M556" i="11" s="1"/>
  <c r="L555" i="11"/>
  <c r="M555" i="11" s="1"/>
  <c r="L554" i="11"/>
  <c r="L553" i="11"/>
  <c r="M552" i="11"/>
  <c r="L552" i="11"/>
  <c r="L551" i="11"/>
  <c r="N550" i="11"/>
  <c r="M550" i="11"/>
  <c r="L550" i="11"/>
  <c r="L549" i="11"/>
  <c r="M549" i="11" s="1"/>
  <c r="N549" i="11" s="1"/>
  <c r="L548" i="11"/>
  <c r="N547" i="11"/>
  <c r="L547" i="11"/>
  <c r="M547" i="11" s="1"/>
  <c r="L546" i="11"/>
  <c r="M545" i="11"/>
  <c r="L545" i="11"/>
  <c r="N545" i="11" s="1"/>
  <c r="M544" i="11"/>
  <c r="L544" i="11"/>
  <c r="N544" i="11" s="1"/>
  <c r="M543" i="11"/>
  <c r="L543" i="11"/>
  <c r="N543" i="11" s="1"/>
  <c r="M542" i="11"/>
  <c r="N542" i="11" s="1"/>
  <c r="L542" i="11"/>
  <c r="N541" i="11"/>
  <c r="M541" i="11"/>
  <c r="L541" i="11"/>
  <c r="M540" i="11"/>
  <c r="N540" i="11" s="1"/>
  <c r="L540" i="11"/>
  <c r="L539" i="11"/>
  <c r="L538" i="11"/>
  <c r="M537" i="11"/>
  <c r="N537" i="11" s="1"/>
  <c r="L537" i="11"/>
  <c r="M536" i="11"/>
  <c r="L536" i="11"/>
  <c r="L535" i="11"/>
  <c r="M534" i="11"/>
  <c r="N534" i="11" s="1"/>
  <c r="L534" i="11"/>
  <c r="L533" i="11"/>
  <c r="M533" i="11" s="1"/>
  <c r="N533" i="11" s="1"/>
  <c r="L532" i="11"/>
  <c r="M532" i="11" s="1"/>
  <c r="N531" i="11"/>
  <c r="M531" i="11"/>
  <c r="L531" i="11"/>
  <c r="N530" i="11"/>
  <c r="L530" i="11"/>
  <c r="M530" i="11" s="1"/>
  <c r="L529" i="11"/>
  <c r="N528" i="11"/>
  <c r="L528" i="11"/>
  <c r="M528" i="11" s="1"/>
  <c r="L527" i="11"/>
  <c r="L526" i="11"/>
  <c r="M526" i="11" s="1"/>
  <c r="N526" i="11" s="1"/>
  <c r="M525" i="11"/>
  <c r="L525" i="11"/>
  <c r="N525" i="11" s="1"/>
  <c r="M524" i="11"/>
  <c r="L524" i="11"/>
  <c r="M523" i="11"/>
  <c r="N523" i="11" s="1"/>
  <c r="L523" i="11"/>
  <c r="L521" i="11"/>
  <c r="M520" i="11"/>
  <c r="N520" i="11" s="1"/>
  <c r="L520" i="11"/>
  <c r="L519" i="11"/>
  <c r="M519" i="11" s="1"/>
  <c r="N519" i="11" s="1"/>
  <c r="L518" i="11"/>
  <c r="L517" i="11"/>
  <c r="L516" i="11"/>
  <c r="M515" i="11"/>
  <c r="N515" i="11" s="1"/>
  <c r="L515" i="11"/>
  <c r="M514" i="11"/>
  <c r="L514" i="11"/>
  <c r="N514" i="11" s="1"/>
  <c r="L513" i="11"/>
  <c r="N512" i="11"/>
  <c r="L512" i="11"/>
  <c r="M512" i="11" s="1"/>
  <c r="L511" i="11"/>
  <c r="M510" i="11"/>
  <c r="L510" i="11"/>
  <c r="M509" i="11"/>
  <c r="N509" i="11" s="1"/>
  <c r="L509" i="11"/>
  <c r="M508" i="11"/>
  <c r="L508" i="11"/>
  <c r="N508" i="11" s="1"/>
  <c r="M507" i="11"/>
  <c r="N507" i="11" s="1"/>
  <c r="L507" i="11"/>
  <c r="L505" i="11"/>
  <c r="M505" i="11" s="1"/>
  <c r="L504" i="11"/>
  <c r="M503" i="11"/>
  <c r="N503" i="11" s="1"/>
  <c r="L503" i="11"/>
  <c r="M502" i="11"/>
  <c r="L502" i="11"/>
  <c r="N501" i="11"/>
  <c r="M501" i="11"/>
  <c r="L501" i="11"/>
  <c r="L500" i="11"/>
  <c r="L499" i="11"/>
  <c r="N498" i="11"/>
  <c r="L498" i="11"/>
  <c r="M498" i="11" s="1"/>
  <c r="L497" i="11"/>
  <c r="L496" i="11"/>
  <c r="M495" i="11"/>
  <c r="N495" i="11" s="1"/>
  <c r="L495" i="11"/>
  <c r="M494" i="11"/>
  <c r="L494" i="11"/>
  <c r="M493" i="11"/>
  <c r="N493" i="11" s="1"/>
  <c r="L493" i="11"/>
  <c r="L492" i="11"/>
  <c r="N491" i="11"/>
  <c r="L491" i="11"/>
  <c r="M491" i="11" s="1"/>
  <c r="L490" i="11"/>
  <c r="M490" i="11" s="1"/>
  <c r="N490" i="11" s="1"/>
  <c r="L489" i="11"/>
  <c r="M488" i="11"/>
  <c r="L488" i="11"/>
  <c r="M487" i="11"/>
  <c r="N487" i="11" s="1"/>
  <c r="L487" i="11"/>
  <c r="M486" i="11"/>
  <c r="L486" i="11"/>
  <c r="N486" i="11" s="1"/>
  <c r="N485" i="11"/>
  <c r="M485" i="11"/>
  <c r="L485" i="11"/>
  <c r="L484" i="11"/>
  <c r="L483" i="11"/>
  <c r="L482" i="11"/>
  <c r="M482" i="11" s="1"/>
  <c r="N482" i="11" s="1"/>
  <c r="L481" i="11"/>
  <c r="L480" i="11"/>
  <c r="L478" i="11"/>
  <c r="M477" i="11"/>
  <c r="L477" i="11"/>
  <c r="M476" i="11"/>
  <c r="N476" i="11" s="1"/>
  <c r="L476" i="11"/>
  <c r="M475" i="11"/>
  <c r="L475" i="11"/>
  <c r="N475" i="11" s="1"/>
  <c r="M474" i="11"/>
  <c r="N474" i="11" s="1"/>
  <c r="L474" i="11"/>
  <c r="L473" i="11"/>
  <c r="M473" i="11" s="1"/>
  <c r="N473" i="11" s="1"/>
  <c r="L472" i="11"/>
  <c r="M472" i="11" s="1"/>
  <c r="L471" i="11"/>
  <c r="M471" i="11" s="1"/>
  <c r="N471" i="11" s="1"/>
  <c r="L470" i="11"/>
  <c r="L469" i="11"/>
  <c r="M468" i="11"/>
  <c r="N468" i="11" s="1"/>
  <c r="L468" i="11"/>
  <c r="M467" i="11"/>
  <c r="L467" i="11"/>
  <c r="N466" i="11"/>
  <c r="M466" i="11"/>
  <c r="L466" i="11"/>
  <c r="L465" i="11"/>
  <c r="M465" i="11" s="1"/>
  <c r="N465" i="11" s="1"/>
  <c r="L464" i="11"/>
  <c r="N463" i="11"/>
  <c r="L463" i="11"/>
  <c r="M463" i="11" s="1"/>
  <c r="L462" i="11"/>
  <c r="L461" i="11"/>
  <c r="M460" i="11"/>
  <c r="N460" i="11" s="1"/>
  <c r="L460" i="11"/>
  <c r="M459" i="11"/>
  <c r="L459" i="11"/>
  <c r="N459" i="11" s="1"/>
  <c r="M457" i="11"/>
  <c r="N457" i="11" s="1"/>
  <c r="L457" i="11"/>
  <c r="M456" i="11"/>
  <c r="L456" i="11"/>
  <c r="M455" i="11"/>
  <c r="N455" i="11" s="1"/>
  <c r="L455" i="11"/>
  <c r="L454" i="11"/>
  <c r="M454" i="11" s="1"/>
  <c r="N454" i="11" s="1"/>
  <c r="L453" i="11"/>
  <c r="M453" i="11" s="1"/>
  <c r="N452" i="11"/>
  <c r="L452" i="11"/>
  <c r="M452" i="11" s="1"/>
  <c r="L451" i="11"/>
  <c r="M450" i="11"/>
  <c r="L450" i="11"/>
  <c r="M449" i="11"/>
  <c r="L449" i="11"/>
  <c r="N449" i="11" s="1"/>
  <c r="M448" i="11"/>
  <c r="L448" i="11"/>
  <c r="N448" i="11" s="1"/>
  <c r="M446" i="11"/>
  <c r="L446" i="11"/>
  <c r="N446" i="11" s="1"/>
  <c r="M445" i="11"/>
  <c r="L445" i="11"/>
  <c r="M444" i="11"/>
  <c r="N444" i="11" s="1"/>
  <c r="L444" i="11"/>
  <c r="L443" i="11"/>
  <c r="M443" i="11" s="1"/>
  <c r="N443" i="11" s="1"/>
  <c r="N441" i="11"/>
  <c r="M441" i="11"/>
  <c r="L441" i="11"/>
  <c r="M439" i="11"/>
  <c r="L439" i="11"/>
  <c r="N439" i="11" s="1"/>
  <c r="M438" i="11"/>
  <c r="N438" i="11" s="1"/>
  <c r="L438" i="11"/>
  <c r="L437" i="11"/>
  <c r="M437" i="11" s="1"/>
  <c r="N437" i="11" s="1"/>
  <c r="N436" i="11"/>
  <c r="L436" i="11"/>
  <c r="M436" i="11" s="1"/>
  <c r="N435" i="11"/>
  <c r="L435" i="11"/>
  <c r="M435" i="11" s="1"/>
  <c r="L434" i="11"/>
  <c r="M433" i="11"/>
  <c r="L433" i="11"/>
  <c r="M432" i="11"/>
  <c r="L432" i="11"/>
  <c r="N432" i="11" s="1"/>
  <c r="M431" i="11"/>
  <c r="L431" i="11"/>
  <c r="N431" i="11" s="1"/>
  <c r="N430" i="11"/>
  <c r="M430" i="11"/>
  <c r="L430" i="11"/>
  <c r="L429" i="11"/>
  <c r="M429" i="11" s="1"/>
  <c r="N429" i="11" s="1"/>
  <c r="L428" i="11"/>
  <c r="L427" i="11"/>
  <c r="M427" i="11" s="1"/>
  <c r="N427" i="11" s="1"/>
  <c r="L426" i="11"/>
  <c r="L425" i="11"/>
  <c r="M424" i="11"/>
  <c r="L424" i="11"/>
  <c r="N424" i="11" s="1"/>
  <c r="M423" i="11"/>
  <c r="L423" i="11"/>
  <c r="M422" i="11"/>
  <c r="N422" i="11" s="1"/>
  <c r="L422" i="11"/>
  <c r="L421" i="11"/>
  <c r="M421" i="11" s="1"/>
  <c r="N421" i="11" s="1"/>
  <c r="L420" i="11"/>
  <c r="M420" i="11" s="1"/>
  <c r="N419" i="11"/>
  <c r="L419" i="11"/>
  <c r="M419" i="11" s="1"/>
  <c r="L418" i="11"/>
  <c r="M417" i="11"/>
  <c r="L417" i="11"/>
  <c r="M416" i="11"/>
  <c r="L416" i="11"/>
  <c r="N416" i="11" s="1"/>
  <c r="M415" i="11"/>
  <c r="L415" i="11"/>
  <c r="N415" i="11" s="1"/>
  <c r="M414" i="11"/>
  <c r="N414" i="11" s="1"/>
  <c r="L414" i="11"/>
  <c r="N413" i="11"/>
  <c r="M413" i="11"/>
  <c r="L413" i="11"/>
  <c r="L412" i="11"/>
  <c r="L410" i="11"/>
  <c r="M410" i="11" s="1"/>
  <c r="N410" i="11" s="1"/>
  <c r="L409" i="11"/>
  <c r="L408" i="11"/>
  <c r="M408" i="11" s="1"/>
  <c r="N408" i="11" s="1"/>
  <c r="L407" i="11"/>
  <c r="L406" i="11"/>
  <c r="M405" i="11"/>
  <c r="L405" i="11"/>
  <c r="N405" i="11" s="1"/>
  <c r="M404" i="11"/>
  <c r="L404" i="11"/>
  <c r="M403" i="11"/>
  <c r="N403" i="11" s="1"/>
  <c r="L403" i="11"/>
  <c r="L402" i="11"/>
  <c r="M402" i="11" s="1"/>
  <c r="N402" i="11" s="1"/>
  <c r="N401" i="11"/>
  <c r="L401" i="11"/>
  <c r="M401" i="11" s="1"/>
  <c r="N400" i="11"/>
  <c r="L400" i="11"/>
  <c r="M400" i="11" s="1"/>
  <c r="L399" i="11"/>
  <c r="M398" i="11"/>
  <c r="L398" i="11"/>
  <c r="M397" i="11"/>
  <c r="L397" i="11"/>
  <c r="N397" i="11" s="1"/>
  <c r="M396" i="11"/>
  <c r="L396" i="11"/>
  <c r="N396" i="11" s="1"/>
  <c r="M395" i="11"/>
  <c r="N395" i="11" s="1"/>
  <c r="L395" i="11"/>
  <c r="N394" i="11"/>
  <c r="M394" i="11"/>
  <c r="L394" i="11"/>
  <c r="L393" i="11"/>
  <c r="L392" i="11"/>
  <c r="M392" i="11" s="1"/>
  <c r="N392" i="11" s="1"/>
  <c r="L391" i="11"/>
  <c r="L390" i="11"/>
  <c r="M389" i="11"/>
  <c r="L389" i="11"/>
  <c r="N389" i="11" s="1"/>
  <c r="M388" i="11"/>
  <c r="L388" i="11"/>
  <c r="M387" i="11"/>
  <c r="N387" i="11" s="1"/>
  <c r="L387" i="11"/>
  <c r="L386" i="11"/>
  <c r="M386" i="11" s="1"/>
  <c r="N386" i="11" s="1"/>
  <c r="N385" i="11"/>
  <c r="L385" i="11"/>
  <c r="M385" i="11" s="1"/>
  <c r="N384" i="11"/>
  <c r="L384" i="11"/>
  <c r="M384" i="11" s="1"/>
  <c r="N382" i="11"/>
  <c r="L382" i="11"/>
  <c r="M382" i="11" s="1"/>
  <c r="L381" i="11"/>
  <c r="M381" i="11" s="1"/>
  <c r="N381" i="11" s="1"/>
  <c r="L380" i="11"/>
  <c r="M379" i="11"/>
  <c r="L379" i="11"/>
  <c r="M378" i="11"/>
  <c r="L378" i="11"/>
  <c r="N378" i="11" s="1"/>
  <c r="M377" i="11"/>
  <c r="L377" i="11"/>
  <c r="N377" i="11" s="1"/>
  <c r="N376" i="11"/>
  <c r="M376" i="11"/>
  <c r="L376" i="11"/>
  <c r="L375" i="11"/>
  <c r="M375" i="11" s="1"/>
  <c r="N375" i="11" s="1"/>
  <c r="L374" i="11"/>
  <c r="L373" i="11"/>
  <c r="M373" i="11" s="1"/>
  <c r="N373" i="11" s="1"/>
  <c r="L372" i="11"/>
  <c r="L371" i="11"/>
  <c r="M370" i="11"/>
  <c r="L370" i="11"/>
  <c r="N370" i="11" s="1"/>
  <c r="M369" i="11"/>
  <c r="L369" i="11"/>
  <c r="N368" i="11"/>
  <c r="M368" i="11"/>
  <c r="L368" i="11"/>
  <c r="N367" i="11"/>
  <c r="M367" i="11"/>
  <c r="L367" i="11"/>
  <c r="N366" i="11"/>
  <c r="L366" i="11"/>
  <c r="M366" i="11" s="1"/>
  <c r="N365" i="11"/>
  <c r="L365" i="11"/>
  <c r="M365" i="11" s="1"/>
  <c r="L364" i="11"/>
  <c r="L362" i="11"/>
  <c r="M362" i="11" s="1"/>
  <c r="N362" i="11" s="1"/>
  <c r="L361" i="11"/>
  <c r="L360" i="11"/>
  <c r="M359" i="11"/>
  <c r="L359" i="11"/>
  <c r="N359" i="11" s="1"/>
  <c r="M358" i="11"/>
  <c r="L358" i="11"/>
  <c r="M357" i="11"/>
  <c r="N357" i="11" s="1"/>
  <c r="L357" i="11"/>
  <c r="L356" i="11"/>
  <c r="M356" i="11" s="1"/>
  <c r="N356" i="11" s="1"/>
  <c r="N355" i="11"/>
  <c r="L355" i="11"/>
  <c r="M355" i="11" s="1"/>
  <c r="N354" i="11"/>
  <c r="L354" i="11"/>
  <c r="M354" i="11" s="1"/>
  <c r="L353" i="11"/>
  <c r="M352" i="11"/>
  <c r="L352" i="11"/>
  <c r="M351" i="11"/>
  <c r="L351" i="11"/>
  <c r="N351" i="11" s="1"/>
  <c r="M350" i="11"/>
  <c r="L350" i="11"/>
  <c r="N350" i="11" s="1"/>
  <c r="M349" i="11"/>
  <c r="N349" i="11" s="1"/>
  <c r="L349" i="11"/>
  <c r="N348" i="11"/>
  <c r="M348" i="11"/>
  <c r="L348" i="11"/>
  <c r="L347" i="11"/>
  <c r="L346" i="11"/>
  <c r="M346" i="11" s="1"/>
  <c r="N346" i="11" s="1"/>
  <c r="L345" i="11"/>
  <c r="L344" i="11"/>
  <c r="M343" i="11"/>
  <c r="L343" i="11"/>
  <c r="N343" i="11" s="1"/>
  <c r="M342" i="11"/>
  <c r="L342" i="11"/>
  <c r="M341" i="11"/>
  <c r="N341" i="11" s="1"/>
  <c r="L341" i="11"/>
  <c r="L340" i="11"/>
  <c r="M340" i="11" s="1"/>
  <c r="N340" i="11" s="1"/>
  <c r="N339" i="11"/>
  <c r="L339" i="11"/>
  <c r="M339" i="11" s="1"/>
  <c r="N338" i="11"/>
  <c r="L338" i="11"/>
  <c r="M338" i="11" s="1"/>
  <c r="L337" i="11"/>
  <c r="M336" i="11"/>
  <c r="L336" i="11"/>
  <c r="M335" i="11"/>
  <c r="L335" i="11"/>
  <c r="N335" i="11" s="1"/>
  <c r="M334" i="11"/>
  <c r="L334" i="11"/>
  <c r="N334" i="11" s="1"/>
  <c r="M333" i="11"/>
  <c r="N333" i="11" s="1"/>
  <c r="L333" i="11"/>
  <c r="L332" i="11"/>
  <c r="L331" i="11"/>
  <c r="M331" i="11" s="1"/>
  <c r="L330" i="11"/>
  <c r="M330" i="11" s="1"/>
  <c r="N330" i="11" s="1"/>
  <c r="L329" i="11"/>
  <c r="L328" i="11"/>
  <c r="L327" i="11"/>
  <c r="M325" i="11"/>
  <c r="L325" i="11"/>
  <c r="M324" i="11"/>
  <c r="L324" i="11"/>
  <c r="N324" i="11" s="1"/>
  <c r="M323" i="11"/>
  <c r="L323" i="11"/>
  <c r="N323" i="11" s="1"/>
  <c r="M322" i="11"/>
  <c r="N322" i="11" s="1"/>
  <c r="L322" i="11"/>
  <c r="M321" i="11"/>
  <c r="N321" i="11" s="1"/>
  <c r="L321" i="11"/>
  <c r="L320" i="11"/>
  <c r="M320" i="11" s="1"/>
  <c r="N319" i="11"/>
  <c r="L319" i="11"/>
  <c r="M319" i="11" s="1"/>
  <c r="L318" i="11"/>
  <c r="M317" i="11"/>
  <c r="L317" i="11"/>
  <c r="M316" i="11"/>
  <c r="L316" i="11"/>
  <c r="N316" i="11" s="1"/>
  <c r="M315" i="11"/>
  <c r="L315" i="11"/>
  <c r="N315" i="11" s="1"/>
  <c r="M314" i="11"/>
  <c r="N314" i="11" s="1"/>
  <c r="L314" i="11"/>
  <c r="L313" i="11"/>
  <c r="M313" i="11" s="1"/>
  <c r="N313" i="11" s="1"/>
  <c r="N312" i="11"/>
  <c r="L312" i="11"/>
  <c r="M312" i="11" s="1"/>
  <c r="L310" i="11"/>
  <c r="L309" i="11"/>
  <c r="M309" i="11" s="1"/>
  <c r="L308" i="11"/>
  <c r="M308" i="11" s="1"/>
  <c r="N308" i="11" s="1"/>
  <c r="L307" i="11"/>
  <c r="L306" i="11"/>
  <c r="M305" i="11"/>
  <c r="L305" i="11"/>
  <c r="N305" i="11" s="1"/>
  <c r="M304" i="11"/>
  <c r="L304" i="11"/>
  <c r="N303" i="11"/>
  <c r="M303" i="11"/>
  <c r="L303" i="11"/>
  <c r="M302" i="11"/>
  <c r="L302" i="11"/>
  <c r="N302" i="11" s="1"/>
  <c r="N301" i="11"/>
  <c r="L301" i="11"/>
  <c r="M301" i="11" s="1"/>
  <c r="L300" i="11"/>
  <c r="M300" i="11" s="1"/>
  <c r="N300" i="11" s="1"/>
  <c r="L299" i="11"/>
  <c r="L298" i="11"/>
  <c r="M297" i="11"/>
  <c r="L297" i="11"/>
  <c r="N297" i="11" s="1"/>
  <c r="L295" i="11"/>
  <c r="M294" i="11"/>
  <c r="L294" i="11"/>
  <c r="N294" i="11" s="1"/>
  <c r="M293" i="11"/>
  <c r="L293" i="11"/>
  <c r="N292" i="11"/>
  <c r="M292" i="11"/>
  <c r="L292" i="11"/>
  <c r="L290" i="11"/>
  <c r="M289" i="11"/>
  <c r="N289" i="11" s="1"/>
  <c r="L289" i="11"/>
  <c r="L288" i="11"/>
  <c r="L287" i="11"/>
  <c r="M287" i="11" s="1"/>
  <c r="N287" i="11" s="1"/>
  <c r="N286" i="11"/>
  <c r="L286" i="11"/>
  <c r="M286" i="11" s="1"/>
  <c r="L285" i="11"/>
  <c r="L284" i="11"/>
  <c r="M284" i="11" s="1"/>
  <c r="L282" i="11"/>
  <c r="L281" i="11"/>
  <c r="M281" i="11" s="1"/>
  <c r="L280" i="11"/>
  <c r="L279" i="11"/>
  <c r="M278" i="11"/>
  <c r="N278" i="11" s="1"/>
  <c r="L278" i="11"/>
  <c r="L277" i="11"/>
  <c r="M275" i="11"/>
  <c r="N275" i="11" s="1"/>
  <c r="L275" i="11"/>
  <c r="L274" i="11"/>
  <c r="L273" i="11"/>
  <c r="M273" i="11" s="1"/>
  <c r="N272" i="11"/>
  <c r="L272" i="11"/>
  <c r="M272" i="11" s="1"/>
  <c r="L271" i="11"/>
  <c r="L270" i="11"/>
  <c r="M269" i="11"/>
  <c r="L269" i="11"/>
  <c r="N269" i="11" s="1"/>
  <c r="M268" i="11"/>
  <c r="L268" i="11"/>
  <c r="N267" i="11"/>
  <c r="M267" i="11"/>
  <c r="L267" i="11"/>
  <c r="N266" i="11"/>
  <c r="L266" i="11"/>
  <c r="M266" i="11" s="1"/>
  <c r="M265" i="11"/>
  <c r="N265" i="11" s="1"/>
  <c r="L265" i="11"/>
  <c r="N264" i="11"/>
  <c r="L264" i="11"/>
  <c r="M264" i="11" s="1"/>
  <c r="L263" i="11"/>
  <c r="N262" i="11"/>
  <c r="L262" i="11"/>
  <c r="M262" i="11" s="1"/>
  <c r="M261" i="11"/>
  <c r="L261" i="11"/>
  <c r="M260" i="11"/>
  <c r="L260" i="11"/>
  <c r="M259" i="11"/>
  <c r="N259" i="11" s="1"/>
  <c r="L259" i="11"/>
  <c r="N258" i="11"/>
  <c r="M258" i="11"/>
  <c r="L258" i="11"/>
  <c r="L257" i="11"/>
  <c r="M257" i="11" s="1"/>
  <c r="N257" i="11" s="1"/>
  <c r="N256" i="11"/>
  <c r="L256" i="11"/>
  <c r="M256" i="11" s="1"/>
  <c r="L255" i="11"/>
  <c r="N254" i="11"/>
  <c r="L254" i="11"/>
  <c r="M254" i="11" s="1"/>
  <c r="L253" i="11"/>
  <c r="L252" i="11"/>
  <c r="M251" i="11"/>
  <c r="L251" i="11"/>
  <c r="M250" i="11"/>
  <c r="L250" i="11"/>
  <c r="N250" i="11" s="1"/>
  <c r="N249" i="11"/>
  <c r="M249" i="11"/>
  <c r="L249" i="11"/>
  <c r="L248" i="11"/>
  <c r="M248" i="11" s="1"/>
  <c r="N248" i="11" s="1"/>
  <c r="L247" i="11"/>
  <c r="M247" i="11" s="1"/>
  <c r="N246" i="11"/>
  <c r="L246" i="11"/>
  <c r="M246" i="11" s="1"/>
  <c r="L245" i="11"/>
  <c r="L244" i="11"/>
  <c r="M243" i="11"/>
  <c r="L243" i="11"/>
  <c r="M242" i="11"/>
  <c r="L242" i="11"/>
  <c r="N242" i="11" s="1"/>
  <c r="N241" i="11"/>
  <c r="M241" i="11"/>
  <c r="L241" i="11"/>
  <c r="L240" i="11"/>
  <c r="M240" i="11" s="1"/>
  <c r="N240" i="11" s="1"/>
  <c r="L239" i="11"/>
  <c r="M239" i="11" s="1"/>
  <c r="N238" i="11"/>
  <c r="L238" i="11"/>
  <c r="M238" i="11" s="1"/>
  <c r="L237" i="11"/>
  <c r="L236" i="11"/>
  <c r="M235" i="11"/>
  <c r="L235" i="11"/>
  <c r="M234" i="11"/>
  <c r="L234" i="11"/>
  <c r="N234" i="11" s="1"/>
  <c r="N233" i="11"/>
  <c r="M233" i="11"/>
  <c r="L233" i="11"/>
  <c r="L232" i="11"/>
  <c r="M232" i="11" s="1"/>
  <c r="N232" i="11" s="1"/>
  <c r="L231" i="11"/>
  <c r="M231" i="11" s="1"/>
  <c r="N230" i="11"/>
  <c r="L230" i="11"/>
  <c r="M230" i="11" s="1"/>
  <c r="L229" i="11"/>
  <c r="L228" i="11"/>
  <c r="M227" i="11"/>
  <c r="L227" i="11"/>
  <c r="M226" i="11"/>
  <c r="L226" i="11"/>
  <c r="N226" i="11" s="1"/>
  <c r="N225" i="11"/>
  <c r="M225" i="11"/>
  <c r="L225" i="11"/>
  <c r="N224" i="11"/>
  <c r="M224" i="11"/>
  <c r="L224" i="11"/>
  <c r="L223" i="11"/>
  <c r="M223" i="11" s="1"/>
  <c r="N222" i="11"/>
  <c r="L222" i="11"/>
  <c r="M222" i="11" s="1"/>
  <c r="L221" i="11"/>
  <c r="L220" i="11"/>
  <c r="M219" i="11"/>
  <c r="L219" i="11"/>
  <c r="N219" i="11" s="1"/>
  <c r="M218" i="11"/>
  <c r="L218" i="11"/>
  <c r="M216" i="11"/>
  <c r="L216" i="11"/>
  <c r="N216" i="11" s="1"/>
  <c r="M215" i="11"/>
  <c r="L215" i="11"/>
  <c r="N215" i="11" s="1"/>
  <c r="N214" i="11"/>
  <c r="M214" i="11"/>
  <c r="L214" i="11"/>
  <c r="N213" i="11"/>
  <c r="M213" i="11"/>
  <c r="L213" i="11"/>
  <c r="L212" i="11"/>
  <c r="M212" i="11" s="1"/>
  <c r="N211" i="11"/>
  <c r="L211" i="11"/>
  <c r="M211" i="11" s="1"/>
  <c r="L210" i="11"/>
  <c r="L209" i="11"/>
  <c r="M208" i="11"/>
  <c r="L208" i="11"/>
  <c r="M207" i="11"/>
  <c r="L207" i="11"/>
  <c r="N207" i="11" s="1"/>
  <c r="N206" i="11"/>
  <c r="M206" i="11"/>
  <c r="L206" i="11"/>
  <c r="N205" i="11"/>
  <c r="M205" i="11"/>
  <c r="L205" i="11"/>
  <c r="L204" i="11"/>
  <c r="M204" i="11" s="1"/>
  <c r="N203" i="11"/>
  <c r="L203" i="11"/>
  <c r="M203" i="11" s="1"/>
  <c r="L202" i="11"/>
  <c r="L201" i="11"/>
  <c r="M200" i="11"/>
  <c r="L200" i="11"/>
  <c r="N200" i="11" s="1"/>
  <c r="M199" i="11"/>
  <c r="L199" i="11"/>
  <c r="M198" i="11"/>
  <c r="N198" i="11" s="1"/>
  <c r="L198" i="11"/>
  <c r="N197" i="11"/>
  <c r="M197" i="11"/>
  <c r="L197" i="11"/>
  <c r="N196" i="11"/>
  <c r="L196" i="11"/>
  <c r="M196" i="11" s="1"/>
  <c r="L195" i="11"/>
  <c r="M195" i="11" s="1"/>
  <c r="L194" i="11"/>
  <c r="M193" i="11"/>
  <c r="L193" i="11"/>
  <c r="M192" i="11"/>
  <c r="L192" i="11"/>
  <c r="N192" i="11" s="1"/>
  <c r="M191" i="11"/>
  <c r="L191" i="11"/>
  <c r="M190" i="11"/>
  <c r="N190" i="11" s="1"/>
  <c r="L190" i="11"/>
  <c r="L189" i="11"/>
  <c r="M189" i="11" s="1"/>
  <c r="N189" i="11" s="1"/>
  <c r="N188" i="11"/>
  <c r="L188" i="11"/>
  <c r="M188" i="11" s="1"/>
  <c r="L187" i="11"/>
  <c r="M187" i="11" s="1"/>
  <c r="L186" i="11"/>
  <c r="M185" i="11"/>
  <c r="L185" i="11"/>
  <c r="M184" i="11"/>
  <c r="L184" i="11"/>
  <c r="N184" i="11" s="1"/>
  <c r="M183" i="11"/>
  <c r="L183" i="11"/>
  <c r="M182" i="11"/>
  <c r="N182" i="11" s="1"/>
  <c r="L182" i="11"/>
  <c r="N181" i="11"/>
  <c r="M181" i="11"/>
  <c r="L181" i="11"/>
  <c r="N180" i="11"/>
  <c r="L180" i="11"/>
  <c r="M180" i="11" s="1"/>
  <c r="L179" i="11"/>
  <c r="M179" i="11" s="1"/>
  <c r="L178" i="11"/>
  <c r="L177" i="11"/>
  <c r="L175" i="11"/>
  <c r="L174" i="11"/>
  <c r="M173" i="11"/>
  <c r="L173" i="11"/>
  <c r="N173" i="11" s="1"/>
  <c r="M172" i="11"/>
  <c r="L172" i="11"/>
  <c r="N172" i="11" s="1"/>
  <c r="N171" i="11"/>
  <c r="M171" i="11"/>
  <c r="L171" i="11"/>
  <c r="N170" i="11"/>
  <c r="M170" i="11"/>
  <c r="L170" i="11"/>
  <c r="L169" i="11"/>
  <c r="M169" i="11" s="1"/>
  <c r="N168" i="11"/>
  <c r="L168" i="11"/>
  <c r="M168" i="11" s="1"/>
  <c r="L167" i="11"/>
  <c r="L166" i="11"/>
  <c r="M165" i="11"/>
  <c r="L165" i="11"/>
  <c r="M164" i="11"/>
  <c r="L164" i="11"/>
  <c r="N164" i="11" s="1"/>
  <c r="N163" i="11"/>
  <c r="M163" i="11"/>
  <c r="L163" i="11"/>
  <c r="N162" i="11"/>
  <c r="M162" i="11"/>
  <c r="L162" i="11"/>
  <c r="L161" i="11"/>
  <c r="M161" i="11" s="1"/>
  <c r="N160" i="11"/>
  <c r="L160" i="11"/>
  <c r="M160" i="11" s="1"/>
  <c r="L159" i="11"/>
  <c r="L158" i="11"/>
  <c r="M157" i="11"/>
  <c r="L157" i="11"/>
  <c r="N157" i="11" s="1"/>
  <c r="M156" i="11"/>
  <c r="L156" i="11"/>
  <c r="M155" i="11"/>
  <c r="N155" i="11" s="1"/>
  <c r="L155" i="11"/>
  <c r="N154" i="11"/>
  <c r="L154" i="11"/>
  <c r="M154" i="11" s="1"/>
  <c r="L153" i="11"/>
  <c r="M153" i="11" s="1"/>
  <c r="N152" i="11"/>
  <c r="L152" i="11"/>
  <c r="M152" i="11" s="1"/>
  <c r="L151" i="11"/>
  <c r="N149" i="11"/>
  <c r="L149" i="11"/>
  <c r="M149" i="11" s="1"/>
  <c r="L148" i="11"/>
  <c r="M147" i="11"/>
  <c r="L147" i="11"/>
  <c r="M146" i="11"/>
  <c r="L146" i="11"/>
  <c r="N146" i="11" s="1"/>
  <c r="N145" i="11"/>
  <c r="M145" i="11"/>
  <c r="L145" i="11"/>
  <c r="M143" i="11"/>
  <c r="L143" i="11"/>
  <c r="N143" i="11" s="1"/>
  <c r="M142" i="11"/>
  <c r="N142" i="11" s="1"/>
  <c r="L142" i="11"/>
  <c r="M141" i="11"/>
  <c r="N141" i="11" s="1"/>
  <c r="L141" i="11"/>
  <c r="L140" i="11"/>
  <c r="M140" i="11" s="1"/>
  <c r="L139" i="11"/>
  <c r="M139" i="11" s="1"/>
  <c r="N137" i="11"/>
  <c r="L137" i="11"/>
  <c r="M137" i="11" s="1"/>
  <c r="L136" i="11"/>
  <c r="M136" i="11" s="1"/>
  <c r="L135" i="11"/>
  <c r="M135" i="11" s="1"/>
  <c r="L134" i="11"/>
  <c r="M133" i="11"/>
  <c r="L133" i="11"/>
  <c r="M132" i="11"/>
  <c r="N132" i="11" s="1"/>
  <c r="L132" i="11"/>
  <c r="L130" i="11"/>
  <c r="M129" i="11"/>
  <c r="N129" i="11" s="1"/>
  <c r="L129" i="11"/>
  <c r="M128" i="11"/>
  <c r="N128" i="11" s="1"/>
  <c r="L128" i="11"/>
  <c r="N127" i="11"/>
  <c r="M127" i="11"/>
  <c r="L127" i="11"/>
  <c r="N126" i="11"/>
  <c r="L126" i="11"/>
  <c r="M126" i="11" s="1"/>
  <c r="L125" i="11"/>
  <c r="M125" i="11" s="1"/>
  <c r="L124" i="11"/>
  <c r="M124" i="11" s="1"/>
  <c r="L123" i="11"/>
  <c r="N121" i="11"/>
  <c r="L121" i="11"/>
  <c r="M121" i="11" s="1"/>
  <c r="L119" i="11"/>
  <c r="M119" i="11" s="1"/>
  <c r="L118" i="11"/>
  <c r="M118" i="11" s="1"/>
  <c r="M117" i="11"/>
  <c r="L117" i="11"/>
  <c r="L116" i="11"/>
  <c r="M115" i="11"/>
  <c r="N115" i="11" s="1"/>
  <c r="L115" i="11"/>
  <c r="M114" i="11"/>
  <c r="N114" i="11" s="1"/>
  <c r="L114" i="11"/>
  <c r="N113" i="11"/>
  <c r="M113" i="11"/>
  <c r="L113" i="11"/>
  <c r="L112" i="11"/>
  <c r="M112" i="11" s="1"/>
  <c r="L111" i="11"/>
  <c r="M111" i="11" s="1"/>
  <c r="L109" i="11"/>
  <c r="M109" i="11" s="1"/>
  <c r="L108" i="11"/>
  <c r="M108" i="11" s="1"/>
  <c r="L107" i="11"/>
  <c r="M107" i="11" s="1"/>
  <c r="M106" i="11"/>
  <c r="L106" i="11"/>
  <c r="L105" i="11"/>
  <c r="M104" i="11"/>
  <c r="N104" i="11" s="1"/>
  <c r="L104" i="11"/>
  <c r="M103" i="11"/>
  <c r="N103" i="11" s="1"/>
  <c r="L103" i="11"/>
  <c r="N102" i="11"/>
  <c r="M102" i="11"/>
  <c r="L102" i="11"/>
  <c r="L101" i="11"/>
  <c r="M101" i="11" s="1"/>
  <c r="L100" i="11"/>
  <c r="M100" i="11" s="1"/>
  <c r="L98" i="11"/>
  <c r="M98" i="11" s="1"/>
  <c r="L97" i="11"/>
  <c r="M97" i="11" s="1"/>
  <c r="N95" i="11"/>
  <c r="L95" i="11"/>
  <c r="M95" i="11" s="1"/>
  <c r="L94" i="11"/>
  <c r="M94" i="11" s="1"/>
  <c r="L93" i="11"/>
  <c r="M93" i="11" s="1"/>
  <c r="L92" i="11"/>
  <c r="M91" i="11"/>
  <c r="L91" i="11"/>
  <c r="M90" i="11"/>
  <c r="N90" i="11" s="1"/>
  <c r="L90" i="11"/>
  <c r="M89" i="11"/>
  <c r="N89" i="11" s="1"/>
  <c r="L89" i="11"/>
  <c r="M88" i="11"/>
  <c r="N88" i="11" s="1"/>
  <c r="L88" i="11"/>
  <c r="L87" i="11"/>
  <c r="M87" i="11" s="1"/>
  <c r="L86" i="11"/>
  <c r="M86" i="11" s="1"/>
  <c r="L85" i="11"/>
  <c r="M85" i="11" s="1"/>
  <c r="M84" i="11"/>
  <c r="L84" i="11"/>
  <c r="L83" i="11"/>
  <c r="M82" i="11"/>
  <c r="N82" i="11" s="1"/>
  <c r="L82" i="11"/>
  <c r="M80" i="11"/>
  <c r="L80" i="11"/>
  <c r="M79" i="11"/>
  <c r="N79" i="11" s="1"/>
  <c r="L79" i="11"/>
  <c r="L77" i="11"/>
  <c r="M76" i="11"/>
  <c r="N76" i="11" s="1"/>
  <c r="L76" i="11"/>
  <c r="M75" i="11"/>
  <c r="N75" i="11" s="1"/>
  <c r="L75" i="11"/>
  <c r="N74" i="11"/>
  <c r="M74" i="11"/>
  <c r="L74" i="11"/>
  <c r="N73" i="11"/>
  <c r="L73" i="11"/>
  <c r="M73" i="11" s="1"/>
  <c r="L72" i="11"/>
  <c r="M72" i="11" s="1"/>
  <c r="L71" i="11"/>
  <c r="M71" i="11" s="1"/>
  <c r="L70" i="11"/>
  <c r="M69" i="11"/>
  <c r="L69" i="11"/>
  <c r="M68" i="11"/>
  <c r="N68" i="11" s="1"/>
  <c r="L68" i="11"/>
  <c r="L66" i="11"/>
  <c r="M65" i="11"/>
  <c r="L65" i="11"/>
  <c r="L63" i="11"/>
  <c r="M63" i="11" s="1"/>
  <c r="N63" i="11" s="1"/>
  <c r="M61" i="11"/>
  <c r="L61" i="11"/>
  <c r="L59" i="11"/>
  <c r="M59" i="11" s="1"/>
  <c r="N59" i="11" s="1"/>
  <c r="N58" i="11"/>
  <c r="M58" i="11"/>
  <c r="L58" i="11"/>
  <c r="L57" i="11"/>
  <c r="N55" i="11"/>
  <c r="M55" i="11"/>
  <c r="L55" i="11"/>
  <c r="L54" i="11"/>
  <c r="L53" i="11"/>
  <c r="L52" i="11"/>
  <c r="M52" i="11" s="1"/>
  <c r="N52" i="11" s="1"/>
  <c r="M51" i="11"/>
  <c r="N51" i="11" s="1"/>
  <c r="L51" i="11"/>
  <c r="L49" i="11"/>
  <c r="M49" i="11" s="1"/>
  <c r="N49" i="11" s="1"/>
  <c r="M48" i="11"/>
  <c r="N48" i="11" s="1"/>
  <c r="L48" i="11"/>
  <c r="M47" i="11"/>
  <c r="L47" i="11"/>
  <c r="N47" i="11" s="1"/>
  <c r="M45" i="11"/>
  <c r="N45" i="11" s="1"/>
  <c r="L45" i="11"/>
  <c r="L43" i="11"/>
  <c r="M43" i="11" s="1"/>
  <c r="N43" i="11" s="1"/>
  <c r="M42" i="11"/>
  <c r="N42" i="11" s="1"/>
  <c r="L42" i="11"/>
  <c r="M41" i="11"/>
  <c r="L41" i="11"/>
  <c r="N41" i="11" s="1"/>
  <c r="L40" i="11"/>
  <c r="M38" i="11"/>
  <c r="L38" i="11"/>
  <c r="N38" i="11" s="1"/>
  <c r="L37" i="11"/>
  <c r="L36" i="11"/>
  <c r="M36" i="11" s="1"/>
  <c r="N36" i="11" s="1"/>
  <c r="N35" i="11"/>
  <c r="M35" i="11"/>
  <c r="L35" i="11"/>
  <c r="L34" i="11"/>
  <c r="L33" i="11"/>
  <c r="L32" i="11"/>
  <c r="M32" i="11" s="1"/>
  <c r="N32" i="11" s="1"/>
  <c r="M31" i="11"/>
  <c r="N31" i="11" s="1"/>
  <c r="L31" i="11"/>
  <c r="M30" i="11"/>
  <c r="L30" i="11"/>
  <c r="N30" i="11" s="1"/>
  <c r="L29" i="11"/>
  <c r="L28" i="11"/>
  <c r="M28" i="11" s="1"/>
  <c r="N28" i="11" s="1"/>
  <c r="N27" i="11"/>
  <c r="M27" i="11"/>
  <c r="L27" i="11"/>
  <c r="L26" i="11"/>
  <c r="L25" i="11"/>
  <c r="L23" i="11"/>
  <c r="L22" i="11"/>
  <c r="L21" i="11"/>
  <c r="M21" i="11" s="1"/>
  <c r="N21" i="11" s="1"/>
  <c r="M20" i="11"/>
  <c r="N20" i="11" s="1"/>
  <c r="L20" i="11"/>
  <c r="M19" i="11"/>
  <c r="L19" i="11"/>
  <c r="N19" i="11" s="1"/>
  <c r="L18" i="11"/>
  <c r="L17" i="11"/>
  <c r="M17" i="11" s="1"/>
  <c r="N17" i="11" s="1"/>
  <c r="N16" i="11"/>
  <c r="M16" i="11"/>
  <c r="L16" i="11"/>
  <c r="L14" i="11"/>
  <c r="M14" i="11" s="1"/>
  <c r="N14" i="11" s="1"/>
  <c r="N13" i="11"/>
  <c r="M13" i="11"/>
  <c r="L13" i="11"/>
  <c r="L11" i="11"/>
  <c r="M11" i="11" s="1"/>
  <c r="N11" i="11" s="1"/>
  <c r="N10" i="11"/>
  <c r="M10" i="11"/>
  <c r="L10" i="11"/>
  <c r="L9" i="11"/>
  <c r="L8" i="11"/>
  <c r="L6" i="11"/>
  <c r="L5" i="11"/>
  <c r="M5" i="11" s="1"/>
  <c r="N5" i="11" s="1"/>
  <c r="N73" i="13"/>
  <c r="M73" i="13"/>
  <c r="L73" i="13"/>
  <c r="I73" i="13"/>
  <c r="L72" i="13"/>
  <c r="I72" i="13"/>
  <c r="N70" i="13"/>
  <c r="M70" i="13"/>
  <c r="L70" i="13"/>
  <c r="I70" i="13"/>
  <c r="L68" i="13"/>
  <c r="I68" i="13"/>
  <c r="N66" i="13"/>
  <c r="M66" i="13"/>
  <c r="L66" i="13"/>
  <c r="I66" i="13"/>
  <c r="L64" i="13"/>
  <c r="I64" i="13"/>
  <c r="N62" i="13"/>
  <c r="M62" i="13"/>
  <c r="L62" i="13"/>
  <c r="I62" i="13"/>
  <c r="L61" i="13"/>
  <c r="I61" i="13"/>
  <c r="N60" i="13"/>
  <c r="M60" i="13"/>
  <c r="L60" i="13"/>
  <c r="I60" i="13"/>
  <c r="L58" i="13"/>
  <c r="I58" i="13"/>
  <c r="L57" i="13"/>
  <c r="M57" i="13" s="1"/>
  <c r="N57" i="13" s="1"/>
  <c r="I57" i="13"/>
  <c r="L56" i="13"/>
  <c r="I56" i="13"/>
  <c r="L54" i="13"/>
  <c r="M54" i="13" s="1"/>
  <c r="N54" i="13" s="1"/>
  <c r="I54" i="13"/>
  <c r="L52" i="13"/>
  <c r="I52" i="13"/>
  <c r="L51" i="13"/>
  <c r="M51" i="13" s="1"/>
  <c r="N51" i="13" s="1"/>
  <c r="I51" i="13"/>
  <c r="L50" i="13"/>
  <c r="I50" i="13"/>
  <c r="L48" i="13"/>
  <c r="M48" i="13" s="1"/>
  <c r="N48" i="13" s="1"/>
  <c r="I48" i="13"/>
  <c r="L46" i="13"/>
  <c r="I46" i="13"/>
  <c r="L45" i="13"/>
  <c r="M45" i="13" s="1"/>
  <c r="N45" i="13" s="1"/>
  <c r="I45" i="13"/>
  <c r="L44" i="13"/>
  <c r="I44" i="13"/>
  <c r="L42" i="13"/>
  <c r="M42" i="13" s="1"/>
  <c r="N42" i="13" s="1"/>
  <c r="I42" i="13"/>
  <c r="L41" i="13"/>
  <c r="I41" i="13"/>
  <c r="L40" i="13"/>
  <c r="M40" i="13" s="1"/>
  <c r="N40" i="13" s="1"/>
  <c r="I40" i="13"/>
  <c r="L39" i="13"/>
  <c r="I39" i="13"/>
  <c r="L37" i="13"/>
  <c r="M37" i="13" s="1"/>
  <c r="N37" i="13" s="1"/>
  <c r="I37" i="13"/>
  <c r="L36" i="13"/>
  <c r="I36" i="13"/>
  <c r="L35" i="13"/>
  <c r="M35" i="13" s="1"/>
  <c r="N35" i="13" s="1"/>
  <c r="I35" i="13"/>
  <c r="L34" i="13"/>
  <c r="I34" i="13"/>
  <c r="L33" i="13"/>
  <c r="M33" i="13" s="1"/>
  <c r="N33" i="13" s="1"/>
  <c r="I33" i="13"/>
  <c r="L32" i="13"/>
  <c r="I32" i="13"/>
  <c r="L31" i="13"/>
  <c r="M31" i="13" s="1"/>
  <c r="N31" i="13" s="1"/>
  <c r="I31" i="13"/>
  <c r="L30" i="13"/>
  <c r="I30" i="13"/>
  <c r="L29" i="13"/>
  <c r="M29" i="13" s="1"/>
  <c r="N29" i="13" s="1"/>
  <c r="I29" i="13"/>
  <c r="L27" i="13"/>
  <c r="I27" i="13"/>
  <c r="L25" i="13"/>
  <c r="M25" i="13" s="1"/>
  <c r="N25" i="13" s="1"/>
  <c r="I25" i="13"/>
  <c r="L24" i="13"/>
  <c r="I24" i="13"/>
  <c r="L23" i="13"/>
  <c r="M23" i="13" s="1"/>
  <c r="N23" i="13" s="1"/>
  <c r="I23" i="13"/>
  <c r="L21" i="13"/>
  <c r="I21" i="13"/>
  <c r="L20" i="13"/>
  <c r="M20" i="13" s="1"/>
  <c r="N20" i="13" s="1"/>
  <c r="I20" i="13"/>
  <c r="L19" i="13"/>
  <c r="I19" i="13"/>
  <c r="L18" i="13"/>
  <c r="M18" i="13" s="1"/>
  <c r="N18" i="13" s="1"/>
  <c r="I18" i="13"/>
  <c r="L16" i="13"/>
  <c r="I16" i="13"/>
  <c r="L15" i="13"/>
  <c r="M15" i="13" s="1"/>
  <c r="N15" i="13" s="1"/>
  <c r="I15" i="13"/>
  <c r="L13" i="13"/>
  <c r="I13" i="13"/>
  <c r="L12" i="13"/>
  <c r="I12" i="13"/>
  <c r="L11" i="13"/>
  <c r="I11" i="13"/>
  <c r="L10" i="13"/>
  <c r="I10" i="13"/>
  <c r="L8" i="13"/>
  <c r="I8" i="13"/>
  <c r="L7" i="13"/>
  <c r="I7" i="13"/>
  <c r="L5" i="13"/>
  <c r="I5" i="13"/>
  <c r="S38" i="15"/>
  <c r="N37" i="11" l="1"/>
  <c r="N33" i="11"/>
  <c r="N66" i="11"/>
  <c r="N8" i="11"/>
  <c r="N54" i="11"/>
  <c r="N270" i="11"/>
  <c r="M270" i="11"/>
  <c r="N295" i="11"/>
  <c r="M295" i="11"/>
  <c r="M345" i="11"/>
  <c r="N345" i="11" s="1"/>
  <c r="M374" i="11"/>
  <c r="N374" i="11" s="1"/>
  <c r="N407" i="11"/>
  <c r="M407" i="11"/>
  <c r="M464" i="11"/>
  <c r="N464" i="11" s="1"/>
  <c r="N504" i="11"/>
  <c r="M504" i="11"/>
  <c r="N752" i="11"/>
  <c r="M815" i="11"/>
  <c r="N815" i="11" s="1"/>
  <c r="M8" i="11"/>
  <c r="M22" i="11"/>
  <c r="N22" i="11" s="1"/>
  <c r="M25" i="11"/>
  <c r="N25" i="11" s="1"/>
  <c r="M33" i="11"/>
  <c r="M53" i="11"/>
  <c r="N53" i="11" s="1"/>
  <c r="M66" i="11"/>
  <c r="N70" i="11"/>
  <c r="N123" i="11"/>
  <c r="M148" i="11"/>
  <c r="N148" i="11" s="1"/>
  <c r="N153" i="11"/>
  <c r="N161" i="11"/>
  <c r="N204" i="11"/>
  <c r="N223" i="11"/>
  <c r="N255" i="11"/>
  <c r="M255" i="11"/>
  <c r="N271" i="11"/>
  <c r="M271" i="11"/>
  <c r="N281" i="11"/>
  <c r="N331" i="11"/>
  <c r="M428" i="11"/>
  <c r="N428" i="11"/>
  <c r="N469" i="11"/>
  <c r="M469" i="11"/>
  <c r="N480" i="11"/>
  <c r="M480" i="11"/>
  <c r="N535" i="11"/>
  <c r="M535" i="11"/>
  <c r="M548" i="11"/>
  <c r="N548" i="11" s="1"/>
  <c r="M563" i="11"/>
  <c r="N563" i="11" s="1"/>
  <c r="M752" i="11"/>
  <c r="M790" i="11"/>
  <c r="N790" i="11"/>
  <c r="M795" i="11"/>
  <c r="N795" i="11" s="1"/>
  <c r="M849" i="11"/>
  <c r="N849" i="11" s="1"/>
  <c r="M882" i="11"/>
  <c r="N882" i="11" s="1"/>
  <c r="M70" i="11"/>
  <c r="M77" i="11"/>
  <c r="N77" i="11" s="1"/>
  <c r="N85" i="11"/>
  <c r="M92" i="11"/>
  <c r="N92" i="11" s="1"/>
  <c r="N100" i="11"/>
  <c r="N107" i="11"/>
  <c r="N111" i="11"/>
  <c r="N118" i="11"/>
  <c r="M123" i="11"/>
  <c r="M130" i="11"/>
  <c r="N130" i="11" s="1"/>
  <c r="M134" i="11"/>
  <c r="N134" i="11" s="1"/>
  <c r="N165" i="11"/>
  <c r="N169" i="11"/>
  <c r="M177" i="11"/>
  <c r="N177" i="11" s="1"/>
  <c r="N185" i="11"/>
  <c r="N193" i="11"/>
  <c r="N208" i="11"/>
  <c r="N212" i="11"/>
  <c r="N227" i="11"/>
  <c r="N231" i="11"/>
  <c r="N235" i="11"/>
  <c r="N239" i="11"/>
  <c r="N243" i="11"/>
  <c r="N247" i="11"/>
  <c r="N251" i="11"/>
  <c r="N306" i="11"/>
  <c r="M306" i="11"/>
  <c r="M347" i="11"/>
  <c r="N347" i="11"/>
  <c r="N360" i="11"/>
  <c r="M360" i="11"/>
  <c r="M409" i="11"/>
  <c r="N409" i="11" s="1"/>
  <c r="N418" i="11"/>
  <c r="M418" i="11"/>
  <c r="M481" i="11"/>
  <c r="N481" i="11" s="1"/>
  <c r="N158" i="11"/>
  <c r="M178" i="11"/>
  <c r="N178" i="11" s="1"/>
  <c r="N220" i="11"/>
  <c r="M361" i="11"/>
  <c r="N361" i="11" s="1"/>
  <c r="N451" i="11"/>
  <c r="M451" i="11"/>
  <c r="M647" i="11"/>
  <c r="N647" i="11" s="1"/>
  <c r="M758" i="11"/>
  <c r="N758" i="11"/>
  <c r="M9" i="11"/>
  <c r="N9" i="11" s="1"/>
  <c r="M23" i="11"/>
  <c r="N23" i="11" s="1"/>
  <c r="M26" i="11"/>
  <c r="N26" i="11" s="1"/>
  <c r="M34" i="11"/>
  <c r="N34" i="11" s="1"/>
  <c r="M54" i="11"/>
  <c r="M57" i="11"/>
  <c r="N57" i="11" s="1"/>
  <c r="N71" i="11"/>
  <c r="N86" i="11"/>
  <c r="N93" i="11"/>
  <c r="N97" i="11"/>
  <c r="N101" i="11"/>
  <c r="N108" i="11"/>
  <c r="N112" i="11"/>
  <c r="N119" i="11"/>
  <c r="N124" i="11"/>
  <c r="N135" i="11"/>
  <c r="N139" i="11"/>
  <c r="M158" i="11"/>
  <c r="N166" i="11"/>
  <c r="N186" i="11"/>
  <c r="M186" i="11"/>
  <c r="N194" i="11"/>
  <c r="M194" i="11"/>
  <c r="M201" i="11"/>
  <c r="N201" i="11" s="1"/>
  <c r="M220" i="11"/>
  <c r="N228" i="11"/>
  <c r="N236" i="11"/>
  <c r="M298" i="11"/>
  <c r="N298" i="11" s="1"/>
  <c r="M390" i="11"/>
  <c r="N390" i="11" s="1"/>
  <c r="M483" i="11"/>
  <c r="N483" i="11" s="1"/>
  <c r="M511" i="11"/>
  <c r="N511" i="11" s="1"/>
  <c r="M516" i="11"/>
  <c r="N516" i="11" s="1"/>
  <c r="M527" i="11"/>
  <c r="N527" i="11" s="1"/>
  <c r="N594" i="11"/>
  <c r="M594" i="11"/>
  <c r="N634" i="11"/>
  <c r="N667" i="11"/>
  <c r="M667" i="11"/>
  <c r="N677" i="11"/>
  <c r="M677" i="11"/>
  <c r="M701" i="11"/>
  <c r="N701" i="11" s="1"/>
  <c r="M6" i="11"/>
  <c r="N6" i="11" s="1"/>
  <c r="M18" i="11"/>
  <c r="N18" i="11" s="1"/>
  <c r="M29" i="11"/>
  <c r="N29" i="11" s="1"/>
  <c r="M37" i="11"/>
  <c r="M40" i="11"/>
  <c r="N40" i="11" s="1"/>
  <c r="N116" i="11"/>
  <c r="N151" i="11"/>
  <c r="M151" i="11"/>
  <c r="N159" i="11"/>
  <c r="M159" i="11"/>
  <c r="M166" i="11"/>
  <c r="N179" i="11"/>
  <c r="N202" i="11"/>
  <c r="M202" i="11"/>
  <c r="M209" i="11"/>
  <c r="N209" i="11" s="1"/>
  <c r="N221" i="11"/>
  <c r="M221" i="11"/>
  <c r="M228" i="11"/>
  <c r="M236" i="11"/>
  <c r="M244" i="11"/>
  <c r="N244" i="11" s="1"/>
  <c r="M252" i="11"/>
  <c r="N252" i="11" s="1"/>
  <c r="N273" i="11"/>
  <c r="N284" i="11"/>
  <c r="N318" i="11"/>
  <c r="M318" i="11"/>
  <c r="N328" i="11"/>
  <c r="M328" i="11"/>
  <c r="M371" i="11"/>
  <c r="N371" i="11" s="1"/>
  <c r="N391" i="11"/>
  <c r="M391" i="11"/>
  <c r="N462" i="11"/>
  <c r="M462" i="11"/>
  <c r="N472" i="11"/>
  <c r="N587" i="11"/>
  <c r="M595" i="11"/>
  <c r="N595" i="11"/>
  <c r="N61" i="11"/>
  <c r="N65" i="11"/>
  <c r="N72" i="11"/>
  <c r="M83" i="11"/>
  <c r="N83" i="11" s="1"/>
  <c r="N87" i="11"/>
  <c r="N94" i="11"/>
  <c r="N98" i="11"/>
  <c r="M105" i="11"/>
  <c r="N105" i="11" s="1"/>
  <c r="N109" i="11"/>
  <c r="M116" i="11"/>
  <c r="N125" i="11"/>
  <c r="N136" i="11"/>
  <c r="N140" i="11"/>
  <c r="N147" i="11"/>
  <c r="M167" i="11"/>
  <c r="N167" i="11" s="1"/>
  <c r="M174" i="11"/>
  <c r="N174" i="11" s="1"/>
  <c r="N183" i="11"/>
  <c r="N187" i="11"/>
  <c r="N191" i="11"/>
  <c r="N195" i="11"/>
  <c r="M210" i="11"/>
  <c r="N210" i="11" s="1"/>
  <c r="N229" i="11"/>
  <c r="M229" i="11"/>
  <c r="M237" i="11"/>
  <c r="N237" i="11" s="1"/>
  <c r="M245" i="11"/>
  <c r="N245" i="11" s="1"/>
  <c r="M253" i="11"/>
  <c r="N253" i="11" s="1"/>
  <c r="N279" i="11"/>
  <c r="M279" i="11"/>
  <c r="M285" i="11"/>
  <c r="N285" i="11" s="1"/>
  <c r="M290" i="11"/>
  <c r="N290" i="11" s="1"/>
  <c r="N309" i="11"/>
  <c r="M372" i="11"/>
  <c r="N372" i="11" s="1"/>
  <c r="M412" i="11"/>
  <c r="N412" i="11" s="1"/>
  <c r="N425" i="11"/>
  <c r="M425" i="11"/>
  <c r="N518" i="11"/>
  <c r="M518" i="11"/>
  <c r="M579" i="11"/>
  <c r="N579" i="11"/>
  <c r="N639" i="11"/>
  <c r="M639" i="11"/>
  <c r="N69" i="11"/>
  <c r="N80" i="11"/>
  <c r="N84" i="11"/>
  <c r="N91" i="11"/>
  <c r="N106" i="11"/>
  <c r="N117" i="11"/>
  <c r="N133" i="11"/>
  <c r="N156" i="11"/>
  <c r="N175" i="11"/>
  <c r="M175" i="11"/>
  <c r="N199" i="11"/>
  <c r="N218" i="11"/>
  <c r="N344" i="11"/>
  <c r="M344" i="11"/>
  <c r="M393" i="11"/>
  <c r="N393" i="11"/>
  <c r="M406" i="11"/>
  <c r="N406" i="11" s="1"/>
  <c r="M426" i="11"/>
  <c r="N426" i="11" s="1"/>
  <c r="N494" i="11"/>
  <c r="M499" i="11"/>
  <c r="N499" i="11" s="1"/>
  <c r="N293" i="11"/>
  <c r="N310" i="11"/>
  <c r="N336" i="11"/>
  <c r="N352" i="11"/>
  <c r="N369" i="11"/>
  <c r="N398" i="11"/>
  <c r="N423" i="11"/>
  <c r="N456" i="11"/>
  <c r="N477" i="11"/>
  <c r="M517" i="11"/>
  <c r="N517" i="11"/>
  <c r="M596" i="11"/>
  <c r="N596" i="11"/>
  <c r="N622" i="11"/>
  <c r="M672" i="11"/>
  <c r="N672" i="11" s="1"/>
  <c r="M710" i="11"/>
  <c r="N710" i="11" s="1"/>
  <c r="M817" i="11"/>
  <c r="N817" i="11"/>
  <c r="M975" i="11"/>
  <c r="N975" i="11" s="1"/>
  <c r="M263" i="11"/>
  <c r="N263" i="11" s="1"/>
  <c r="N274" i="11"/>
  <c r="N282" i="11"/>
  <c r="M282" i="11"/>
  <c r="N337" i="11"/>
  <c r="M337" i="11"/>
  <c r="N353" i="11"/>
  <c r="M353" i="11"/>
  <c r="M399" i="11"/>
  <c r="N399" i="11" s="1"/>
  <c r="N461" i="11"/>
  <c r="M478" i="11"/>
  <c r="N478" i="11" s="1"/>
  <c r="N496" i="11"/>
  <c r="M513" i="11"/>
  <c r="N513" i="11" s="1"/>
  <c r="N658" i="11"/>
  <c r="M964" i="11"/>
  <c r="N964" i="11" s="1"/>
  <c r="M983" i="11"/>
  <c r="N983" i="11" s="1"/>
  <c r="N260" i="11"/>
  <c r="M299" i="11"/>
  <c r="N299" i="11" s="1"/>
  <c r="N307" i="11"/>
  <c r="M307" i="11"/>
  <c r="N320" i="11"/>
  <c r="M329" i="11"/>
  <c r="N329" i="11" s="1"/>
  <c r="N342" i="11"/>
  <c r="N358" i="11"/>
  <c r="N379" i="11"/>
  <c r="N388" i="11"/>
  <c r="N404" i="11"/>
  <c r="N420" i="11"/>
  <c r="N433" i="11"/>
  <c r="N445" i="11"/>
  <c r="N453" i="11"/>
  <c r="M461" i="11"/>
  <c r="N470" i="11"/>
  <c r="M470" i="11"/>
  <c r="N488" i="11"/>
  <c r="M496" i="11"/>
  <c r="N555" i="11"/>
  <c r="N614" i="11"/>
  <c r="M631" i="11"/>
  <c r="N631" i="11" s="1"/>
  <c r="N653" i="11"/>
  <c r="M658" i="11"/>
  <c r="N925" i="11"/>
  <c r="M925" i="11"/>
  <c r="M978" i="11"/>
  <c r="N978" i="11" s="1"/>
  <c r="M497" i="11"/>
  <c r="N497" i="11" s="1"/>
  <c r="N529" i="11"/>
  <c r="N693" i="11"/>
  <c r="M693" i="11"/>
  <c r="N917" i="11"/>
  <c r="M917" i="11"/>
  <c r="N261" i="11"/>
  <c r="N268" i="11"/>
  <c r="N304" i="11"/>
  <c r="N317" i="11"/>
  <c r="N325" i="11"/>
  <c r="N364" i="11"/>
  <c r="M364" i="11"/>
  <c r="M380" i="11"/>
  <c r="N380" i="11" s="1"/>
  <c r="N417" i="11"/>
  <c r="M434" i="11"/>
  <c r="N434" i="11" s="1"/>
  <c r="N450" i="11"/>
  <c r="N467" i="11"/>
  <c r="M489" i="11"/>
  <c r="N489" i="11" s="1"/>
  <c r="N502" i="11"/>
  <c r="N510" i="11"/>
  <c r="M521" i="11"/>
  <c r="N521" i="11" s="1"/>
  <c r="M539" i="11"/>
  <c r="N539" i="11"/>
  <c r="M551" i="11"/>
  <c r="N551" i="11" s="1"/>
  <c r="N642" i="11"/>
  <c r="N694" i="11"/>
  <c r="M694" i="11"/>
  <c r="N847" i="11"/>
  <c r="M847" i="11"/>
  <c r="M892" i="11"/>
  <c r="N892" i="11" s="1"/>
  <c r="N524" i="11"/>
  <c r="N538" i="11"/>
  <c r="M538" i="11"/>
  <c r="N552" i="11"/>
  <c r="N591" i="11"/>
  <c r="N623" i="11"/>
  <c r="N659" i="11"/>
  <c r="M659" i="11"/>
  <c r="N685" i="11"/>
  <c r="N702" i="11"/>
  <c r="M702" i="11"/>
  <c r="N744" i="11"/>
  <c r="M766" i="11"/>
  <c r="N766" i="11" s="1"/>
  <c r="M965" i="11"/>
  <c r="N965" i="11" s="1"/>
  <c r="M1008" i="11"/>
  <c r="N1008" i="11" s="1"/>
  <c r="M624" i="11"/>
  <c r="N624" i="11" s="1"/>
  <c r="M686" i="11"/>
  <c r="N686" i="11" s="1"/>
  <c r="N717" i="11"/>
  <c r="M717" i="11"/>
  <c r="M782" i="11"/>
  <c r="N782" i="11"/>
  <c r="M787" i="11"/>
  <c r="N787" i="11" s="1"/>
  <c r="N838" i="11"/>
  <c r="N913" i="11"/>
  <c r="M913" i="11"/>
  <c r="N984" i="11"/>
  <c r="M984" i="11"/>
  <c r="M1010" i="11"/>
  <c r="N1010" i="11" s="1"/>
  <c r="M274" i="11"/>
  <c r="M277" i="11"/>
  <c r="N277" i="11" s="1"/>
  <c r="M288" i="11"/>
  <c r="N288" i="11" s="1"/>
  <c r="M310" i="11"/>
  <c r="M332" i="11"/>
  <c r="N332" i="11" s="1"/>
  <c r="M484" i="11"/>
  <c r="N484" i="11" s="1"/>
  <c r="M492" i="11"/>
  <c r="N492" i="11" s="1"/>
  <c r="M500" i="11"/>
  <c r="N500" i="11" s="1"/>
  <c r="M529" i="11"/>
  <c r="N536" i="11"/>
  <c r="N546" i="11"/>
  <c r="M546" i="11"/>
  <c r="M553" i="11"/>
  <c r="N553" i="11" s="1"/>
  <c r="N561" i="11"/>
  <c r="N569" i="11"/>
  <c r="N577" i="11"/>
  <c r="N585" i="11"/>
  <c r="N600" i="11"/>
  <c r="N604" i="11"/>
  <c r="N612" i="11"/>
  <c r="N632" i="11"/>
  <c r="M632" i="11"/>
  <c r="N640" i="11"/>
  <c r="M640" i="11"/>
  <c r="M648" i="11"/>
  <c r="N648" i="11" s="1"/>
  <c r="M655" i="11"/>
  <c r="N655" i="11" s="1"/>
  <c r="N669" i="11"/>
  <c r="N678" i="11"/>
  <c r="M678" i="11"/>
  <c r="N691" i="11"/>
  <c r="M712" i="11"/>
  <c r="N712" i="11"/>
  <c r="M736" i="11"/>
  <c r="N736" i="11" s="1"/>
  <c r="N798" i="11"/>
  <c r="M838" i="11"/>
  <c r="M874" i="11"/>
  <c r="N874" i="11" s="1"/>
  <c r="M1000" i="11"/>
  <c r="N1000" i="11" s="1"/>
  <c r="M280" i="11"/>
  <c r="N280" i="11" s="1"/>
  <c r="M327" i="11"/>
  <c r="N327" i="11" s="1"/>
  <c r="N593" i="11"/>
  <c r="N656" i="11"/>
  <c r="M656" i="11"/>
  <c r="N683" i="11"/>
  <c r="M713" i="11"/>
  <c r="N713" i="11" s="1"/>
  <c r="N728" i="11"/>
  <c r="N829" i="11"/>
  <c r="N865" i="11"/>
  <c r="M943" i="11"/>
  <c r="N943" i="11"/>
  <c r="M1026" i="11"/>
  <c r="N1026" i="11" s="1"/>
  <c r="N1031" i="11"/>
  <c r="M1031" i="11"/>
  <c r="M554" i="11"/>
  <c r="N554" i="11" s="1"/>
  <c r="M562" i="11"/>
  <c r="N562" i="11" s="1"/>
  <c r="M570" i="11"/>
  <c r="N570" i="11" s="1"/>
  <c r="N578" i="11"/>
  <c r="M578" i="11"/>
  <c r="M586" i="11"/>
  <c r="N586" i="11" s="1"/>
  <c r="M605" i="11"/>
  <c r="N605" i="11" s="1"/>
  <c r="M613" i="11"/>
  <c r="N613" i="11" s="1"/>
  <c r="N629" i="11"/>
  <c r="N633" i="11"/>
  <c r="N637" i="11"/>
  <c r="N645" i="11"/>
  <c r="N666" i="11"/>
  <c r="N675" i="11"/>
  <c r="N709" i="11"/>
  <c r="M779" i="11"/>
  <c r="N779" i="11" s="1"/>
  <c r="M825" i="11"/>
  <c r="N825" i="11" s="1"/>
  <c r="N890" i="11"/>
  <c r="M890" i="11"/>
  <c r="M900" i="11"/>
  <c r="N900" i="11" s="1"/>
  <c r="N948" i="11"/>
  <c r="M948" i="11"/>
  <c r="N991" i="11"/>
  <c r="M721" i="11"/>
  <c r="N721" i="11" s="1"/>
  <c r="N729" i="11"/>
  <c r="M729" i="11"/>
  <c r="M737" i="11"/>
  <c r="N737" i="11" s="1"/>
  <c r="M745" i="11"/>
  <c r="N745" i="11" s="1"/>
  <c r="M753" i="11"/>
  <c r="N753" i="11" s="1"/>
  <c r="N778" i="11"/>
  <c r="N803" i="11"/>
  <c r="N830" i="11"/>
  <c r="N839" i="11"/>
  <c r="M839" i="11"/>
  <c r="M866" i="11"/>
  <c r="N866" i="11" s="1"/>
  <c r="N895" i="11"/>
  <c r="N903" i="11"/>
  <c r="N930" i="11"/>
  <c r="N956" i="11"/>
  <c r="N992" i="11"/>
  <c r="M992" i="11"/>
  <c r="N1039" i="11"/>
  <c r="N771" i="11"/>
  <c r="M804" i="11"/>
  <c r="N804" i="11" s="1"/>
  <c r="N822" i="11"/>
  <c r="M831" i="11"/>
  <c r="N831" i="11" s="1"/>
  <c r="N862" i="11"/>
  <c r="N909" i="11"/>
  <c r="N957" i="11"/>
  <c r="M957" i="11"/>
  <c r="N971" i="11"/>
  <c r="N1040" i="11"/>
  <c r="M1040" i="11"/>
  <c r="M718" i="11"/>
  <c r="N718" i="11" s="1"/>
  <c r="N763" i="11"/>
  <c r="M771" i="11"/>
  <c r="M780" i="11"/>
  <c r="N780" i="11" s="1"/>
  <c r="N788" i="11"/>
  <c r="M788" i="11"/>
  <c r="N796" i="11"/>
  <c r="M796" i="11"/>
  <c r="N813" i="11"/>
  <c r="M822" i="11"/>
  <c r="N854" i="11"/>
  <c r="M862" i="11"/>
  <c r="N876" i="11"/>
  <c r="N884" i="11"/>
  <c r="N927" i="11"/>
  <c r="N932" i="11"/>
  <c r="M940" i="11"/>
  <c r="N940" i="11" s="1"/>
  <c r="N949" i="11"/>
  <c r="M949" i="11"/>
  <c r="N962" i="11"/>
  <c r="M976" i="11"/>
  <c r="N976" i="11" s="1"/>
  <c r="N1002" i="11"/>
  <c r="M1023" i="11"/>
  <c r="N1023" i="11" s="1"/>
  <c r="M1032" i="11"/>
  <c r="N1032" i="11" s="1"/>
  <c r="M772" i="11"/>
  <c r="N772" i="11" s="1"/>
  <c r="N823" i="11"/>
  <c r="M823" i="11"/>
  <c r="N868" i="11"/>
  <c r="N872" i="11"/>
  <c r="M897" i="11"/>
  <c r="N897" i="11" s="1"/>
  <c r="M905" i="11"/>
  <c r="N905" i="11" s="1"/>
  <c r="N928" i="11"/>
  <c r="M941" i="11"/>
  <c r="N941" i="11" s="1"/>
  <c r="N994" i="11"/>
  <c r="M1015" i="11"/>
  <c r="N1015" i="11" s="1"/>
  <c r="M1024" i="11"/>
  <c r="N1024" i="11" s="1"/>
  <c r="N723" i="11"/>
  <c r="N731" i="11"/>
  <c r="N739" i="11"/>
  <c r="N747" i="11"/>
  <c r="N751" i="11"/>
  <c r="M756" i="11"/>
  <c r="N756" i="11" s="1"/>
  <c r="M764" i="11"/>
  <c r="N764" i="11" s="1"/>
  <c r="M814" i="11"/>
  <c r="N814" i="11" s="1"/>
  <c r="N837" i="11"/>
  <c r="M846" i="11"/>
  <c r="N846" i="11" s="1"/>
  <c r="M855" i="11"/>
  <c r="N855" i="11" s="1"/>
  <c r="N873" i="11"/>
  <c r="N881" i="11"/>
  <c r="M889" i="11"/>
  <c r="N889" i="11" s="1"/>
  <c r="M898" i="11"/>
  <c r="N898" i="11" s="1"/>
  <c r="M906" i="11"/>
  <c r="N906" i="11" s="1"/>
  <c r="N916" i="11"/>
  <c r="N924" i="11"/>
  <c r="N933" i="11"/>
  <c r="M933" i="11"/>
  <c r="N946" i="11"/>
  <c r="N968" i="11"/>
  <c r="M968" i="11"/>
  <c r="N986" i="11"/>
  <c r="N999" i="11"/>
  <c r="M1007" i="11"/>
  <c r="N1007" i="11" s="1"/>
  <c r="N1016" i="11"/>
  <c r="M1016" i="11"/>
  <c r="N1042" i="11"/>
  <c r="M1042" i="11"/>
  <c r="M767" i="11"/>
  <c r="N767" i="11" s="1"/>
  <c r="M775" i="11"/>
  <c r="N775" i="11" s="1"/>
  <c r="M818" i="11"/>
  <c r="N818" i="11" s="1"/>
  <c r="M826" i="11"/>
  <c r="N826" i="11" s="1"/>
  <c r="M834" i="11"/>
  <c r="N834" i="11" s="1"/>
  <c r="M842" i="11"/>
  <c r="N842" i="11" s="1"/>
  <c r="M909" i="11"/>
  <c r="M928" i="11"/>
  <c r="M944" i="11"/>
  <c r="N944" i="11" s="1"/>
  <c r="M971" i="11"/>
  <c r="M979" i="11"/>
  <c r="N979" i="11" s="1"/>
  <c r="M987" i="11"/>
  <c r="N987" i="11" s="1"/>
  <c r="M995" i="11"/>
  <c r="N995" i="11" s="1"/>
  <c r="M1003" i="11"/>
  <c r="N1003" i="11" s="1"/>
  <c r="M1011" i="11"/>
  <c r="N1011" i="11" s="1"/>
  <c r="M1019" i="11"/>
  <c r="N1019" i="11" s="1"/>
  <c r="M1027" i="11"/>
  <c r="N1027" i="11" s="1"/>
  <c r="M1035" i="11"/>
  <c r="N1035" i="11" s="1"/>
  <c r="M1043" i="11"/>
  <c r="N1043" i="11" s="1"/>
  <c r="M716" i="11"/>
  <c r="N716" i="11" s="1"/>
  <c r="M727" i="11"/>
  <c r="N727" i="11" s="1"/>
  <c r="M735" i="11"/>
  <c r="N735" i="11" s="1"/>
  <c r="M743" i="11"/>
  <c r="N743" i="11" s="1"/>
  <c r="M751" i="11"/>
  <c r="M762" i="11"/>
  <c r="N762" i="11" s="1"/>
  <c r="M770" i="11"/>
  <c r="N770" i="11" s="1"/>
  <c r="M778" i="11"/>
  <c r="M786" i="11"/>
  <c r="N786" i="11" s="1"/>
  <c r="M794" i="11"/>
  <c r="N794" i="11" s="1"/>
  <c r="M802" i="11"/>
  <c r="N802" i="11" s="1"/>
  <c r="M810" i="11"/>
  <c r="N810" i="11" s="1"/>
  <c r="M813" i="11"/>
  <c r="M821" i="11"/>
  <c r="N821" i="11" s="1"/>
  <c r="M829" i="11"/>
  <c r="M837" i="11"/>
  <c r="M845" i="11"/>
  <c r="N845" i="11" s="1"/>
  <c r="M853" i="11"/>
  <c r="N853" i="11" s="1"/>
  <c r="M861" i="11"/>
  <c r="N861" i="11" s="1"/>
  <c r="M864" i="11"/>
  <c r="N864" i="11" s="1"/>
  <c r="M872" i="11"/>
  <c r="M888" i="11"/>
  <c r="N888" i="11" s="1"/>
  <c r="M896" i="11"/>
  <c r="N896" i="11" s="1"/>
  <c r="M904" i="11"/>
  <c r="N904" i="11" s="1"/>
  <c r="M912" i="11"/>
  <c r="N912" i="11" s="1"/>
  <c r="M915" i="11"/>
  <c r="N915" i="11" s="1"/>
  <c r="M923" i="11"/>
  <c r="N923" i="11" s="1"/>
  <c r="M931" i="11"/>
  <c r="N931" i="11" s="1"/>
  <c r="M939" i="11"/>
  <c r="N939" i="11" s="1"/>
  <c r="M974" i="11"/>
  <c r="N974" i="11" s="1"/>
  <c r="M982" i="11"/>
  <c r="N982" i="11" s="1"/>
  <c r="N10" i="13"/>
  <c r="N21" i="13"/>
  <c r="N32" i="13"/>
  <c r="N41" i="13"/>
  <c r="N72" i="13"/>
  <c r="N68" i="13"/>
  <c r="N8" i="13"/>
  <c r="N24" i="13"/>
  <c r="N44" i="13"/>
  <c r="N50" i="13"/>
  <c r="M5" i="13"/>
  <c r="N5" i="13" s="1"/>
  <c r="M8" i="13"/>
  <c r="M11" i="13"/>
  <c r="N11" i="13" s="1"/>
  <c r="M13" i="13"/>
  <c r="N13" i="13" s="1"/>
  <c r="M16" i="13"/>
  <c r="N16" i="13" s="1"/>
  <c r="M19" i="13"/>
  <c r="N19" i="13" s="1"/>
  <c r="M21" i="13"/>
  <c r="M24" i="13"/>
  <c r="M27" i="13"/>
  <c r="N27" i="13" s="1"/>
  <c r="M30" i="13"/>
  <c r="N30" i="13" s="1"/>
  <c r="M32" i="13"/>
  <c r="M34" i="13"/>
  <c r="N34" i="13" s="1"/>
  <c r="M36" i="13"/>
  <c r="N36" i="13" s="1"/>
  <c r="M39" i="13"/>
  <c r="N39" i="13" s="1"/>
  <c r="M41" i="13"/>
  <c r="M44" i="13"/>
  <c r="M46" i="13"/>
  <c r="N46" i="13" s="1"/>
  <c r="M50" i="13"/>
  <c r="M52" i="13"/>
  <c r="N52" i="13" s="1"/>
  <c r="M56" i="13"/>
  <c r="N56" i="13" s="1"/>
  <c r="M58" i="13"/>
  <c r="N58" i="13" s="1"/>
  <c r="M61" i="13"/>
  <c r="N61" i="13" s="1"/>
  <c r="M64" i="13"/>
  <c r="N64" i="13" s="1"/>
  <c r="M68" i="13"/>
  <c r="M72" i="13"/>
  <c r="M7" i="13"/>
  <c r="N7" i="13" s="1"/>
  <c r="M10" i="13"/>
  <c r="M12" i="13"/>
  <c r="N12" i="13" s="1"/>
  <c r="D78" i="13"/>
  <c r="S28" i="15" l="1"/>
  <c r="O26" i="14"/>
  <c r="O46" i="14"/>
  <c r="O56" i="14"/>
  <c r="O60" i="14"/>
  <c r="O63" i="14"/>
  <c r="O76" i="14"/>
  <c r="O86" i="14"/>
  <c r="O89" i="14"/>
  <c r="Z676" i="11" l="1"/>
  <c r="X675" i="11"/>
  <c r="Y676" i="11"/>
  <c r="W675" i="11"/>
  <c r="Z678" i="11"/>
  <c r="Z677" i="11"/>
  <c r="X676" i="11"/>
  <c r="V675" i="11"/>
  <c r="Y678" i="11"/>
  <c r="Y677" i="11"/>
  <c r="W676" i="11"/>
  <c r="U675" i="11"/>
  <c r="X678" i="11"/>
  <c r="X677" i="11"/>
  <c r="V676" i="11"/>
  <c r="W678" i="11"/>
  <c r="W677" i="11"/>
  <c r="U676" i="11"/>
  <c r="V678" i="11"/>
  <c r="V677" i="11"/>
  <c r="Z675" i="11"/>
  <c r="U678" i="11"/>
  <c r="U677" i="11"/>
  <c r="Y675" i="11"/>
  <c r="O41" i="14" l="1"/>
  <c r="M97" i="18"/>
  <c r="Q97" i="18" s="1"/>
  <c r="L97" i="18"/>
  <c r="I97" i="18"/>
  <c r="L96" i="18"/>
  <c r="I96" i="18"/>
  <c r="R97" i="18" l="1"/>
  <c r="N97" i="18"/>
  <c r="M96" i="18"/>
  <c r="N96" i="18" l="1"/>
  <c r="R96" i="18"/>
  <c r="Q96" i="18"/>
  <c r="L81" i="18"/>
  <c r="M81" i="18" s="1"/>
  <c r="Q81" i="18" s="1"/>
  <c r="I81" i="18"/>
  <c r="R81" i="18" l="1"/>
  <c r="N81" i="18"/>
  <c r="Y1045" i="11"/>
  <c r="V1029" i="11"/>
  <c r="Y1025" i="11"/>
  <c r="U1019" i="11"/>
  <c r="W1013" i="11"/>
  <c r="W1009" i="11"/>
  <c r="X1005" i="11"/>
  <c r="X1003" i="11"/>
  <c r="X1001" i="11"/>
  <c r="X997" i="11"/>
  <c r="V993" i="11"/>
  <c r="V989" i="11"/>
  <c r="X987" i="11"/>
  <c r="V985" i="11"/>
  <c r="X979" i="11"/>
  <c r="Z971" i="11"/>
  <c r="V969" i="11"/>
  <c r="V960" i="11"/>
  <c r="X954" i="11"/>
  <c r="V952" i="11"/>
  <c r="Z938" i="11"/>
  <c r="V936" i="11"/>
  <c r="Z930" i="11"/>
  <c r="V920" i="11"/>
  <c r="X917" i="11"/>
  <c r="Z909" i="11"/>
  <c r="V907" i="11"/>
  <c r="X892" i="11"/>
  <c r="Z885" i="11"/>
  <c r="V875" i="11"/>
  <c r="V862" i="11"/>
  <c r="W847" i="11"/>
  <c r="Y822" i="11"/>
  <c r="W815" i="11"/>
  <c r="U812" i="11"/>
  <c r="Y796" i="11"/>
  <c r="U786" i="11"/>
  <c r="W768" i="11"/>
  <c r="Y701" i="11"/>
  <c r="Z1045" i="11" l="1"/>
  <c r="Y1017" i="11"/>
  <c r="V1017" i="11"/>
  <c r="V1021" i="11"/>
  <c r="Y1021" i="11"/>
  <c r="W1021" i="11"/>
  <c r="X1033" i="11"/>
  <c r="X1037" i="11"/>
  <c r="Z1037" i="11"/>
  <c r="X1041" i="11"/>
  <c r="X969" i="11"/>
  <c r="Y1013" i="11"/>
  <c r="Z1046" i="11"/>
  <c r="X1029" i="11"/>
  <c r="V1046" i="11"/>
  <c r="V1025" i="11"/>
  <c r="X1045" i="11"/>
  <c r="Z102" i="11"/>
  <c r="V102" i="11"/>
  <c r="U102" i="11"/>
  <c r="W102" i="11"/>
  <c r="X102" i="11"/>
  <c r="Y102" i="11"/>
  <c r="Z114" i="11"/>
  <c r="V114" i="11"/>
  <c r="U114" i="11"/>
  <c r="Y114" i="11"/>
  <c r="W114" i="11"/>
  <c r="X114" i="11"/>
  <c r="Z118" i="11"/>
  <c r="V118" i="11"/>
  <c r="U118" i="11"/>
  <c r="W118" i="11"/>
  <c r="X118" i="11"/>
  <c r="Y118" i="11"/>
  <c r="W77" i="11"/>
  <c r="X77" i="11"/>
  <c r="Z77" i="11"/>
  <c r="U77" i="11"/>
  <c r="Y77" i="11"/>
  <c r="V77" i="11"/>
  <c r="Y70" i="11"/>
  <c r="Z70" i="11"/>
  <c r="U70" i="11"/>
  <c r="V70" i="11"/>
  <c r="X70" i="11"/>
  <c r="W70" i="11"/>
  <c r="U119" i="11"/>
  <c r="V119" i="11"/>
  <c r="X119" i="11"/>
  <c r="W119" i="11"/>
  <c r="Y119" i="11"/>
  <c r="Z119" i="11"/>
  <c r="Z130" i="11"/>
  <c r="V130" i="11"/>
  <c r="U130" i="11"/>
  <c r="W130" i="11"/>
  <c r="X130" i="11"/>
  <c r="Y130" i="11"/>
  <c r="W58" i="11"/>
  <c r="X58" i="11"/>
  <c r="Z58" i="11"/>
  <c r="Y58" i="11"/>
  <c r="U58" i="11"/>
  <c r="V58" i="11"/>
  <c r="V71" i="11"/>
  <c r="W71" i="11"/>
  <c r="X71" i="11"/>
  <c r="U71" i="11"/>
  <c r="Y71" i="11"/>
  <c r="Z71" i="11"/>
  <c r="V112" i="11"/>
  <c r="W112" i="11"/>
  <c r="X112" i="11"/>
  <c r="Z112" i="11"/>
  <c r="Y112" i="11"/>
  <c r="U112" i="11"/>
  <c r="U127" i="11"/>
  <c r="V127" i="11"/>
  <c r="X127" i="11"/>
  <c r="W127" i="11"/>
  <c r="Y127" i="11"/>
  <c r="Z127" i="11"/>
  <c r="V80" i="11"/>
  <c r="W80" i="11"/>
  <c r="X80" i="11"/>
  <c r="Y80" i="11"/>
  <c r="Z80" i="11"/>
  <c r="U80" i="11"/>
  <c r="Y26" i="11"/>
  <c r="Z26" i="11"/>
  <c r="U26" i="11"/>
  <c r="V26" i="11"/>
  <c r="W26" i="11"/>
  <c r="X26" i="11"/>
  <c r="X165" i="11"/>
  <c r="Y165" i="11"/>
  <c r="Z165" i="11"/>
  <c r="U165" i="11"/>
  <c r="V165" i="11"/>
  <c r="W165" i="11"/>
  <c r="Z263" i="11"/>
  <c r="V263" i="11"/>
  <c r="U263" i="11"/>
  <c r="W263" i="11"/>
  <c r="X263" i="11"/>
  <c r="Y263" i="11"/>
  <c r="V622" i="11"/>
  <c r="Y622" i="11"/>
  <c r="Z622" i="11"/>
  <c r="X622" i="11"/>
  <c r="U622" i="11"/>
  <c r="W622" i="11"/>
  <c r="Z681" i="11"/>
  <c r="U681" i="11"/>
  <c r="V681" i="11"/>
  <c r="X681" i="11"/>
  <c r="W681" i="11"/>
  <c r="Y681" i="11"/>
  <c r="X153" i="11"/>
  <c r="Y153" i="11"/>
  <c r="Z153" i="11"/>
  <c r="U153" i="11"/>
  <c r="V153" i="11"/>
  <c r="W153" i="11"/>
  <c r="U163" i="11"/>
  <c r="V163" i="11"/>
  <c r="X163" i="11"/>
  <c r="W163" i="11"/>
  <c r="Y163" i="11"/>
  <c r="Z163" i="11"/>
  <c r="X169" i="11"/>
  <c r="Y169" i="11"/>
  <c r="Z169" i="11"/>
  <c r="U169" i="11"/>
  <c r="V169" i="11"/>
  <c r="W169" i="11"/>
  <c r="X180" i="11"/>
  <c r="Y180" i="11"/>
  <c r="Z180" i="11"/>
  <c r="U180" i="11"/>
  <c r="V180" i="11"/>
  <c r="W180" i="11"/>
  <c r="Y192" i="11"/>
  <c r="Z192" i="11"/>
  <c r="U192" i="11"/>
  <c r="V192" i="11"/>
  <c r="W192" i="11"/>
  <c r="X192" i="11"/>
  <c r="U198" i="11"/>
  <c r="V198" i="11"/>
  <c r="W198" i="11"/>
  <c r="Y198" i="11"/>
  <c r="X198" i="11"/>
  <c r="Z198" i="11"/>
  <c r="U213" i="11"/>
  <c r="W213" i="11"/>
  <c r="V213" i="11"/>
  <c r="X213" i="11"/>
  <c r="Y213" i="11"/>
  <c r="Z213" i="11"/>
  <c r="U223" i="11"/>
  <c r="V223" i="11"/>
  <c r="W223" i="11"/>
  <c r="Y223" i="11"/>
  <c r="X223" i="11"/>
  <c r="Z223" i="11"/>
  <c r="U233" i="11"/>
  <c r="Y233" i="11"/>
  <c r="V233" i="11"/>
  <c r="Z233" i="11"/>
  <c r="W233" i="11"/>
  <c r="X233" i="11"/>
  <c r="U237" i="11"/>
  <c r="X237" i="11"/>
  <c r="Y237" i="11"/>
  <c r="Z237" i="11"/>
  <c r="V237" i="11"/>
  <c r="W237" i="11"/>
  <c r="X286" i="11"/>
  <c r="Z286" i="11"/>
  <c r="U286" i="11"/>
  <c r="V286" i="11"/>
  <c r="Y286" i="11"/>
  <c r="W286" i="11"/>
  <c r="X295" i="11"/>
  <c r="U295" i="11"/>
  <c r="W295" i="11"/>
  <c r="V295" i="11"/>
  <c r="Y295" i="11"/>
  <c r="Z295" i="11"/>
  <c r="V303" i="11"/>
  <c r="W303" i="11"/>
  <c r="X303" i="11"/>
  <c r="Y303" i="11"/>
  <c r="U303" i="11"/>
  <c r="Z303" i="11"/>
  <c r="W309" i="11"/>
  <c r="X309" i="11"/>
  <c r="Y309" i="11"/>
  <c r="U309" i="11"/>
  <c r="V309" i="11"/>
  <c r="Z309" i="11"/>
  <c r="W334" i="11"/>
  <c r="X334" i="11"/>
  <c r="Y334" i="11"/>
  <c r="U334" i="11"/>
  <c r="V334" i="11"/>
  <c r="Z334" i="11"/>
  <c r="U346" i="11"/>
  <c r="W346" i="11"/>
  <c r="V346" i="11"/>
  <c r="X346" i="11"/>
  <c r="Y346" i="11"/>
  <c r="Z346" i="11"/>
  <c r="W356" i="11"/>
  <c r="X356" i="11"/>
  <c r="Y356" i="11"/>
  <c r="V356" i="11"/>
  <c r="Z356" i="11"/>
  <c r="U356" i="11"/>
  <c r="U371" i="11"/>
  <c r="W371" i="11"/>
  <c r="V371" i="11"/>
  <c r="X371" i="11"/>
  <c r="Y371" i="11"/>
  <c r="Z371" i="11"/>
  <c r="Y378" i="11"/>
  <c r="Z378" i="11"/>
  <c r="U378" i="11"/>
  <c r="X378" i="11"/>
  <c r="V378" i="11"/>
  <c r="W378" i="11"/>
  <c r="Y382" i="11"/>
  <c r="Z382" i="11"/>
  <c r="U382" i="11"/>
  <c r="V382" i="11"/>
  <c r="W382" i="11"/>
  <c r="X382" i="11"/>
  <c r="Y387" i="11"/>
  <c r="Z387" i="11"/>
  <c r="U387" i="11"/>
  <c r="X387" i="11"/>
  <c r="V387" i="11"/>
  <c r="W387" i="11"/>
  <c r="Y391" i="11"/>
  <c r="Z391" i="11"/>
  <c r="U391" i="11"/>
  <c r="V391" i="11"/>
  <c r="W391" i="11"/>
  <c r="X391" i="11"/>
  <c r="W402" i="11"/>
  <c r="X402" i="11"/>
  <c r="Y402" i="11"/>
  <c r="U402" i="11"/>
  <c r="V402" i="11"/>
  <c r="Z402" i="11"/>
  <c r="U416" i="11"/>
  <c r="W416" i="11"/>
  <c r="V416" i="11"/>
  <c r="X416" i="11"/>
  <c r="Y416" i="11"/>
  <c r="Z416" i="11"/>
  <c r="W424" i="11"/>
  <c r="Y424" i="11"/>
  <c r="Z424" i="11"/>
  <c r="V424" i="11"/>
  <c r="X424" i="11"/>
  <c r="U424" i="11"/>
  <c r="Y437" i="11"/>
  <c r="U437" i="11"/>
  <c r="V437" i="11"/>
  <c r="W437" i="11"/>
  <c r="X437" i="11"/>
  <c r="Z437" i="11"/>
  <c r="X467" i="11"/>
  <c r="Y467" i="11"/>
  <c r="Z467" i="11"/>
  <c r="U467" i="11"/>
  <c r="V467" i="11"/>
  <c r="W467" i="11"/>
  <c r="Z489" i="11"/>
  <c r="U489" i="11"/>
  <c r="V489" i="11"/>
  <c r="W489" i="11"/>
  <c r="X489" i="11"/>
  <c r="Y489" i="11"/>
  <c r="X492" i="11"/>
  <c r="Y492" i="11"/>
  <c r="Z492" i="11"/>
  <c r="U492" i="11"/>
  <c r="V492" i="11"/>
  <c r="W492" i="11"/>
  <c r="U540" i="11"/>
  <c r="V540" i="11"/>
  <c r="W540" i="11"/>
  <c r="Y540" i="11"/>
  <c r="Z540" i="11"/>
  <c r="X540" i="11"/>
  <c r="U544" i="11"/>
  <c r="V544" i="11"/>
  <c r="W544" i="11"/>
  <c r="X544" i="11"/>
  <c r="Y544" i="11"/>
  <c r="Z544" i="11"/>
  <c r="V561" i="11"/>
  <c r="W561" i="11"/>
  <c r="X561" i="11"/>
  <c r="Y561" i="11"/>
  <c r="Z561" i="11"/>
  <c r="U561" i="11"/>
  <c r="Z575" i="11"/>
  <c r="U575" i="11"/>
  <c r="V575" i="11"/>
  <c r="W575" i="11"/>
  <c r="X575" i="11"/>
  <c r="Y575" i="11"/>
  <c r="Z586" i="11"/>
  <c r="U586" i="11"/>
  <c r="V586" i="11"/>
  <c r="X586" i="11"/>
  <c r="Y586" i="11"/>
  <c r="W586" i="11"/>
  <c r="Z620" i="11"/>
  <c r="U620" i="11"/>
  <c r="V620" i="11"/>
  <c r="X620" i="11"/>
  <c r="W620" i="11"/>
  <c r="Y620" i="11"/>
  <c r="V665" i="11"/>
  <c r="Y665" i="11"/>
  <c r="Z665" i="11"/>
  <c r="U665" i="11"/>
  <c r="X665" i="11"/>
  <c r="W665" i="11"/>
  <c r="V703" i="11"/>
  <c r="W703" i="11"/>
  <c r="X703" i="11"/>
  <c r="Y703" i="11"/>
  <c r="Z703" i="11"/>
  <c r="U703" i="11"/>
  <c r="Z713" i="11"/>
  <c r="U713" i="11"/>
  <c r="V713" i="11"/>
  <c r="W713" i="11"/>
  <c r="X713" i="11"/>
  <c r="Y713" i="11"/>
  <c r="Z751" i="11"/>
  <c r="V751" i="11"/>
  <c r="W751" i="11"/>
  <c r="X751" i="11"/>
  <c r="U751" i="11"/>
  <c r="Y751" i="11"/>
  <c r="V763" i="11"/>
  <c r="X763" i="11"/>
  <c r="Z763" i="11"/>
  <c r="U763" i="11"/>
  <c r="W763" i="11"/>
  <c r="Y763" i="11"/>
  <c r="V770" i="11"/>
  <c r="X770" i="11"/>
  <c r="Y770" i="11"/>
  <c r="Z770" i="11"/>
  <c r="U770" i="11"/>
  <c r="W770" i="11"/>
  <c r="Z805" i="11"/>
  <c r="V805" i="11"/>
  <c r="W805" i="11"/>
  <c r="X805" i="11"/>
  <c r="U805" i="11"/>
  <c r="Y805" i="11"/>
  <c r="V816" i="11"/>
  <c r="X816" i="11"/>
  <c r="Z816" i="11"/>
  <c r="U816" i="11"/>
  <c r="W816" i="11"/>
  <c r="Y816" i="11"/>
  <c r="V820" i="11"/>
  <c r="X820" i="11"/>
  <c r="Z820" i="11"/>
  <c r="U820" i="11"/>
  <c r="W820" i="11"/>
  <c r="Y820" i="11"/>
  <c r="W903" i="11"/>
  <c r="X903" i="11"/>
  <c r="Y903" i="11"/>
  <c r="Z903" i="11"/>
  <c r="U903" i="11"/>
  <c r="V903" i="11"/>
  <c r="U918" i="11"/>
  <c r="V918" i="11"/>
  <c r="W918" i="11"/>
  <c r="X918" i="11"/>
  <c r="Y918" i="11"/>
  <c r="Z918" i="11"/>
  <c r="Y925" i="11"/>
  <c r="Z925" i="11"/>
  <c r="U925" i="11"/>
  <c r="V925" i="11"/>
  <c r="W925" i="11"/>
  <c r="X925" i="11"/>
  <c r="W932" i="11"/>
  <c r="X932" i="11"/>
  <c r="Y932" i="11"/>
  <c r="Z932" i="11"/>
  <c r="U932" i="11"/>
  <c r="V932" i="11"/>
  <c r="Y949" i="11"/>
  <c r="Z949" i="11"/>
  <c r="U949" i="11"/>
  <c r="W949" i="11"/>
  <c r="V949" i="11"/>
  <c r="X949" i="11"/>
  <c r="U959" i="11"/>
  <c r="W959" i="11"/>
  <c r="X959" i="11"/>
  <c r="Y959" i="11"/>
  <c r="V959" i="11"/>
  <c r="Z959" i="11"/>
  <c r="Y970" i="11"/>
  <c r="U970" i="11"/>
  <c r="W970" i="11"/>
  <c r="V970" i="11"/>
  <c r="X970" i="11"/>
  <c r="Z970" i="11"/>
  <c r="U980" i="11"/>
  <c r="W980" i="11"/>
  <c r="X980" i="11"/>
  <c r="Y980" i="11"/>
  <c r="Z980" i="11"/>
  <c r="V980" i="11"/>
  <c r="Y990" i="11"/>
  <c r="U990" i="11"/>
  <c r="W990" i="11"/>
  <c r="V990" i="11"/>
  <c r="X990" i="11"/>
  <c r="Z990" i="11"/>
  <c r="U1006" i="11"/>
  <c r="W1006" i="11"/>
  <c r="X1006" i="11"/>
  <c r="Y1006" i="11"/>
  <c r="Z1006" i="11"/>
  <c r="V1006" i="11"/>
  <c r="U1022" i="11"/>
  <c r="W1022" i="11"/>
  <c r="V1022" i="11"/>
  <c r="X1022" i="11"/>
  <c r="Y1022" i="11"/>
  <c r="Z1022" i="11"/>
  <c r="U1038" i="11"/>
  <c r="V1038" i="11"/>
  <c r="W1038" i="11"/>
  <c r="X1038" i="11"/>
  <c r="Y1038" i="11"/>
  <c r="Z1038" i="11"/>
  <c r="Y30" i="11"/>
  <c r="Z30" i="11"/>
  <c r="U30" i="11"/>
  <c r="V30" i="11"/>
  <c r="X30" i="11"/>
  <c r="W30" i="11"/>
  <c r="U256" i="11"/>
  <c r="V256" i="11"/>
  <c r="X256" i="11"/>
  <c r="W256" i="11"/>
  <c r="Y256" i="11"/>
  <c r="Z256" i="11"/>
  <c r="W317" i="11"/>
  <c r="X317" i="11"/>
  <c r="Y317" i="11"/>
  <c r="U317" i="11"/>
  <c r="V317" i="11"/>
  <c r="Z317" i="11"/>
  <c r="W398" i="11"/>
  <c r="X398" i="11"/>
  <c r="Y398" i="11"/>
  <c r="V398" i="11"/>
  <c r="Z398" i="11"/>
  <c r="U398" i="11"/>
  <c r="V840" i="11"/>
  <c r="X840" i="11"/>
  <c r="Z840" i="11"/>
  <c r="Y840" i="11"/>
  <c r="U840" i="11"/>
  <c r="W840" i="11"/>
  <c r="Y945" i="11"/>
  <c r="Z945" i="11"/>
  <c r="U945" i="11"/>
  <c r="V945" i="11"/>
  <c r="W945" i="11"/>
  <c r="X945" i="11"/>
  <c r="U955" i="11"/>
  <c r="W955" i="11"/>
  <c r="X955" i="11"/>
  <c r="Y955" i="11"/>
  <c r="V955" i="11"/>
  <c r="Z955" i="11"/>
  <c r="W973" i="11"/>
  <c r="Y973" i="11"/>
  <c r="Z973" i="11"/>
  <c r="U973" i="11"/>
  <c r="X973" i="11"/>
  <c r="V973" i="11"/>
  <c r="U996" i="11"/>
  <c r="W996" i="11"/>
  <c r="X996" i="11"/>
  <c r="Y996" i="11"/>
  <c r="V996" i="11"/>
  <c r="Z996" i="11"/>
  <c r="X1012" i="11"/>
  <c r="Y1012" i="11"/>
  <c r="U1012" i="11"/>
  <c r="V1012" i="11"/>
  <c r="W1012" i="11"/>
  <c r="Z1012" i="11"/>
  <c r="X1028" i="11"/>
  <c r="Z1028" i="11"/>
  <c r="U1028" i="11"/>
  <c r="V1028" i="11"/>
  <c r="W1028" i="11"/>
  <c r="Y1028" i="11"/>
  <c r="W1044" i="11"/>
  <c r="X1044" i="11"/>
  <c r="Y1044" i="11"/>
  <c r="Z1044" i="11"/>
  <c r="U1044" i="11"/>
  <c r="V1044" i="11"/>
  <c r="Y59" i="11"/>
  <c r="Z59" i="11"/>
  <c r="U59" i="11"/>
  <c r="V59" i="11"/>
  <c r="W59" i="11"/>
  <c r="X59" i="11"/>
  <c r="Y74" i="11"/>
  <c r="Z74" i="11"/>
  <c r="U74" i="11"/>
  <c r="V74" i="11"/>
  <c r="W74" i="11"/>
  <c r="X74" i="11"/>
  <c r="W85" i="11"/>
  <c r="X85" i="11"/>
  <c r="Z85" i="11"/>
  <c r="U85" i="11"/>
  <c r="V85" i="11"/>
  <c r="Y85" i="11"/>
  <c r="W89" i="11"/>
  <c r="X89" i="11"/>
  <c r="Z89" i="11"/>
  <c r="Y89" i="11"/>
  <c r="U89" i="11"/>
  <c r="V89" i="11"/>
  <c r="X98" i="11"/>
  <c r="Z98" i="11"/>
  <c r="Y98" i="11"/>
  <c r="U98" i="11"/>
  <c r="V98" i="11"/>
  <c r="W98" i="11"/>
  <c r="U111" i="11"/>
  <c r="V111" i="11"/>
  <c r="X111" i="11"/>
  <c r="W111" i="11"/>
  <c r="Y111" i="11"/>
  <c r="Z111" i="11"/>
  <c r="V121" i="11"/>
  <c r="W121" i="11"/>
  <c r="X121" i="11"/>
  <c r="Z121" i="11"/>
  <c r="Y121" i="11"/>
  <c r="U121" i="11"/>
  <c r="V137" i="11"/>
  <c r="W137" i="11"/>
  <c r="X137" i="11"/>
  <c r="Z137" i="11"/>
  <c r="Y137" i="11"/>
  <c r="U137" i="11"/>
  <c r="U146" i="11"/>
  <c r="V146" i="11"/>
  <c r="X146" i="11"/>
  <c r="W146" i="11"/>
  <c r="Y146" i="11"/>
  <c r="Z146" i="11"/>
  <c r="V156" i="11"/>
  <c r="W156" i="11"/>
  <c r="X156" i="11"/>
  <c r="Z156" i="11"/>
  <c r="Y156" i="11"/>
  <c r="U156" i="11"/>
  <c r="Z166" i="11"/>
  <c r="V166" i="11"/>
  <c r="U166" i="11"/>
  <c r="W166" i="11"/>
  <c r="X166" i="11"/>
  <c r="Y166" i="11"/>
  <c r="V172" i="11"/>
  <c r="W172" i="11"/>
  <c r="X172" i="11"/>
  <c r="Z172" i="11"/>
  <c r="Y172" i="11"/>
  <c r="U172" i="11"/>
  <c r="W183" i="11"/>
  <c r="X183" i="11"/>
  <c r="Y183" i="11"/>
  <c r="U183" i="11"/>
  <c r="Z183" i="11"/>
  <c r="V183" i="11"/>
  <c r="Y204" i="11"/>
  <c r="Z204" i="11"/>
  <c r="U204" i="11"/>
  <c r="V204" i="11"/>
  <c r="W204" i="11"/>
  <c r="X204" i="11"/>
  <c r="W207" i="11"/>
  <c r="X207" i="11"/>
  <c r="Y207" i="11"/>
  <c r="U207" i="11"/>
  <c r="Z207" i="11"/>
  <c r="V207" i="11"/>
  <c r="U224" i="11"/>
  <c r="W224" i="11"/>
  <c r="V224" i="11"/>
  <c r="Z224" i="11"/>
  <c r="X224" i="11"/>
  <c r="Y224" i="11"/>
  <c r="Y227" i="11"/>
  <c r="Z227" i="11"/>
  <c r="U227" i="11"/>
  <c r="V227" i="11"/>
  <c r="W227" i="11"/>
  <c r="X227" i="11"/>
  <c r="X240" i="11"/>
  <c r="Y240" i="11"/>
  <c r="Z240" i="11"/>
  <c r="W240" i="11"/>
  <c r="U240" i="11"/>
  <c r="V240" i="11"/>
  <c r="Y243" i="11"/>
  <c r="X243" i="11"/>
  <c r="Z243" i="11"/>
  <c r="U243" i="11"/>
  <c r="V243" i="11"/>
  <c r="W243" i="11"/>
  <c r="V272" i="11"/>
  <c r="W272" i="11"/>
  <c r="X272" i="11"/>
  <c r="Z272" i="11"/>
  <c r="Y272" i="11"/>
  <c r="U272" i="11"/>
  <c r="Y318" i="11"/>
  <c r="Z318" i="11"/>
  <c r="U318" i="11"/>
  <c r="X318" i="11"/>
  <c r="V318" i="11"/>
  <c r="W318" i="11"/>
  <c r="U337" i="11"/>
  <c r="V337" i="11"/>
  <c r="W337" i="11"/>
  <c r="Y337" i="11"/>
  <c r="X337" i="11"/>
  <c r="Z337" i="11"/>
  <c r="Y353" i="11"/>
  <c r="Z353" i="11"/>
  <c r="U353" i="11"/>
  <c r="X353" i="11"/>
  <c r="V353" i="11"/>
  <c r="W353" i="11"/>
  <c r="U364" i="11"/>
  <c r="V364" i="11"/>
  <c r="W364" i="11"/>
  <c r="Y364" i="11"/>
  <c r="X364" i="11"/>
  <c r="Z364" i="11"/>
  <c r="Y395" i="11"/>
  <c r="Z395" i="11"/>
  <c r="U395" i="11"/>
  <c r="X395" i="11"/>
  <c r="V395" i="11"/>
  <c r="W395" i="11"/>
  <c r="W406" i="11"/>
  <c r="X406" i="11"/>
  <c r="Y406" i="11"/>
  <c r="V406" i="11"/>
  <c r="Z406" i="11"/>
  <c r="U406" i="11"/>
  <c r="W428" i="11"/>
  <c r="Y428" i="11"/>
  <c r="U428" i="11"/>
  <c r="V428" i="11"/>
  <c r="X428" i="11"/>
  <c r="Z428" i="11"/>
  <c r="Y443" i="11"/>
  <c r="U443" i="11"/>
  <c r="Z443" i="11"/>
  <c r="V443" i="11"/>
  <c r="W443" i="11"/>
  <c r="X443" i="11"/>
  <c r="V457" i="11"/>
  <c r="W457" i="11"/>
  <c r="X457" i="11"/>
  <c r="Y457" i="11"/>
  <c r="Z457" i="11"/>
  <c r="U457" i="11"/>
  <c r="U507" i="11"/>
  <c r="V507" i="11"/>
  <c r="W507" i="11"/>
  <c r="X507" i="11"/>
  <c r="Y507" i="11"/>
  <c r="Z507" i="11"/>
  <c r="U521" i="11"/>
  <c r="V521" i="11"/>
  <c r="W521" i="11"/>
  <c r="Y521" i="11"/>
  <c r="Z521" i="11"/>
  <c r="X521" i="11"/>
  <c r="Z527" i="11"/>
  <c r="U527" i="11"/>
  <c r="W527" i="11"/>
  <c r="X527" i="11"/>
  <c r="Y527" i="11"/>
  <c r="V527" i="11"/>
  <c r="U548" i="11"/>
  <c r="V548" i="11"/>
  <c r="W548" i="11"/>
  <c r="X548" i="11"/>
  <c r="Y548" i="11"/>
  <c r="Z548" i="11"/>
  <c r="U564" i="11"/>
  <c r="V564" i="11"/>
  <c r="W564" i="11"/>
  <c r="X564" i="11"/>
  <c r="Y564" i="11"/>
  <c r="Z564" i="11"/>
  <c r="V596" i="11"/>
  <c r="Y596" i="11"/>
  <c r="Z596" i="11"/>
  <c r="U596" i="11"/>
  <c r="W596" i="11"/>
  <c r="X596" i="11"/>
  <c r="V609" i="11"/>
  <c r="Y609" i="11"/>
  <c r="Z609" i="11"/>
  <c r="U609" i="11"/>
  <c r="W609" i="11"/>
  <c r="X609" i="11"/>
  <c r="X623" i="11"/>
  <c r="V623" i="11"/>
  <c r="W623" i="11"/>
  <c r="Y623" i="11"/>
  <c r="U623" i="11"/>
  <c r="Z623" i="11"/>
  <c r="U710" i="11"/>
  <c r="V710" i="11"/>
  <c r="W710" i="11"/>
  <c r="X710" i="11"/>
  <c r="Y710" i="11"/>
  <c r="Z710" i="11"/>
  <c r="V767" i="11"/>
  <c r="X767" i="11"/>
  <c r="Z767" i="11"/>
  <c r="U767" i="11"/>
  <c r="W767" i="11"/>
  <c r="Y767" i="11"/>
  <c r="Z785" i="11"/>
  <c r="V785" i="11"/>
  <c r="W785" i="11"/>
  <c r="X785" i="11"/>
  <c r="U785" i="11"/>
  <c r="Y785" i="11"/>
  <c r="V795" i="11"/>
  <c r="X795" i="11"/>
  <c r="Z795" i="11"/>
  <c r="U795" i="11"/>
  <c r="W795" i="11"/>
  <c r="Y795" i="11"/>
  <c r="Z834" i="11"/>
  <c r="V834" i="11"/>
  <c r="W834" i="11"/>
  <c r="X834" i="11"/>
  <c r="U834" i="11"/>
  <c r="Y834" i="11"/>
  <c r="V848" i="11"/>
  <c r="X848" i="11"/>
  <c r="Z848" i="11"/>
  <c r="U848" i="11"/>
  <c r="W848" i="11"/>
  <c r="Y848" i="11"/>
  <c r="W871" i="11"/>
  <c r="X871" i="11"/>
  <c r="Y871" i="11"/>
  <c r="Z871" i="11"/>
  <c r="U871" i="11"/>
  <c r="V871" i="11"/>
  <c r="U882" i="11"/>
  <c r="V882" i="11"/>
  <c r="W882" i="11"/>
  <c r="X882" i="11"/>
  <c r="Y882" i="11"/>
  <c r="Z882" i="11"/>
  <c r="U922" i="11"/>
  <c r="V922" i="11"/>
  <c r="W922" i="11"/>
  <c r="X922" i="11"/>
  <c r="Y922" i="11"/>
  <c r="Z922" i="11"/>
  <c r="U939" i="11"/>
  <c r="V939" i="11"/>
  <c r="W939" i="11"/>
  <c r="X939" i="11"/>
  <c r="Y939" i="11"/>
  <c r="Z939" i="11"/>
  <c r="W956" i="11"/>
  <c r="Y956" i="11"/>
  <c r="Z956" i="11"/>
  <c r="U956" i="11"/>
  <c r="V956" i="11"/>
  <c r="X956" i="11"/>
  <c r="Y974" i="11"/>
  <c r="U974" i="11"/>
  <c r="W974" i="11"/>
  <c r="V974" i="11"/>
  <c r="X974" i="11"/>
  <c r="Z974" i="11"/>
  <c r="U984" i="11"/>
  <c r="W984" i="11"/>
  <c r="X984" i="11"/>
  <c r="Y984" i="11"/>
  <c r="V984" i="11"/>
  <c r="Z984" i="11"/>
  <c r="W1000" i="11"/>
  <c r="X1000" i="11"/>
  <c r="Y1000" i="11"/>
  <c r="U1000" i="11"/>
  <c r="V1000" i="11"/>
  <c r="Z1000" i="11"/>
  <c r="X1016" i="11"/>
  <c r="Y1016" i="11"/>
  <c r="U1016" i="11"/>
  <c r="V1016" i="11"/>
  <c r="W1016" i="11"/>
  <c r="Z1016" i="11"/>
  <c r="W1032" i="11"/>
  <c r="X1032" i="11"/>
  <c r="Y1032" i="11"/>
  <c r="Z1032" i="11"/>
  <c r="U1032" i="11"/>
  <c r="V1032" i="11"/>
  <c r="Y6" i="11"/>
  <c r="Z6" i="11"/>
  <c r="U6" i="11"/>
  <c r="V6" i="11"/>
  <c r="W6" i="11"/>
  <c r="X6" i="11"/>
  <c r="Y34" i="11"/>
  <c r="Z34" i="11"/>
  <c r="U34" i="11"/>
  <c r="V34" i="11"/>
  <c r="W34" i="11"/>
  <c r="X34" i="11"/>
  <c r="Y54" i="11"/>
  <c r="Z54" i="11"/>
  <c r="U54" i="11"/>
  <c r="V54" i="11"/>
  <c r="W54" i="11"/>
  <c r="X54" i="11"/>
  <c r="V249" i="11"/>
  <c r="W249" i="11"/>
  <c r="X249" i="11"/>
  <c r="Z249" i="11"/>
  <c r="Y249" i="11"/>
  <c r="U249" i="11"/>
  <c r="U271" i="11"/>
  <c r="V271" i="11"/>
  <c r="X271" i="11"/>
  <c r="W271" i="11"/>
  <c r="Y271" i="11"/>
  <c r="Z271" i="11"/>
  <c r="W441" i="11"/>
  <c r="U441" i="11"/>
  <c r="V441" i="11"/>
  <c r="X441" i="11"/>
  <c r="Y441" i="11"/>
  <c r="Z441" i="11"/>
  <c r="Z644" i="11"/>
  <c r="U644" i="11"/>
  <c r="V644" i="11"/>
  <c r="X644" i="11"/>
  <c r="Y644" i="11"/>
  <c r="W644" i="11"/>
  <c r="X692" i="11"/>
  <c r="Y692" i="11"/>
  <c r="Z692" i="11"/>
  <c r="U692" i="11"/>
  <c r="V692" i="11"/>
  <c r="W692" i="11"/>
  <c r="V733" i="11"/>
  <c r="W733" i="11"/>
  <c r="X733" i="11"/>
  <c r="Y733" i="11"/>
  <c r="Z733" i="11"/>
  <c r="U733" i="11"/>
  <c r="W928" i="11"/>
  <c r="X928" i="11"/>
  <c r="Y928" i="11"/>
  <c r="Z928" i="11"/>
  <c r="U928" i="11"/>
  <c r="V928" i="11"/>
  <c r="U68" i="11"/>
  <c r="V68" i="11"/>
  <c r="X68" i="11"/>
  <c r="Y68" i="11"/>
  <c r="Z68" i="11"/>
  <c r="W68" i="11"/>
  <c r="W65" i="11"/>
  <c r="X65" i="11"/>
  <c r="Z65" i="11"/>
  <c r="V65" i="11"/>
  <c r="Y65" i="11"/>
  <c r="U65" i="11"/>
  <c r="U92" i="11"/>
  <c r="V92" i="11"/>
  <c r="X92" i="11"/>
  <c r="Y92" i="11"/>
  <c r="Z92" i="11"/>
  <c r="W92" i="11"/>
  <c r="Z149" i="11"/>
  <c r="V149" i="11"/>
  <c r="U149" i="11"/>
  <c r="Y149" i="11"/>
  <c r="W149" i="11"/>
  <c r="X149" i="11"/>
  <c r="U186" i="11"/>
  <c r="V186" i="11"/>
  <c r="W186" i="11"/>
  <c r="Y186" i="11"/>
  <c r="X186" i="11"/>
  <c r="Z186" i="11"/>
  <c r="U189" i="11"/>
  <c r="W189" i="11"/>
  <c r="V189" i="11"/>
  <c r="X189" i="11"/>
  <c r="Y189" i="11"/>
  <c r="Z189" i="11"/>
  <c r="U202" i="11"/>
  <c r="V202" i="11"/>
  <c r="W202" i="11"/>
  <c r="Y202" i="11"/>
  <c r="X202" i="11"/>
  <c r="Z202" i="11"/>
  <c r="W234" i="11"/>
  <c r="U234" i="11"/>
  <c r="V234" i="11"/>
  <c r="X234" i="11"/>
  <c r="Z234" i="11"/>
  <c r="Y234" i="11"/>
  <c r="Z278" i="11"/>
  <c r="V278" i="11"/>
  <c r="U278" i="11"/>
  <c r="Y278" i="11"/>
  <c r="W278" i="11"/>
  <c r="X278" i="11"/>
  <c r="Z282" i="11"/>
  <c r="V282" i="11"/>
  <c r="U282" i="11"/>
  <c r="W282" i="11"/>
  <c r="X282" i="11"/>
  <c r="Y282" i="11"/>
  <c r="Z297" i="11"/>
  <c r="V297" i="11"/>
  <c r="W297" i="11"/>
  <c r="X297" i="11"/>
  <c r="U297" i="11"/>
  <c r="Y297" i="11"/>
  <c r="Y310" i="11"/>
  <c r="Z310" i="11"/>
  <c r="U310" i="11"/>
  <c r="X310" i="11"/>
  <c r="V310" i="11"/>
  <c r="W310" i="11"/>
  <c r="W321" i="11"/>
  <c r="X321" i="11"/>
  <c r="Y321" i="11"/>
  <c r="V321" i="11"/>
  <c r="Z321" i="11"/>
  <c r="U321" i="11"/>
  <c r="U328" i="11"/>
  <c r="W328" i="11"/>
  <c r="V328" i="11"/>
  <c r="X328" i="11"/>
  <c r="Y328" i="11"/>
  <c r="Z328" i="11"/>
  <c r="Y331" i="11"/>
  <c r="Z331" i="11"/>
  <c r="U331" i="11"/>
  <c r="V331" i="11"/>
  <c r="W331" i="11"/>
  <c r="X331" i="11"/>
  <c r="Y357" i="11"/>
  <c r="Z357" i="11"/>
  <c r="U357" i="11"/>
  <c r="V357" i="11"/>
  <c r="W357" i="11"/>
  <c r="X357" i="11"/>
  <c r="U379" i="11"/>
  <c r="W379" i="11"/>
  <c r="V379" i="11"/>
  <c r="X379" i="11"/>
  <c r="Y379" i="11"/>
  <c r="Z379" i="11"/>
  <c r="U388" i="11"/>
  <c r="W388" i="11"/>
  <c r="V388" i="11"/>
  <c r="X388" i="11"/>
  <c r="Y388" i="11"/>
  <c r="Z388" i="11"/>
  <c r="Y425" i="11"/>
  <c r="U425" i="11"/>
  <c r="V425" i="11"/>
  <c r="W425" i="11"/>
  <c r="X425" i="11"/>
  <c r="Z425" i="11"/>
  <c r="Z451" i="11"/>
  <c r="U451" i="11"/>
  <c r="V451" i="11"/>
  <c r="W451" i="11"/>
  <c r="X451" i="11"/>
  <c r="Y451" i="11"/>
  <c r="X454" i="11"/>
  <c r="Y454" i="11"/>
  <c r="Z454" i="11"/>
  <c r="U454" i="11"/>
  <c r="V454" i="11"/>
  <c r="W454" i="11"/>
  <c r="Z468" i="11"/>
  <c r="U468" i="11"/>
  <c r="V468" i="11"/>
  <c r="Y468" i="11"/>
  <c r="W468" i="11"/>
  <c r="X468" i="11"/>
  <c r="Z472" i="11"/>
  <c r="U472" i="11"/>
  <c r="V472" i="11"/>
  <c r="X472" i="11"/>
  <c r="Y472" i="11"/>
  <c r="W472" i="11"/>
  <c r="V483" i="11"/>
  <c r="W483" i="11"/>
  <c r="X483" i="11"/>
  <c r="Y483" i="11"/>
  <c r="Z483" i="11"/>
  <c r="U483" i="11"/>
  <c r="Z493" i="11"/>
  <c r="U493" i="11"/>
  <c r="V493" i="11"/>
  <c r="W493" i="11"/>
  <c r="X493" i="11"/>
  <c r="Y493" i="11"/>
  <c r="Z497" i="11"/>
  <c r="U497" i="11"/>
  <c r="V497" i="11"/>
  <c r="W497" i="11"/>
  <c r="X497" i="11"/>
  <c r="Y497" i="11"/>
  <c r="V518" i="11"/>
  <c r="W518" i="11"/>
  <c r="X518" i="11"/>
  <c r="Y518" i="11"/>
  <c r="U518" i="11"/>
  <c r="Z518" i="11"/>
  <c r="Z531" i="11"/>
  <c r="U531" i="11"/>
  <c r="V531" i="11"/>
  <c r="W531" i="11"/>
  <c r="X531" i="11"/>
  <c r="Y531" i="11"/>
  <c r="U576" i="11"/>
  <c r="V576" i="11"/>
  <c r="W576" i="11"/>
  <c r="X576" i="11"/>
  <c r="Y576" i="11"/>
  <c r="Z576" i="11"/>
  <c r="V580" i="11"/>
  <c r="X580" i="11"/>
  <c r="Y580" i="11"/>
  <c r="Z580" i="11"/>
  <c r="U580" i="11"/>
  <c r="W580" i="11"/>
  <c r="W587" i="11"/>
  <c r="X587" i="11"/>
  <c r="U587" i="11"/>
  <c r="V587" i="11"/>
  <c r="Y587" i="11"/>
  <c r="Z587" i="11"/>
  <c r="X593" i="11"/>
  <c r="U593" i="11"/>
  <c r="V593" i="11"/>
  <c r="W593" i="11"/>
  <c r="Y593" i="11"/>
  <c r="Z593" i="11"/>
  <c r="V630" i="11"/>
  <c r="Y630" i="11"/>
  <c r="Z630" i="11"/>
  <c r="U630" i="11"/>
  <c r="X630" i="11"/>
  <c r="W630" i="11"/>
  <c r="X662" i="11"/>
  <c r="U662" i="11"/>
  <c r="W662" i="11"/>
  <c r="Y662" i="11"/>
  <c r="Z662" i="11"/>
  <c r="V662" i="11"/>
  <c r="Z697" i="11"/>
  <c r="U697" i="11"/>
  <c r="V697" i="11"/>
  <c r="W697" i="11"/>
  <c r="X697" i="11"/>
  <c r="Y697" i="11"/>
  <c r="V707" i="11"/>
  <c r="W707" i="11"/>
  <c r="X707" i="11"/>
  <c r="Y707" i="11"/>
  <c r="Z707" i="11"/>
  <c r="U707" i="11"/>
  <c r="X721" i="11"/>
  <c r="Y721" i="11"/>
  <c r="Z721" i="11"/>
  <c r="U721" i="11"/>
  <c r="V721" i="11"/>
  <c r="W721" i="11"/>
  <c r="Z727" i="11"/>
  <c r="U727" i="11"/>
  <c r="V727" i="11"/>
  <c r="W727" i="11"/>
  <c r="X727" i="11"/>
  <c r="Y727" i="11"/>
  <c r="V799" i="11"/>
  <c r="X799" i="11"/>
  <c r="Z799" i="11"/>
  <c r="U799" i="11"/>
  <c r="W799" i="11"/>
  <c r="Y799" i="11"/>
  <c r="V852" i="11"/>
  <c r="X852" i="11"/>
  <c r="Z852" i="11"/>
  <c r="U852" i="11"/>
  <c r="W852" i="11"/>
  <c r="Y852" i="11"/>
  <c r="V856" i="11"/>
  <c r="Z856" i="11"/>
  <c r="U856" i="11"/>
  <c r="W856" i="11"/>
  <c r="X856" i="11"/>
  <c r="Y856" i="11"/>
  <c r="W911" i="11"/>
  <c r="X911" i="11"/>
  <c r="Y911" i="11"/>
  <c r="Z911" i="11"/>
  <c r="U911" i="11"/>
  <c r="V911" i="11"/>
  <c r="U943" i="11"/>
  <c r="V943" i="11"/>
  <c r="W943" i="11"/>
  <c r="X943" i="11"/>
  <c r="Y943" i="11"/>
  <c r="Z943" i="11"/>
  <c r="Y953" i="11"/>
  <c r="U953" i="11"/>
  <c r="W953" i="11"/>
  <c r="V953" i="11"/>
  <c r="X953" i="11"/>
  <c r="Z953" i="11"/>
  <c r="U963" i="11"/>
  <c r="W963" i="11"/>
  <c r="X963" i="11"/>
  <c r="Y963" i="11"/>
  <c r="V963" i="11"/>
  <c r="Z963" i="11"/>
  <c r="W981" i="11"/>
  <c r="Y981" i="11"/>
  <c r="Z981" i="11"/>
  <c r="U981" i="11"/>
  <c r="V981" i="11"/>
  <c r="X981" i="11"/>
  <c r="Y994" i="11"/>
  <c r="U994" i="11"/>
  <c r="W994" i="11"/>
  <c r="Z994" i="11"/>
  <c r="V994" i="11"/>
  <c r="X994" i="11"/>
  <c r="U1010" i="11"/>
  <c r="W1010" i="11"/>
  <c r="Z1010" i="11"/>
  <c r="V1010" i="11"/>
  <c r="X1010" i="11"/>
  <c r="Y1010" i="11"/>
  <c r="W1026" i="11"/>
  <c r="U1026" i="11"/>
  <c r="V1026" i="11"/>
  <c r="X1026" i="11"/>
  <c r="Y1026" i="11"/>
  <c r="Z1026" i="11"/>
  <c r="U1042" i="11"/>
  <c r="V1042" i="11"/>
  <c r="W1042" i="11"/>
  <c r="X1042" i="11"/>
  <c r="Y1042" i="11"/>
  <c r="Z1042" i="11"/>
  <c r="W73" i="11"/>
  <c r="X73" i="11"/>
  <c r="Z73" i="11"/>
  <c r="U73" i="11"/>
  <c r="V73" i="11"/>
  <c r="Y73" i="11"/>
  <c r="V91" i="11"/>
  <c r="W91" i="11"/>
  <c r="X91" i="11"/>
  <c r="Y91" i="11"/>
  <c r="U91" i="11"/>
  <c r="Z91" i="11"/>
  <c r="U182" i="11"/>
  <c r="V182" i="11"/>
  <c r="W182" i="11"/>
  <c r="Y182" i="11"/>
  <c r="X182" i="11"/>
  <c r="Z182" i="11"/>
  <c r="U362" i="11"/>
  <c r="W362" i="11"/>
  <c r="V362" i="11"/>
  <c r="X362" i="11"/>
  <c r="Y362" i="11"/>
  <c r="Z362" i="11"/>
  <c r="U427" i="11"/>
  <c r="W427" i="11"/>
  <c r="Y427" i="11"/>
  <c r="V427" i="11"/>
  <c r="X427" i="11"/>
  <c r="Z427" i="11"/>
  <c r="Z777" i="11"/>
  <c r="V777" i="11"/>
  <c r="W777" i="11"/>
  <c r="X777" i="11"/>
  <c r="U777" i="11"/>
  <c r="Y777" i="11"/>
  <c r="U14" i="11"/>
  <c r="V14" i="11"/>
  <c r="X14" i="11"/>
  <c r="Y14" i="11"/>
  <c r="Z14" i="11"/>
  <c r="W14" i="11"/>
  <c r="U19" i="11"/>
  <c r="V19" i="11"/>
  <c r="X19" i="11"/>
  <c r="Y19" i="11"/>
  <c r="Z19" i="11"/>
  <c r="W19" i="11"/>
  <c r="U23" i="11"/>
  <c r="V23" i="11"/>
  <c r="X23" i="11"/>
  <c r="Y23" i="11"/>
  <c r="Z23" i="11"/>
  <c r="W23" i="11"/>
  <c r="U28" i="11"/>
  <c r="V28" i="11"/>
  <c r="X28" i="11"/>
  <c r="Y28" i="11"/>
  <c r="Z28" i="11"/>
  <c r="W28" i="11"/>
  <c r="U36" i="11"/>
  <c r="V36" i="11"/>
  <c r="X36" i="11"/>
  <c r="Y36" i="11"/>
  <c r="Z36" i="11"/>
  <c r="W36" i="11"/>
  <c r="U41" i="11"/>
  <c r="V41" i="11"/>
  <c r="X41" i="11"/>
  <c r="Y41" i="11"/>
  <c r="Z41" i="11"/>
  <c r="W41" i="11"/>
  <c r="U47" i="11"/>
  <c r="V47" i="11"/>
  <c r="X47" i="11"/>
  <c r="Y47" i="11"/>
  <c r="Z47" i="11"/>
  <c r="W47" i="11"/>
  <c r="U52" i="11"/>
  <c r="V52" i="11"/>
  <c r="X52" i="11"/>
  <c r="Y52" i="11"/>
  <c r="Z52" i="11"/>
  <c r="W52" i="11"/>
  <c r="Y79" i="11"/>
  <c r="Z79" i="11"/>
  <c r="U79" i="11"/>
  <c r="V79" i="11"/>
  <c r="W79" i="11"/>
  <c r="X79" i="11"/>
  <c r="Y86" i="11"/>
  <c r="Z86" i="11"/>
  <c r="U86" i="11"/>
  <c r="V86" i="11"/>
  <c r="W86" i="11"/>
  <c r="X86" i="11"/>
  <c r="Z100" i="11"/>
  <c r="V100" i="11"/>
  <c r="U100" i="11"/>
  <c r="W100" i="11"/>
  <c r="Y100" i="11"/>
  <c r="X100" i="11"/>
  <c r="Z135" i="11"/>
  <c r="V135" i="11"/>
  <c r="U135" i="11"/>
  <c r="W135" i="11"/>
  <c r="X135" i="11"/>
  <c r="Y135" i="11"/>
  <c r="U205" i="11"/>
  <c r="W205" i="11"/>
  <c r="V205" i="11"/>
  <c r="X205" i="11"/>
  <c r="Y205" i="11"/>
  <c r="Z205" i="11"/>
  <c r="U214" i="11"/>
  <c r="V214" i="11"/>
  <c r="W214" i="11"/>
  <c r="Y214" i="11"/>
  <c r="X214" i="11"/>
  <c r="Z214" i="11"/>
  <c r="U264" i="11"/>
  <c r="V264" i="11"/>
  <c r="X264" i="11"/>
  <c r="W264" i="11"/>
  <c r="Y264" i="11"/>
  <c r="Z264" i="11"/>
  <c r="X273" i="11"/>
  <c r="Y273" i="11"/>
  <c r="Z273" i="11"/>
  <c r="U273" i="11"/>
  <c r="V273" i="11"/>
  <c r="W273" i="11"/>
  <c r="Y341" i="11"/>
  <c r="Z341" i="11"/>
  <c r="U341" i="11"/>
  <c r="V341" i="11"/>
  <c r="W341" i="11"/>
  <c r="X341" i="11"/>
  <c r="U347" i="11"/>
  <c r="V347" i="11"/>
  <c r="W347" i="11"/>
  <c r="Y347" i="11"/>
  <c r="X347" i="11"/>
  <c r="Z347" i="11"/>
  <c r="U354" i="11"/>
  <c r="W354" i="11"/>
  <c r="V354" i="11"/>
  <c r="X354" i="11"/>
  <c r="Y354" i="11"/>
  <c r="Z354" i="11"/>
  <c r="W365" i="11"/>
  <c r="X365" i="11"/>
  <c r="Y365" i="11"/>
  <c r="V365" i="11"/>
  <c r="Z365" i="11"/>
  <c r="U365" i="11"/>
  <c r="U396" i="11"/>
  <c r="W396" i="11"/>
  <c r="V396" i="11"/>
  <c r="X396" i="11"/>
  <c r="Y396" i="11"/>
  <c r="Z396" i="11"/>
  <c r="Y407" i="11"/>
  <c r="Z407" i="11"/>
  <c r="U407" i="11"/>
  <c r="V407" i="11"/>
  <c r="W407" i="11"/>
  <c r="X407" i="11"/>
  <c r="W438" i="11"/>
  <c r="V438" i="11"/>
  <c r="X438" i="11"/>
  <c r="Y438" i="11"/>
  <c r="Z438" i="11"/>
  <c r="U438" i="11"/>
  <c r="Z501" i="11"/>
  <c r="U501" i="11"/>
  <c r="V501" i="11"/>
  <c r="Y501" i="11"/>
  <c r="W501" i="11"/>
  <c r="X501" i="11"/>
  <c r="U528" i="11"/>
  <c r="V528" i="11"/>
  <c r="W528" i="11"/>
  <c r="X528" i="11"/>
  <c r="Y528" i="11"/>
  <c r="Z528" i="11"/>
  <c r="V549" i="11"/>
  <c r="W549" i="11"/>
  <c r="X549" i="11"/>
  <c r="Y549" i="11"/>
  <c r="Z549" i="11"/>
  <c r="U549" i="11"/>
  <c r="U552" i="11"/>
  <c r="V552" i="11"/>
  <c r="W552" i="11"/>
  <c r="X552" i="11"/>
  <c r="Y552" i="11"/>
  <c r="Z552" i="11"/>
  <c r="Z555" i="11"/>
  <c r="U555" i="11"/>
  <c r="V555" i="11"/>
  <c r="W555" i="11"/>
  <c r="X555" i="11"/>
  <c r="Y555" i="11"/>
  <c r="W604" i="11"/>
  <c r="X604" i="11"/>
  <c r="Y604" i="11"/>
  <c r="Z604" i="11"/>
  <c r="U604" i="11"/>
  <c r="V604" i="11"/>
  <c r="X610" i="11"/>
  <c r="Z610" i="11"/>
  <c r="U610" i="11"/>
  <c r="V610" i="11"/>
  <c r="W610" i="11"/>
  <c r="Y610" i="11"/>
  <c r="V618" i="11"/>
  <c r="Y618" i="11"/>
  <c r="Z618" i="11"/>
  <c r="W618" i="11"/>
  <c r="U618" i="11"/>
  <c r="X618" i="11"/>
  <c r="V646" i="11"/>
  <c r="Y646" i="11"/>
  <c r="Z646" i="11"/>
  <c r="U646" i="11"/>
  <c r="X646" i="11"/>
  <c r="W646" i="11"/>
  <c r="Z659" i="11"/>
  <c r="U659" i="11"/>
  <c r="V659" i="11"/>
  <c r="Y659" i="11"/>
  <c r="W659" i="11"/>
  <c r="X659" i="11"/>
  <c r="X704" i="11"/>
  <c r="Y704" i="11"/>
  <c r="Z704" i="11"/>
  <c r="U704" i="11"/>
  <c r="V704" i="11"/>
  <c r="W704" i="11"/>
  <c r="U724" i="11"/>
  <c r="V724" i="11"/>
  <c r="W724" i="11"/>
  <c r="X724" i="11"/>
  <c r="Y724" i="11"/>
  <c r="Z724" i="11"/>
  <c r="Z731" i="11"/>
  <c r="U731" i="11"/>
  <c r="V731" i="11"/>
  <c r="W731" i="11"/>
  <c r="X731" i="11"/>
  <c r="Y731" i="11"/>
  <c r="Z735" i="11"/>
  <c r="U735" i="11"/>
  <c r="V735" i="11"/>
  <c r="W735" i="11"/>
  <c r="X735" i="11"/>
  <c r="Y735" i="11"/>
  <c r="Z739" i="11"/>
  <c r="U739" i="11"/>
  <c r="V739" i="11"/>
  <c r="W739" i="11"/>
  <c r="X739" i="11"/>
  <c r="Y739" i="11"/>
  <c r="X742" i="11"/>
  <c r="Y742" i="11"/>
  <c r="Z742" i="11"/>
  <c r="U742" i="11"/>
  <c r="V742" i="11"/>
  <c r="W742" i="11"/>
  <c r="V749" i="11"/>
  <c r="W749" i="11"/>
  <c r="X749" i="11"/>
  <c r="Z749" i="11"/>
  <c r="U749" i="11"/>
  <c r="Y749" i="11"/>
  <c r="Z761" i="11"/>
  <c r="V761" i="11"/>
  <c r="W761" i="11"/>
  <c r="X761" i="11"/>
  <c r="Y761" i="11"/>
  <c r="U761" i="11"/>
  <c r="V775" i="11"/>
  <c r="X775" i="11"/>
  <c r="Z775" i="11"/>
  <c r="Y775" i="11"/>
  <c r="U775" i="11"/>
  <c r="W775" i="11"/>
  <c r="V779" i="11"/>
  <c r="X779" i="11"/>
  <c r="Z779" i="11"/>
  <c r="W779" i="11"/>
  <c r="Y779" i="11"/>
  <c r="U779" i="11"/>
  <c r="V828" i="11"/>
  <c r="X828" i="11"/>
  <c r="Z828" i="11"/>
  <c r="U828" i="11"/>
  <c r="W828" i="11"/>
  <c r="Y828" i="11"/>
  <c r="Z838" i="11"/>
  <c r="V838" i="11"/>
  <c r="W838" i="11"/>
  <c r="X838" i="11"/>
  <c r="U838" i="11"/>
  <c r="Y838" i="11"/>
  <c r="Z842" i="11"/>
  <c r="V842" i="11"/>
  <c r="W842" i="11"/>
  <c r="X842" i="11"/>
  <c r="U842" i="11"/>
  <c r="Y842" i="11"/>
  <c r="U860" i="11"/>
  <c r="V860" i="11"/>
  <c r="W860" i="11"/>
  <c r="X860" i="11"/>
  <c r="Y860" i="11"/>
  <c r="Z860" i="11"/>
  <c r="Y908" i="11"/>
  <c r="Z908" i="11"/>
  <c r="U908" i="11"/>
  <c r="V908" i="11"/>
  <c r="W908" i="11"/>
  <c r="X908" i="11"/>
  <c r="W916" i="11"/>
  <c r="X916" i="11"/>
  <c r="Y916" i="11"/>
  <c r="Z916" i="11"/>
  <c r="U916" i="11"/>
  <c r="V916" i="11"/>
  <c r="W940" i="11"/>
  <c r="X940" i="11"/>
  <c r="Y940" i="11"/>
  <c r="Z940" i="11"/>
  <c r="U940" i="11"/>
  <c r="V940" i="11"/>
  <c r="Y957" i="11"/>
  <c r="U957" i="11"/>
  <c r="W957" i="11"/>
  <c r="V957" i="11"/>
  <c r="X957" i="11"/>
  <c r="Z957" i="11"/>
  <c r="U968" i="11"/>
  <c r="W968" i="11"/>
  <c r="X968" i="11"/>
  <c r="Y968" i="11"/>
  <c r="V968" i="11"/>
  <c r="Z968" i="11"/>
  <c r="Y978" i="11"/>
  <c r="U978" i="11"/>
  <c r="W978" i="11"/>
  <c r="V978" i="11"/>
  <c r="X978" i="11"/>
  <c r="Z978" i="11"/>
  <c r="U988" i="11"/>
  <c r="W988" i="11"/>
  <c r="X988" i="11"/>
  <c r="Y988" i="11"/>
  <c r="V988" i="11"/>
  <c r="Z988" i="11"/>
  <c r="W1004" i="11"/>
  <c r="X1004" i="11"/>
  <c r="Y1004" i="11"/>
  <c r="U1004" i="11"/>
  <c r="V1004" i="11"/>
  <c r="Z1004" i="11"/>
  <c r="X1020" i="11"/>
  <c r="Y1020" i="11"/>
  <c r="U1020" i="11"/>
  <c r="V1020" i="11"/>
  <c r="W1020" i="11"/>
  <c r="Z1020" i="11"/>
  <c r="W1036" i="11"/>
  <c r="X1036" i="11"/>
  <c r="Y1036" i="11"/>
  <c r="Z1036" i="11"/>
  <c r="U1036" i="11"/>
  <c r="V1036" i="11"/>
  <c r="Y38" i="11"/>
  <c r="Z38" i="11"/>
  <c r="U38" i="11"/>
  <c r="V38" i="11"/>
  <c r="W38" i="11"/>
  <c r="X38" i="11"/>
  <c r="X277" i="11"/>
  <c r="Y277" i="11"/>
  <c r="Z277" i="11"/>
  <c r="U277" i="11"/>
  <c r="V277" i="11"/>
  <c r="W277" i="11"/>
  <c r="X108" i="11"/>
  <c r="Y108" i="11"/>
  <c r="Z108" i="11"/>
  <c r="U108" i="11"/>
  <c r="V108" i="11"/>
  <c r="W108" i="11"/>
  <c r="U115" i="11"/>
  <c r="V115" i="11"/>
  <c r="X115" i="11"/>
  <c r="W115" i="11"/>
  <c r="Y115" i="11"/>
  <c r="Z115" i="11"/>
  <c r="X139" i="11"/>
  <c r="Y139" i="11"/>
  <c r="Z139" i="11"/>
  <c r="U139" i="11"/>
  <c r="V139" i="11"/>
  <c r="W139" i="11"/>
  <c r="X157" i="11"/>
  <c r="Y157" i="11"/>
  <c r="Z157" i="11"/>
  <c r="U157" i="11"/>
  <c r="V157" i="11"/>
  <c r="W157" i="11"/>
  <c r="X161" i="11"/>
  <c r="Y161" i="11"/>
  <c r="Z161" i="11"/>
  <c r="W161" i="11"/>
  <c r="U161" i="11"/>
  <c r="V161" i="11"/>
  <c r="V164" i="11"/>
  <c r="W164" i="11"/>
  <c r="X164" i="11"/>
  <c r="Z164" i="11"/>
  <c r="Y164" i="11"/>
  <c r="U164" i="11"/>
  <c r="X173" i="11"/>
  <c r="Y173" i="11"/>
  <c r="Z173" i="11"/>
  <c r="U173" i="11"/>
  <c r="V173" i="11"/>
  <c r="W173" i="11"/>
  <c r="X178" i="11"/>
  <c r="Z178" i="11"/>
  <c r="Y178" i="11"/>
  <c r="U178" i="11"/>
  <c r="V178" i="11"/>
  <c r="W178" i="11"/>
  <c r="V181" i="11"/>
  <c r="W181" i="11"/>
  <c r="U181" i="11"/>
  <c r="X181" i="11"/>
  <c r="Y181" i="11"/>
  <c r="Z181" i="11"/>
  <c r="W187" i="11"/>
  <c r="X187" i="11"/>
  <c r="Y187" i="11"/>
  <c r="Z187" i="11"/>
  <c r="V187" i="11"/>
  <c r="U187" i="11"/>
  <c r="Y196" i="11"/>
  <c r="Z196" i="11"/>
  <c r="U196" i="11"/>
  <c r="V196" i="11"/>
  <c r="W196" i="11"/>
  <c r="X196" i="11"/>
  <c r="W199" i="11"/>
  <c r="X199" i="11"/>
  <c r="Y199" i="11"/>
  <c r="U199" i="11"/>
  <c r="Z199" i="11"/>
  <c r="V199" i="11"/>
  <c r="Y208" i="11"/>
  <c r="Z208" i="11"/>
  <c r="U208" i="11"/>
  <c r="X208" i="11"/>
  <c r="V208" i="11"/>
  <c r="W208" i="11"/>
  <c r="Y212" i="11"/>
  <c r="Z212" i="11"/>
  <c r="U212" i="11"/>
  <c r="V212" i="11"/>
  <c r="W212" i="11"/>
  <c r="X212" i="11"/>
  <c r="U248" i="11"/>
  <c r="V248" i="11"/>
  <c r="X248" i="11"/>
  <c r="W248" i="11"/>
  <c r="Y248" i="11"/>
  <c r="Z248" i="11"/>
  <c r="X258" i="11"/>
  <c r="Y258" i="11"/>
  <c r="Z258" i="11"/>
  <c r="U258" i="11"/>
  <c r="V258" i="11"/>
  <c r="W258" i="11"/>
  <c r="Z270" i="11"/>
  <c r="V270" i="11"/>
  <c r="U270" i="11"/>
  <c r="W270" i="11"/>
  <c r="X270" i="11"/>
  <c r="Y270" i="11"/>
  <c r="U279" i="11"/>
  <c r="V279" i="11"/>
  <c r="X279" i="11"/>
  <c r="W279" i="11"/>
  <c r="Y279" i="11"/>
  <c r="Z279" i="11"/>
  <c r="U284" i="11"/>
  <c r="V284" i="11"/>
  <c r="X284" i="11"/>
  <c r="W284" i="11"/>
  <c r="Y284" i="11"/>
  <c r="Z284" i="11"/>
  <c r="U288" i="11"/>
  <c r="W288" i="11"/>
  <c r="Z288" i="11"/>
  <c r="V288" i="11"/>
  <c r="X288" i="11"/>
  <c r="Y288" i="11"/>
  <c r="V293" i="11"/>
  <c r="W293" i="11"/>
  <c r="X293" i="11"/>
  <c r="Z293" i="11"/>
  <c r="U293" i="11"/>
  <c r="Y293" i="11"/>
  <c r="W338" i="11"/>
  <c r="X338" i="11"/>
  <c r="Y338" i="11"/>
  <c r="V338" i="11"/>
  <c r="Z338" i="11"/>
  <c r="U338" i="11"/>
  <c r="Y361" i="11"/>
  <c r="Z361" i="11"/>
  <c r="U361" i="11"/>
  <c r="X361" i="11"/>
  <c r="V361" i="11"/>
  <c r="W361" i="11"/>
  <c r="W369" i="11"/>
  <c r="X369" i="11"/>
  <c r="Y369" i="11"/>
  <c r="U369" i="11"/>
  <c r="V369" i="11"/>
  <c r="Z369" i="11"/>
  <c r="W373" i="11"/>
  <c r="X373" i="11"/>
  <c r="Y373" i="11"/>
  <c r="V373" i="11"/>
  <c r="Z373" i="11"/>
  <c r="U373" i="11"/>
  <c r="U380" i="11"/>
  <c r="V380" i="11"/>
  <c r="W380" i="11"/>
  <c r="Y380" i="11"/>
  <c r="X380" i="11"/>
  <c r="Z380" i="11"/>
  <c r="U404" i="11"/>
  <c r="W404" i="11"/>
  <c r="V404" i="11"/>
  <c r="X404" i="11"/>
  <c r="Y404" i="11"/>
  <c r="Z404" i="11"/>
  <c r="W414" i="11"/>
  <c r="X414" i="11"/>
  <c r="Y414" i="11"/>
  <c r="U414" i="11"/>
  <c r="V414" i="11"/>
  <c r="Z414" i="11"/>
  <c r="W418" i="11"/>
  <c r="Y418" i="11"/>
  <c r="V418" i="11"/>
  <c r="X418" i="11"/>
  <c r="Z418" i="11"/>
  <c r="U418" i="11"/>
  <c r="V577" i="11"/>
  <c r="W577" i="11"/>
  <c r="X577" i="11"/>
  <c r="Z577" i="11"/>
  <c r="U577" i="11"/>
  <c r="Y577" i="11"/>
  <c r="V588" i="11"/>
  <c r="Y588" i="11"/>
  <c r="Z588" i="11"/>
  <c r="X588" i="11"/>
  <c r="U588" i="11"/>
  <c r="W588" i="11"/>
  <c r="W591" i="11"/>
  <c r="X591" i="11"/>
  <c r="U591" i="11"/>
  <c r="V591" i="11"/>
  <c r="Y591" i="11"/>
  <c r="Z591" i="11"/>
  <c r="V687" i="11"/>
  <c r="W687" i="11"/>
  <c r="X687" i="11"/>
  <c r="Y687" i="11"/>
  <c r="Z687" i="11"/>
  <c r="U687" i="11"/>
  <c r="U694" i="11"/>
  <c r="V694" i="11"/>
  <c r="W694" i="11"/>
  <c r="X694" i="11"/>
  <c r="Y694" i="11"/>
  <c r="Z694" i="11"/>
  <c r="X708" i="11"/>
  <c r="Y708" i="11"/>
  <c r="Z708" i="11"/>
  <c r="U708" i="11"/>
  <c r="V708" i="11"/>
  <c r="W708" i="11"/>
  <c r="U757" i="11"/>
  <c r="V757" i="11"/>
  <c r="X757" i="11"/>
  <c r="Y757" i="11"/>
  <c r="Z757" i="11"/>
  <c r="W757" i="11"/>
  <c r="Z793" i="11"/>
  <c r="V793" i="11"/>
  <c r="W793" i="11"/>
  <c r="X793" i="11"/>
  <c r="Y793" i="11"/>
  <c r="U793" i="11"/>
  <c r="Z818" i="11"/>
  <c r="V818" i="11"/>
  <c r="W818" i="11"/>
  <c r="X818" i="11"/>
  <c r="U818" i="11"/>
  <c r="Y818" i="11"/>
  <c r="Z846" i="11"/>
  <c r="V846" i="11"/>
  <c r="W846" i="11"/>
  <c r="X846" i="11"/>
  <c r="U846" i="11"/>
  <c r="Y846" i="11"/>
  <c r="U865" i="11"/>
  <c r="V865" i="11"/>
  <c r="W865" i="11"/>
  <c r="X865" i="11"/>
  <c r="Y865" i="11"/>
  <c r="Z865" i="11"/>
  <c r="Y876" i="11"/>
  <c r="Z876" i="11"/>
  <c r="U876" i="11"/>
  <c r="V876" i="11"/>
  <c r="W876" i="11"/>
  <c r="X876" i="11"/>
  <c r="U905" i="11"/>
  <c r="V905" i="11"/>
  <c r="W905" i="11"/>
  <c r="X905" i="11"/>
  <c r="Y905" i="11"/>
  <c r="Z905" i="11"/>
  <c r="Y937" i="11"/>
  <c r="Z937" i="11"/>
  <c r="U937" i="11"/>
  <c r="V937" i="11"/>
  <c r="W937" i="11"/>
  <c r="X937" i="11"/>
  <c r="U947" i="11"/>
  <c r="V947" i="11"/>
  <c r="W947" i="11"/>
  <c r="X947" i="11"/>
  <c r="Y947" i="11"/>
  <c r="Z947" i="11"/>
  <c r="W964" i="11"/>
  <c r="Y964" i="11"/>
  <c r="Z964" i="11"/>
  <c r="U964" i="11"/>
  <c r="V964" i="11"/>
  <c r="X964" i="11"/>
  <c r="Y982" i="11"/>
  <c r="U982" i="11"/>
  <c r="W982" i="11"/>
  <c r="V982" i="11"/>
  <c r="X982" i="11"/>
  <c r="Z982" i="11"/>
  <c r="U998" i="11"/>
  <c r="W998" i="11"/>
  <c r="X998" i="11"/>
  <c r="Y998" i="11"/>
  <c r="Z998" i="11"/>
  <c r="V998" i="11"/>
  <c r="U1014" i="11"/>
  <c r="W1014" i="11"/>
  <c r="V1014" i="11"/>
  <c r="X1014" i="11"/>
  <c r="Y1014" i="11"/>
  <c r="Z1014" i="11"/>
  <c r="W1030" i="11"/>
  <c r="Y1030" i="11"/>
  <c r="Z1030" i="11"/>
  <c r="U1030" i="11"/>
  <c r="V1030" i="11"/>
  <c r="X1030" i="11"/>
  <c r="Y17" i="11"/>
  <c r="Z17" i="11"/>
  <c r="U17" i="11"/>
  <c r="V17" i="11"/>
  <c r="W17" i="11"/>
  <c r="X17" i="11"/>
  <c r="Z259" i="11"/>
  <c r="V259" i="11"/>
  <c r="U259" i="11"/>
  <c r="W259" i="11"/>
  <c r="X259" i="11"/>
  <c r="Y259" i="11"/>
  <c r="W306" i="11"/>
  <c r="X306" i="11"/>
  <c r="Y306" i="11"/>
  <c r="V306" i="11"/>
  <c r="Z306" i="11"/>
  <c r="U306" i="11"/>
  <c r="Y349" i="11"/>
  <c r="Z349" i="11"/>
  <c r="U349" i="11"/>
  <c r="V349" i="11"/>
  <c r="W349" i="11"/>
  <c r="X349" i="11"/>
  <c r="W394" i="11"/>
  <c r="X394" i="11"/>
  <c r="Y394" i="11"/>
  <c r="U394" i="11"/>
  <c r="V394" i="11"/>
  <c r="Z394" i="11"/>
  <c r="Z773" i="11"/>
  <c r="V773" i="11"/>
  <c r="W773" i="11"/>
  <c r="X773" i="11"/>
  <c r="U773" i="11"/>
  <c r="Y773" i="11"/>
  <c r="V61" i="11"/>
  <c r="W61" i="11"/>
  <c r="X61" i="11"/>
  <c r="Y61" i="11"/>
  <c r="U61" i="11"/>
  <c r="Z61" i="11"/>
  <c r="Y90" i="11"/>
  <c r="Z90" i="11"/>
  <c r="U90" i="11"/>
  <c r="V90" i="11"/>
  <c r="W90" i="11"/>
  <c r="X90" i="11"/>
  <c r="U76" i="11"/>
  <c r="V76" i="11"/>
  <c r="X76" i="11"/>
  <c r="Y76" i="11"/>
  <c r="Z76" i="11"/>
  <c r="W76" i="11"/>
  <c r="W93" i="11"/>
  <c r="X93" i="11"/>
  <c r="Z93" i="11"/>
  <c r="V93" i="11"/>
  <c r="Y93" i="11"/>
  <c r="U93" i="11"/>
  <c r="Z105" i="11"/>
  <c r="V105" i="11"/>
  <c r="U105" i="11"/>
  <c r="W105" i="11"/>
  <c r="X105" i="11"/>
  <c r="Y105" i="11"/>
  <c r="U132" i="11"/>
  <c r="V132" i="11"/>
  <c r="X132" i="11"/>
  <c r="W132" i="11"/>
  <c r="Y132" i="11"/>
  <c r="Z132" i="11"/>
  <c r="V147" i="11"/>
  <c r="W147" i="11"/>
  <c r="X147" i="11"/>
  <c r="Z147" i="11"/>
  <c r="Y147" i="11"/>
  <c r="U147" i="11"/>
  <c r="W215" i="11"/>
  <c r="X215" i="11"/>
  <c r="Y215" i="11"/>
  <c r="U215" i="11"/>
  <c r="Z215" i="11"/>
  <c r="V215" i="11"/>
  <c r="W232" i="11"/>
  <c r="V232" i="11"/>
  <c r="X232" i="11"/>
  <c r="Y232" i="11"/>
  <c r="Z232" i="11"/>
  <c r="U232" i="11"/>
  <c r="Y322" i="11"/>
  <c r="Z322" i="11"/>
  <c r="U322" i="11"/>
  <c r="V322" i="11"/>
  <c r="W322" i="11"/>
  <c r="X322" i="11"/>
  <c r="W348" i="11"/>
  <c r="X348" i="11"/>
  <c r="Y348" i="11"/>
  <c r="V348" i="11"/>
  <c r="Z348" i="11"/>
  <c r="U348" i="11"/>
  <c r="Y366" i="11"/>
  <c r="Z366" i="11"/>
  <c r="U366" i="11"/>
  <c r="V366" i="11"/>
  <c r="W366" i="11"/>
  <c r="X366" i="11"/>
  <c r="W377" i="11"/>
  <c r="X377" i="11"/>
  <c r="Y377" i="11"/>
  <c r="U377" i="11"/>
  <c r="V377" i="11"/>
  <c r="Z377" i="11"/>
  <c r="U397" i="11"/>
  <c r="V397" i="11"/>
  <c r="W397" i="11"/>
  <c r="Y397" i="11"/>
  <c r="X397" i="11"/>
  <c r="Z397" i="11"/>
  <c r="U423" i="11"/>
  <c r="W423" i="11"/>
  <c r="Y423" i="11"/>
  <c r="V423" i="11"/>
  <c r="X423" i="11"/>
  <c r="Z423" i="11"/>
  <c r="U430" i="11"/>
  <c r="W430" i="11"/>
  <c r="V430" i="11"/>
  <c r="X430" i="11"/>
  <c r="Y430" i="11"/>
  <c r="Z430" i="11"/>
  <c r="U439" i="11"/>
  <c r="Y439" i="11"/>
  <c r="V439" i="11"/>
  <c r="W439" i="11"/>
  <c r="X439" i="11"/>
  <c r="Z439" i="11"/>
  <c r="U452" i="11"/>
  <c r="V452" i="11"/>
  <c r="W452" i="11"/>
  <c r="X452" i="11"/>
  <c r="Y452" i="11"/>
  <c r="Z452" i="11"/>
  <c r="Z455" i="11"/>
  <c r="U455" i="11"/>
  <c r="V455" i="11"/>
  <c r="W455" i="11"/>
  <c r="X455" i="11"/>
  <c r="Y455" i="11"/>
  <c r="Z460" i="11"/>
  <c r="U460" i="11"/>
  <c r="V460" i="11"/>
  <c r="W460" i="11"/>
  <c r="X460" i="11"/>
  <c r="Y460" i="11"/>
  <c r="V466" i="11"/>
  <c r="W466" i="11"/>
  <c r="X466" i="11"/>
  <c r="Y466" i="11"/>
  <c r="Z466" i="11"/>
  <c r="U466" i="11"/>
  <c r="V510" i="11"/>
  <c r="W510" i="11"/>
  <c r="X510" i="11"/>
  <c r="Y510" i="11"/>
  <c r="U510" i="11"/>
  <c r="Z510" i="11"/>
  <c r="U556" i="11"/>
  <c r="V556" i="11"/>
  <c r="W556" i="11"/>
  <c r="X556" i="11"/>
  <c r="Y556" i="11"/>
  <c r="Z556" i="11"/>
  <c r="X570" i="11"/>
  <c r="Y570" i="11"/>
  <c r="Z570" i="11"/>
  <c r="U570" i="11"/>
  <c r="V570" i="11"/>
  <c r="W570" i="11"/>
  <c r="X585" i="11"/>
  <c r="U585" i="11"/>
  <c r="V585" i="11"/>
  <c r="W585" i="11"/>
  <c r="Y585" i="11"/>
  <c r="Z585" i="11"/>
  <c r="X614" i="11"/>
  <c r="U614" i="11"/>
  <c r="V614" i="11"/>
  <c r="W614" i="11"/>
  <c r="Y614" i="11"/>
  <c r="Z614" i="11"/>
  <c r="Z628" i="11"/>
  <c r="U628" i="11"/>
  <c r="V628" i="11"/>
  <c r="X628" i="11"/>
  <c r="W628" i="11"/>
  <c r="Y628" i="11"/>
  <c r="X647" i="11"/>
  <c r="U647" i="11"/>
  <c r="V647" i="11"/>
  <c r="Y647" i="11"/>
  <c r="W647" i="11"/>
  <c r="Z647" i="11"/>
  <c r="W660" i="11"/>
  <c r="X660" i="11"/>
  <c r="V660" i="11"/>
  <c r="Y660" i="11"/>
  <c r="Z660" i="11"/>
  <c r="U660" i="11"/>
  <c r="X671" i="11"/>
  <c r="W671" i="11"/>
  <c r="Z671" i="11"/>
  <c r="U671" i="11"/>
  <c r="V671" i="11"/>
  <c r="Y671" i="11"/>
  <c r="V691" i="11"/>
  <c r="W691" i="11"/>
  <c r="X691" i="11"/>
  <c r="Y691" i="11"/>
  <c r="Z691" i="11"/>
  <c r="U691" i="11"/>
  <c r="U732" i="11"/>
  <c r="V732" i="11"/>
  <c r="W732" i="11"/>
  <c r="X732" i="11"/>
  <c r="Y732" i="11"/>
  <c r="Z732" i="11"/>
  <c r="Z743" i="11"/>
  <c r="U743" i="11"/>
  <c r="V743" i="11"/>
  <c r="W743" i="11"/>
  <c r="X743" i="11"/>
  <c r="Y743" i="11"/>
  <c r="V753" i="11"/>
  <c r="W753" i="11"/>
  <c r="X753" i="11"/>
  <c r="Z753" i="11"/>
  <c r="Y753" i="11"/>
  <c r="U753" i="11"/>
  <c r="V807" i="11"/>
  <c r="X807" i="11"/>
  <c r="Z807" i="11"/>
  <c r="Y807" i="11"/>
  <c r="U807" i="11"/>
  <c r="W807" i="11"/>
  <c r="U869" i="11"/>
  <c r="V869" i="11"/>
  <c r="W869" i="11"/>
  <c r="X869" i="11"/>
  <c r="Y869" i="11"/>
  <c r="Z869" i="11"/>
  <c r="U873" i="11"/>
  <c r="V873" i="11"/>
  <c r="W873" i="11"/>
  <c r="X873" i="11"/>
  <c r="Y873" i="11"/>
  <c r="Z873" i="11"/>
  <c r="U934" i="11"/>
  <c r="V934" i="11"/>
  <c r="W934" i="11"/>
  <c r="X934" i="11"/>
  <c r="Y934" i="11"/>
  <c r="Z934" i="11"/>
  <c r="Y941" i="11"/>
  <c r="Z941" i="11"/>
  <c r="U941" i="11"/>
  <c r="V941" i="11"/>
  <c r="W941" i="11"/>
  <c r="X941" i="11"/>
  <c r="U951" i="11"/>
  <c r="V951" i="11"/>
  <c r="W951" i="11"/>
  <c r="X951" i="11"/>
  <c r="Y951" i="11"/>
  <c r="Z951" i="11"/>
  <c r="Y961" i="11"/>
  <c r="U961" i="11"/>
  <c r="W961" i="11"/>
  <c r="Z961" i="11"/>
  <c r="V961" i="11"/>
  <c r="X961" i="11"/>
  <c r="U972" i="11"/>
  <c r="W972" i="11"/>
  <c r="X972" i="11"/>
  <c r="Y972" i="11"/>
  <c r="V972" i="11"/>
  <c r="Z972" i="11"/>
  <c r="U992" i="11"/>
  <c r="W992" i="11"/>
  <c r="X992" i="11"/>
  <c r="Y992" i="11"/>
  <c r="V992" i="11"/>
  <c r="Z992" i="11"/>
  <c r="X1008" i="11"/>
  <c r="Y1008" i="11"/>
  <c r="Z1008" i="11"/>
  <c r="U1008" i="11"/>
  <c r="V1008" i="11"/>
  <c r="W1008" i="11"/>
  <c r="X1024" i="11"/>
  <c r="U1024" i="11"/>
  <c r="V1024" i="11"/>
  <c r="W1024" i="11"/>
  <c r="Y1024" i="11"/>
  <c r="Z1024" i="11"/>
  <c r="W1040" i="11"/>
  <c r="X1040" i="11"/>
  <c r="Y1040" i="11"/>
  <c r="Z1040" i="11"/>
  <c r="U1040" i="11"/>
  <c r="V1040" i="11"/>
  <c r="Y11" i="11"/>
  <c r="Z11" i="11"/>
  <c r="U11" i="11"/>
  <c r="V11" i="11"/>
  <c r="X11" i="11"/>
  <c r="W11" i="11"/>
  <c r="U63" i="11"/>
  <c r="AA62" i="11" s="1"/>
  <c r="V63" i="11"/>
  <c r="X63" i="11"/>
  <c r="Y63" i="11"/>
  <c r="Z63" i="11"/>
  <c r="W63" i="11"/>
  <c r="V103" i="11"/>
  <c r="X103" i="11"/>
  <c r="U103" i="11"/>
  <c r="W103" i="11"/>
  <c r="Y103" i="11"/>
  <c r="Z103" i="11"/>
  <c r="Z145" i="11"/>
  <c r="V145" i="11"/>
  <c r="U145" i="11"/>
  <c r="W145" i="11"/>
  <c r="X145" i="11"/>
  <c r="Y145" i="11"/>
  <c r="V253" i="11"/>
  <c r="W253" i="11"/>
  <c r="X253" i="11"/>
  <c r="Z253" i="11"/>
  <c r="Y253" i="11"/>
  <c r="U253" i="11"/>
  <c r="Z446" i="11"/>
  <c r="Y446" i="11"/>
  <c r="U446" i="11"/>
  <c r="V446" i="11"/>
  <c r="W446" i="11"/>
  <c r="X446" i="11"/>
  <c r="Z571" i="11"/>
  <c r="U571" i="11"/>
  <c r="V571" i="11"/>
  <c r="W571" i="11"/>
  <c r="X571" i="11"/>
  <c r="Y571" i="11"/>
  <c r="Z682" i="11"/>
  <c r="V682" i="11"/>
  <c r="U682" i="11"/>
  <c r="W682" i="11"/>
  <c r="X682" i="11"/>
  <c r="Y682" i="11"/>
  <c r="V737" i="11"/>
  <c r="W737" i="11"/>
  <c r="X737" i="11"/>
  <c r="Y737" i="11"/>
  <c r="Z737" i="11"/>
  <c r="U737" i="11"/>
  <c r="W899" i="11"/>
  <c r="X899" i="11"/>
  <c r="Y899" i="11"/>
  <c r="Z899" i="11"/>
  <c r="U899" i="11"/>
  <c r="V899" i="11"/>
  <c r="V83" i="11"/>
  <c r="W83" i="11"/>
  <c r="X83" i="11"/>
  <c r="U83" i="11"/>
  <c r="Y83" i="11"/>
  <c r="Z83" i="11"/>
  <c r="V128" i="11"/>
  <c r="W128" i="11"/>
  <c r="X128" i="11"/>
  <c r="Z128" i="11"/>
  <c r="Y128" i="11"/>
  <c r="U128" i="11"/>
  <c r="U155" i="11"/>
  <c r="V155" i="11"/>
  <c r="X155" i="11"/>
  <c r="W155" i="11"/>
  <c r="Y155" i="11"/>
  <c r="Z155" i="11"/>
  <c r="Z158" i="11"/>
  <c r="V158" i="11"/>
  <c r="U158" i="11"/>
  <c r="W158" i="11"/>
  <c r="X158" i="11"/>
  <c r="Y158" i="11"/>
  <c r="U171" i="11"/>
  <c r="V171" i="11"/>
  <c r="X171" i="11"/>
  <c r="W171" i="11"/>
  <c r="Y171" i="11"/>
  <c r="Z171" i="11"/>
  <c r="Y188" i="11"/>
  <c r="Z188" i="11"/>
  <c r="U188" i="11"/>
  <c r="V188" i="11"/>
  <c r="W188" i="11"/>
  <c r="X188" i="11"/>
  <c r="U197" i="11"/>
  <c r="W197" i="11"/>
  <c r="V197" i="11"/>
  <c r="Z197" i="11"/>
  <c r="X197" i="11"/>
  <c r="Y197" i="11"/>
  <c r="W203" i="11"/>
  <c r="X203" i="11"/>
  <c r="Y203" i="11"/>
  <c r="Z203" i="11"/>
  <c r="U203" i="11"/>
  <c r="V203" i="11"/>
  <c r="U209" i="11"/>
  <c r="W209" i="11"/>
  <c r="V209" i="11"/>
  <c r="X209" i="11"/>
  <c r="Y209" i="11"/>
  <c r="Z209" i="11"/>
  <c r="U219" i="11"/>
  <c r="V219" i="11"/>
  <c r="W219" i="11"/>
  <c r="Y219" i="11"/>
  <c r="X219" i="11"/>
  <c r="Z219" i="11"/>
  <c r="U229" i="11"/>
  <c r="W229" i="11"/>
  <c r="Y229" i="11"/>
  <c r="V229" i="11"/>
  <c r="X229" i="11"/>
  <c r="Z229" i="11"/>
  <c r="W242" i="11"/>
  <c r="U242" i="11"/>
  <c r="V242" i="11"/>
  <c r="X242" i="11"/>
  <c r="Z242" i="11"/>
  <c r="Y242" i="11"/>
  <c r="V280" i="11"/>
  <c r="W280" i="11"/>
  <c r="X280" i="11"/>
  <c r="Z280" i="11"/>
  <c r="Y280" i="11"/>
  <c r="U280" i="11"/>
  <c r="V285" i="11"/>
  <c r="W285" i="11"/>
  <c r="X285" i="11"/>
  <c r="Z285" i="11"/>
  <c r="Y285" i="11"/>
  <c r="U285" i="11"/>
  <c r="V289" i="11"/>
  <c r="U289" i="11"/>
  <c r="W289" i="11"/>
  <c r="X289" i="11"/>
  <c r="Z289" i="11"/>
  <c r="Y289" i="11"/>
  <c r="V294" i="11"/>
  <c r="Y294" i="11"/>
  <c r="Z294" i="11"/>
  <c r="U294" i="11"/>
  <c r="W294" i="11"/>
  <c r="X294" i="11"/>
  <c r="U302" i="11"/>
  <c r="V302" i="11"/>
  <c r="X302" i="11"/>
  <c r="W302" i="11"/>
  <c r="Y302" i="11"/>
  <c r="Z302" i="11"/>
  <c r="Y339" i="11"/>
  <c r="Z339" i="11"/>
  <c r="U339" i="11"/>
  <c r="V339" i="11"/>
  <c r="W339" i="11"/>
  <c r="X339" i="11"/>
  <c r="W352" i="11"/>
  <c r="X352" i="11"/>
  <c r="Y352" i="11"/>
  <c r="U352" i="11"/>
  <c r="V352" i="11"/>
  <c r="Z352" i="11"/>
  <c r="Y370" i="11"/>
  <c r="Z370" i="11"/>
  <c r="U370" i="11"/>
  <c r="X370" i="11"/>
  <c r="V370" i="11"/>
  <c r="W370" i="11"/>
  <c r="Y374" i="11"/>
  <c r="Z374" i="11"/>
  <c r="U374" i="11"/>
  <c r="V374" i="11"/>
  <c r="W374" i="11"/>
  <c r="X374" i="11"/>
  <c r="W381" i="11"/>
  <c r="X381" i="11"/>
  <c r="Y381" i="11"/>
  <c r="V381" i="11"/>
  <c r="Z381" i="11"/>
  <c r="U381" i="11"/>
  <c r="W386" i="11"/>
  <c r="X386" i="11"/>
  <c r="Y386" i="11"/>
  <c r="U386" i="11"/>
  <c r="V386" i="11"/>
  <c r="Z386" i="11"/>
  <c r="W390" i="11"/>
  <c r="X390" i="11"/>
  <c r="Y390" i="11"/>
  <c r="V390" i="11"/>
  <c r="Z390" i="11"/>
  <c r="U390" i="11"/>
  <c r="Y419" i="11"/>
  <c r="U419" i="11"/>
  <c r="V419" i="11"/>
  <c r="W419" i="11"/>
  <c r="X419" i="11"/>
  <c r="Z419" i="11"/>
  <c r="V474" i="11"/>
  <c r="W474" i="11"/>
  <c r="X474" i="11"/>
  <c r="Y474" i="11"/>
  <c r="Z474" i="11"/>
  <c r="U474" i="11"/>
  <c r="U477" i="11"/>
  <c r="V477" i="11"/>
  <c r="W477" i="11"/>
  <c r="X477" i="11"/>
  <c r="Y477" i="11"/>
  <c r="Z477" i="11"/>
  <c r="Z481" i="11"/>
  <c r="U481" i="11"/>
  <c r="V481" i="11"/>
  <c r="W481" i="11"/>
  <c r="X481" i="11"/>
  <c r="Y481" i="11"/>
  <c r="Z543" i="11"/>
  <c r="U543" i="11"/>
  <c r="W543" i="11"/>
  <c r="X543" i="11"/>
  <c r="Y543" i="11"/>
  <c r="V543" i="11"/>
  <c r="X602" i="11"/>
  <c r="W602" i="11"/>
  <c r="Y602" i="11"/>
  <c r="Z602" i="11"/>
  <c r="U602" i="11"/>
  <c r="V602" i="11"/>
  <c r="V605" i="11"/>
  <c r="Y605" i="11"/>
  <c r="Z605" i="11"/>
  <c r="U605" i="11"/>
  <c r="W605" i="11"/>
  <c r="X605" i="11"/>
  <c r="W664" i="11"/>
  <c r="X664" i="11"/>
  <c r="U664" i="11"/>
  <c r="Y664" i="11"/>
  <c r="Z664" i="11"/>
  <c r="V664" i="11"/>
  <c r="X684" i="11"/>
  <c r="Y684" i="11"/>
  <c r="Z684" i="11"/>
  <c r="U684" i="11"/>
  <c r="V684" i="11"/>
  <c r="W684" i="11"/>
  <c r="Z747" i="11"/>
  <c r="V747" i="11"/>
  <c r="W747" i="11"/>
  <c r="X747" i="11"/>
  <c r="U747" i="11"/>
  <c r="Y747" i="11"/>
  <c r="V758" i="11"/>
  <c r="W758" i="11"/>
  <c r="X758" i="11"/>
  <c r="Z758" i="11"/>
  <c r="U758" i="11"/>
  <c r="Y758" i="11"/>
  <c r="V787" i="11"/>
  <c r="X787" i="11"/>
  <c r="Z787" i="11"/>
  <c r="U787" i="11"/>
  <c r="W787" i="11"/>
  <c r="Y787" i="11"/>
  <c r="Z797" i="11"/>
  <c r="V797" i="11"/>
  <c r="W797" i="11"/>
  <c r="X797" i="11"/>
  <c r="U797" i="11"/>
  <c r="Y797" i="11"/>
  <c r="Z826" i="11"/>
  <c r="V826" i="11"/>
  <c r="W826" i="11"/>
  <c r="X826" i="11"/>
  <c r="Y826" i="11"/>
  <c r="U826" i="11"/>
  <c r="V836" i="11"/>
  <c r="X836" i="11"/>
  <c r="Z836" i="11"/>
  <c r="U836" i="11"/>
  <c r="W836" i="11"/>
  <c r="Y836" i="11"/>
  <c r="Z854" i="11"/>
  <c r="V854" i="11"/>
  <c r="W854" i="11"/>
  <c r="X854" i="11"/>
  <c r="Y854" i="11"/>
  <c r="U854" i="11"/>
  <c r="Y888" i="11"/>
  <c r="Z888" i="11"/>
  <c r="U888" i="11"/>
  <c r="V888" i="11"/>
  <c r="W888" i="11"/>
  <c r="X888" i="11"/>
  <c r="W895" i="11"/>
  <c r="X895" i="11"/>
  <c r="Y895" i="11"/>
  <c r="Z895" i="11"/>
  <c r="U895" i="11"/>
  <c r="V895" i="11"/>
  <c r="W948" i="11"/>
  <c r="X948" i="11"/>
  <c r="Y948" i="11"/>
  <c r="Z948" i="11"/>
  <c r="U948" i="11"/>
  <c r="V948" i="11"/>
  <c r="Y965" i="11"/>
  <c r="U965" i="11"/>
  <c r="W965" i="11"/>
  <c r="X965" i="11"/>
  <c r="Z965" i="11"/>
  <c r="V965" i="11"/>
  <c r="U976" i="11"/>
  <c r="W976" i="11"/>
  <c r="X976" i="11"/>
  <c r="Y976" i="11"/>
  <c r="V976" i="11"/>
  <c r="Z976" i="11"/>
  <c r="Y986" i="11"/>
  <c r="U986" i="11"/>
  <c r="W986" i="11"/>
  <c r="V986" i="11"/>
  <c r="X986" i="11"/>
  <c r="Z986" i="11"/>
  <c r="U1002" i="11"/>
  <c r="W1002" i="11"/>
  <c r="V1002" i="11"/>
  <c r="X1002" i="11"/>
  <c r="Y1002" i="11"/>
  <c r="Z1002" i="11"/>
  <c r="U1018" i="11"/>
  <c r="W1018" i="11"/>
  <c r="V1018" i="11"/>
  <c r="X1018" i="11"/>
  <c r="Y1018" i="11"/>
  <c r="Z1018" i="11"/>
  <c r="U1034" i="11"/>
  <c r="V1034" i="11"/>
  <c r="W1034" i="11"/>
  <c r="X1034" i="11"/>
  <c r="Y1034" i="11"/>
  <c r="Z1034" i="11"/>
  <c r="Z709" i="11"/>
  <c r="U709" i="11"/>
  <c r="V709" i="11"/>
  <c r="W709" i="11"/>
  <c r="X709" i="11"/>
  <c r="Y709" i="11"/>
  <c r="U714" i="11"/>
  <c r="V714" i="11"/>
  <c r="W714" i="11"/>
  <c r="X714" i="11"/>
  <c r="Y714" i="11"/>
  <c r="Z714" i="11"/>
  <c r="V719" i="11"/>
  <c r="W719" i="11"/>
  <c r="X719" i="11"/>
  <c r="Y719" i="11"/>
  <c r="Z719" i="11"/>
  <c r="U719" i="11"/>
  <c r="Z723" i="11"/>
  <c r="U723" i="11"/>
  <c r="V723" i="11"/>
  <c r="W723" i="11"/>
  <c r="X723" i="11"/>
  <c r="Y723" i="11"/>
  <c r="U740" i="11"/>
  <c r="V740" i="11"/>
  <c r="W740" i="11"/>
  <c r="X740" i="11"/>
  <c r="Y740" i="11"/>
  <c r="Z740" i="11"/>
  <c r="V745" i="11"/>
  <c r="W745" i="11"/>
  <c r="X745" i="11"/>
  <c r="Y745" i="11"/>
  <c r="Z745" i="11"/>
  <c r="U745" i="11"/>
  <c r="U748" i="11"/>
  <c r="V748" i="11"/>
  <c r="X748" i="11"/>
  <c r="Y748" i="11"/>
  <c r="Z748" i="11"/>
  <c r="W748" i="11"/>
  <c r="Z769" i="11"/>
  <c r="V769" i="11"/>
  <c r="W769" i="11"/>
  <c r="X769" i="11"/>
  <c r="U769" i="11"/>
  <c r="Y769" i="11"/>
  <c r="V783" i="11"/>
  <c r="X783" i="11"/>
  <c r="Z783" i="11"/>
  <c r="U783" i="11"/>
  <c r="W783" i="11"/>
  <c r="Y783" i="11"/>
  <c r="Z789" i="11"/>
  <c r="V789" i="11"/>
  <c r="W789" i="11"/>
  <c r="X789" i="11"/>
  <c r="U789" i="11"/>
  <c r="X792" i="11"/>
  <c r="Z792" i="11"/>
  <c r="U792" i="11"/>
  <c r="V792" i="11"/>
  <c r="W792" i="11"/>
  <c r="Y792" i="11"/>
  <c r="V803" i="11"/>
  <c r="X803" i="11"/>
  <c r="Z803" i="11"/>
  <c r="U803" i="11"/>
  <c r="W803" i="11"/>
  <c r="Z809" i="11"/>
  <c r="V809" i="11"/>
  <c r="W809" i="11"/>
  <c r="X809" i="11"/>
  <c r="U809" i="11"/>
  <c r="Y809" i="11"/>
  <c r="X813" i="11"/>
  <c r="Z813" i="11"/>
  <c r="U813" i="11"/>
  <c r="V813" i="11"/>
  <c r="W813" i="11"/>
  <c r="Y813" i="11"/>
  <c r="V824" i="11"/>
  <c r="X824" i="11"/>
  <c r="Z824" i="11"/>
  <c r="U824" i="11"/>
  <c r="W824" i="11"/>
  <c r="Y824" i="11"/>
  <c r="Z830" i="11"/>
  <c r="V830" i="11"/>
  <c r="W830" i="11"/>
  <c r="X830" i="11"/>
  <c r="U830" i="11"/>
  <c r="Y830" i="11"/>
  <c r="X833" i="11"/>
  <c r="Z833" i="11"/>
  <c r="U833" i="11"/>
  <c r="V833" i="11"/>
  <c r="Y833" i="11"/>
  <c r="V844" i="11"/>
  <c r="X844" i="11"/>
  <c r="Z844" i="11"/>
  <c r="W844" i="11"/>
  <c r="Y844" i="11"/>
  <c r="Z850" i="11"/>
  <c r="V850" i="11"/>
  <c r="W850" i="11"/>
  <c r="X850" i="11"/>
  <c r="U850" i="11"/>
  <c r="Y850" i="11"/>
  <c r="W867" i="11"/>
  <c r="X867" i="11"/>
  <c r="Y867" i="11"/>
  <c r="Z867" i="11"/>
  <c r="U867" i="11"/>
  <c r="W883" i="11"/>
  <c r="X883" i="11"/>
  <c r="Y883" i="11"/>
  <c r="Z883" i="11"/>
  <c r="U883" i="11"/>
  <c r="U942" i="11"/>
  <c r="V942" i="11"/>
  <c r="W942" i="11"/>
  <c r="X942" i="11"/>
  <c r="Y942" i="11"/>
  <c r="U950" i="11"/>
  <c r="V950" i="11"/>
  <c r="W950" i="11"/>
  <c r="Y950" i="11"/>
  <c r="U958" i="11"/>
  <c r="V958" i="11"/>
  <c r="W958" i="11"/>
  <c r="Y958" i="11"/>
  <c r="U966" i="11"/>
  <c r="V966" i="11"/>
  <c r="W966" i="11"/>
  <c r="Y966" i="11"/>
  <c r="U975" i="11"/>
  <c r="V975" i="11"/>
  <c r="W975" i="11"/>
  <c r="Y975" i="11"/>
  <c r="U983" i="11"/>
  <c r="V983" i="11"/>
  <c r="W983" i="11"/>
  <c r="Y983" i="11"/>
  <c r="U991" i="11"/>
  <c r="V991" i="11"/>
  <c r="W991" i="11"/>
  <c r="Y991" i="11"/>
  <c r="U999" i="11"/>
  <c r="V999" i="11"/>
  <c r="W999" i="11"/>
  <c r="Y999" i="11"/>
  <c r="U1007" i="11"/>
  <c r="V1007" i="11"/>
  <c r="W1007" i="11"/>
  <c r="Y1007" i="11"/>
  <c r="V1015" i="11"/>
  <c r="W1015" i="11"/>
  <c r="Y1015" i="11"/>
  <c r="V1023" i="11"/>
  <c r="Y1023" i="11"/>
  <c r="V1031" i="11"/>
  <c r="Y1031" i="11"/>
  <c r="W1023" i="11"/>
  <c r="Z983" i="11"/>
  <c r="X950" i="11"/>
  <c r="Z942" i="11"/>
  <c r="V867" i="11"/>
  <c r="Z162" i="11"/>
  <c r="V162" i="11"/>
  <c r="U162" i="11"/>
  <c r="W162" i="11"/>
  <c r="X162" i="11"/>
  <c r="Y162" i="11"/>
  <c r="W191" i="11"/>
  <c r="X191" i="11"/>
  <c r="Y191" i="11"/>
  <c r="U191" i="11"/>
  <c r="Z191" i="11"/>
  <c r="V191" i="11"/>
  <c r="W211" i="11"/>
  <c r="X211" i="11"/>
  <c r="Y211" i="11"/>
  <c r="Z211" i="11"/>
  <c r="U211" i="11"/>
  <c r="V211" i="11"/>
  <c r="X265" i="11"/>
  <c r="Y265" i="11"/>
  <c r="Z265" i="11"/>
  <c r="U265" i="11"/>
  <c r="V265" i="11"/>
  <c r="W265" i="11"/>
  <c r="X655" i="11"/>
  <c r="V655" i="11"/>
  <c r="W655" i="11"/>
  <c r="Y655" i="11"/>
  <c r="U655" i="11"/>
  <c r="Z655" i="11"/>
  <c r="V778" i="11"/>
  <c r="X778" i="11"/>
  <c r="Y778" i="11"/>
  <c r="Z778" i="11"/>
  <c r="U778" i="11"/>
  <c r="W778" i="11"/>
  <c r="V798" i="11"/>
  <c r="X798" i="11"/>
  <c r="Y798" i="11"/>
  <c r="Z798" i="11"/>
  <c r="U798" i="11"/>
  <c r="W798" i="11"/>
  <c r="V819" i="11"/>
  <c r="X819" i="11"/>
  <c r="Y819" i="11"/>
  <c r="Z819" i="11"/>
  <c r="W819" i="11"/>
  <c r="V839" i="11"/>
  <c r="X839" i="11"/>
  <c r="Y839" i="11"/>
  <c r="Z839" i="11"/>
  <c r="U839" i="11"/>
  <c r="W839" i="11"/>
  <c r="Y1046" i="11"/>
  <c r="W1045" i="11"/>
  <c r="W1041" i="11"/>
  <c r="W1037" i="11"/>
  <c r="W1033" i="11"/>
  <c r="U1023" i="11"/>
  <c r="X983" i="11"/>
  <c r="Z979" i="11"/>
  <c r="U136" i="11"/>
  <c r="V136" i="11"/>
  <c r="X136" i="11"/>
  <c r="W136" i="11"/>
  <c r="Y136" i="11"/>
  <c r="Z136" i="11"/>
  <c r="X143" i="11"/>
  <c r="Y143" i="11"/>
  <c r="Z143" i="11"/>
  <c r="U143" i="11"/>
  <c r="V143" i="11"/>
  <c r="W143" i="11"/>
  <c r="Z154" i="11"/>
  <c r="V154" i="11"/>
  <c r="U154" i="11"/>
  <c r="W154" i="11"/>
  <c r="X154" i="11"/>
  <c r="Y154" i="11"/>
  <c r="U167" i="11"/>
  <c r="V167" i="11"/>
  <c r="X167" i="11"/>
  <c r="W167" i="11"/>
  <c r="Y167" i="11"/>
  <c r="Z167" i="11"/>
  <c r="Z170" i="11"/>
  <c r="V170" i="11"/>
  <c r="U170" i="11"/>
  <c r="W170" i="11"/>
  <c r="X170" i="11"/>
  <c r="Y170" i="11"/>
  <c r="Y184" i="11"/>
  <c r="Z184" i="11"/>
  <c r="U184" i="11"/>
  <c r="V184" i="11"/>
  <c r="W184" i="11"/>
  <c r="X184" i="11"/>
  <c r="U194" i="11"/>
  <c r="V194" i="11"/>
  <c r="W194" i="11"/>
  <c r="Y194" i="11"/>
  <c r="X194" i="11"/>
  <c r="Z194" i="11"/>
  <c r="Y216" i="11"/>
  <c r="Z216" i="11"/>
  <c r="U216" i="11"/>
  <c r="V216" i="11"/>
  <c r="W216" i="11"/>
  <c r="X216" i="11"/>
  <c r="U222" i="11"/>
  <c r="W222" i="11"/>
  <c r="V222" i="11"/>
  <c r="X222" i="11"/>
  <c r="Y222" i="11"/>
  <c r="Z222" i="11"/>
  <c r="W226" i="11"/>
  <c r="X226" i="11"/>
  <c r="Y226" i="11"/>
  <c r="U226" i="11"/>
  <c r="Z226" i="11"/>
  <c r="V226" i="11"/>
  <c r="Y239" i="11"/>
  <c r="U239" i="11"/>
  <c r="V239" i="11"/>
  <c r="W239" i="11"/>
  <c r="Z239" i="11"/>
  <c r="X239" i="11"/>
  <c r="X254" i="11"/>
  <c r="Y254" i="11"/>
  <c r="Z254" i="11"/>
  <c r="U254" i="11"/>
  <c r="V254" i="11"/>
  <c r="W254" i="11"/>
  <c r="V268" i="11"/>
  <c r="W268" i="11"/>
  <c r="X268" i="11"/>
  <c r="Z268" i="11"/>
  <c r="Y268" i="11"/>
  <c r="U268" i="11"/>
  <c r="U274" i="11"/>
  <c r="V274" i="11"/>
  <c r="X274" i="11"/>
  <c r="W274" i="11"/>
  <c r="Y274" i="11"/>
  <c r="Z274" i="11"/>
  <c r="Y298" i="11"/>
  <c r="Z298" i="11"/>
  <c r="U298" i="11"/>
  <c r="V298" i="11"/>
  <c r="W298" i="11"/>
  <c r="X298" i="11"/>
  <c r="X304" i="11"/>
  <c r="Z304" i="11"/>
  <c r="U304" i="11"/>
  <c r="V304" i="11"/>
  <c r="W304" i="11"/>
  <c r="Y304" i="11"/>
  <c r="Y307" i="11"/>
  <c r="Z307" i="11"/>
  <c r="U307" i="11"/>
  <c r="V307" i="11"/>
  <c r="W307" i="11"/>
  <c r="X307" i="11"/>
  <c r="W313" i="11"/>
  <c r="X313" i="11"/>
  <c r="Y313" i="11"/>
  <c r="V313" i="11"/>
  <c r="Z313" i="11"/>
  <c r="U313" i="11"/>
  <c r="U319" i="11"/>
  <c r="W319" i="11"/>
  <c r="V319" i="11"/>
  <c r="X319" i="11"/>
  <c r="Y319" i="11"/>
  <c r="Z319" i="11"/>
  <c r="W325" i="11"/>
  <c r="X325" i="11"/>
  <c r="Y325" i="11"/>
  <c r="U325" i="11"/>
  <c r="V325" i="11"/>
  <c r="Z325" i="11"/>
  <c r="Y335" i="11"/>
  <c r="Z335" i="11"/>
  <c r="U335" i="11"/>
  <c r="X335" i="11"/>
  <c r="W335" i="11"/>
  <c r="V335" i="11"/>
  <c r="W344" i="11"/>
  <c r="X344" i="11"/>
  <c r="Y344" i="11"/>
  <c r="U344" i="11"/>
  <c r="V344" i="11"/>
  <c r="Z344" i="11"/>
  <c r="Y399" i="11"/>
  <c r="Z399" i="11"/>
  <c r="U399" i="11"/>
  <c r="V399" i="11"/>
  <c r="W399" i="11"/>
  <c r="X399" i="11"/>
  <c r="W432" i="11"/>
  <c r="Z432" i="11"/>
  <c r="U432" i="11"/>
  <c r="V432" i="11"/>
  <c r="X432" i="11"/>
  <c r="Y432" i="11"/>
  <c r="U435" i="11"/>
  <c r="Y435" i="11"/>
  <c r="V435" i="11"/>
  <c r="W435" i="11"/>
  <c r="X435" i="11"/>
  <c r="Z435" i="11"/>
  <c r="V449" i="11"/>
  <c r="W449" i="11"/>
  <c r="X449" i="11"/>
  <c r="Y449" i="11"/>
  <c r="Z449" i="11"/>
  <c r="U449" i="11"/>
  <c r="U461" i="11"/>
  <c r="V461" i="11"/>
  <c r="W461" i="11"/>
  <c r="X461" i="11"/>
  <c r="Z461" i="11"/>
  <c r="Y461" i="11"/>
  <c r="Z464" i="11"/>
  <c r="U464" i="11"/>
  <c r="V464" i="11"/>
  <c r="W464" i="11"/>
  <c r="X464" i="11"/>
  <c r="Y464" i="11"/>
  <c r="X504" i="11"/>
  <c r="Y504" i="11"/>
  <c r="Z504" i="11"/>
  <c r="U504" i="11"/>
  <c r="V504" i="11"/>
  <c r="W504" i="11"/>
  <c r="U513" i="11"/>
  <c r="V513" i="11"/>
  <c r="W513" i="11"/>
  <c r="Y513" i="11"/>
  <c r="Z513" i="11"/>
  <c r="X513" i="11"/>
  <c r="Z516" i="11"/>
  <c r="U516" i="11"/>
  <c r="W516" i="11"/>
  <c r="X516" i="11"/>
  <c r="Y516" i="11"/>
  <c r="V516" i="11"/>
  <c r="X538" i="11"/>
  <c r="Y538" i="11"/>
  <c r="Z538" i="11"/>
  <c r="U538" i="11"/>
  <c r="V538" i="11"/>
  <c r="W538" i="11"/>
  <c r="V541" i="11"/>
  <c r="W541" i="11"/>
  <c r="X541" i="11"/>
  <c r="Y541" i="11"/>
  <c r="U541" i="11"/>
  <c r="Z541" i="11"/>
  <c r="V565" i="11"/>
  <c r="W565" i="11"/>
  <c r="X565" i="11"/>
  <c r="Y565" i="11"/>
  <c r="Z565" i="11"/>
  <c r="U565" i="11"/>
  <c r="X631" i="11"/>
  <c r="V631" i="11"/>
  <c r="Y631" i="11"/>
  <c r="Z631" i="11"/>
  <c r="U631" i="11"/>
  <c r="W631" i="11"/>
  <c r="X635" i="11"/>
  <c r="W635" i="11"/>
  <c r="Z635" i="11"/>
  <c r="U635" i="11"/>
  <c r="V635" i="11"/>
  <c r="Y635" i="11"/>
  <c r="Y679" i="11"/>
  <c r="Z679" i="11"/>
  <c r="V679" i="11"/>
  <c r="W679" i="11"/>
  <c r="X679" i="11"/>
  <c r="U679" i="11"/>
  <c r="V729" i="11"/>
  <c r="W729" i="11"/>
  <c r="X729" i="11"/>
  <c r="Y729" i="11"/>
  <c r="Z729" i="11"/>
  <c r="U729" i="11"/>
  <c r="Z781" i="11"/>
  <c r="V781" i="11"/>
  <c r="W781" i="11"/>
  <c r="X781" i="11"/>
  <c r="U781" i="11"/>
  <c r="Y781" i="11"/>
  <c r="X784" i="11"/>
  <c r="Z784" i="11"/>
  <c r="U784" i="11"/>
  <c r="V784" i="11"/>
  <c r="W784" i="11"/>
  <c r="Y784" i="11"/>
  <c r="V790" i="11"/>
  <c r="X790" i="11"/>
  <c r="Y790" i="11"/>
  <c r="Z790" i="11"/>
  <c r="U790" i="11"/>
  <c r="W790" i="11"/>
  <c r="Z801" i="11"/>
  <c r="V801" i="11"/>
  <c r="W801" i="11"/>
  <c r="X801" i="11"/>
  <c r="U801" i="11"/>
  <c r="Y801" i="11"/>
  <c r="X804" i="11"/>
  <c r="Z804" i="11"/>
  <c r="U804" i="11"/>
  <c r="V804" i="11"/>
  <c r="W804" i="11"/>
  <c r="Y804" i="11"/>
  <c r="V810" i="11"/>
  <c r="X810" i="11"/>
  <c r="Y810" i="11"/>
  <c r="Z810" i="11"/>
  <c r="U810" i="11"/>
  <c r="W810" i="11"/>
  <c r="Z822" i="11"/>
  <c r="V822" i="11"/>
  <c r="W822" i="11"/>
  <c r="X822" i="11"/>
  <c r="U822" i="11"/>
  <c r="X825" i="11"/>
  <c r="Z825" i="11"/>
  <c r="U825" i="11"/>
  <c r="V825" i="11"/>
  <c r="W825" i="11"/>
  <c r="Y825" i="11"/>
  <c r="V831" i="11"/>
  <c r="X831" i="11"/>
  <c r="Y831" i="11"/>
  <c r="Z831" i="11"/>
  <c r="U831" i="11"/>
  <c r="W831" i="11"/>
  <c r="W891" i="11"/>
  <c r="X891" i="11"/>
  <c r="Y891" i="11"/>
  <c r="Z891" i="11"/>
  <c r="U891" i="11"/>
  <c r="U909" i="11"/>
  <c r="V909" i="11"/>
  <c r="W909" i="11"/>
  <c r="X909" i="11"/>
  <c r="Y909" i="11"/>
  <c r="W989" i="11"/>
  <c r="Y989" i="11"/>
  <c r="Z989" i="11"/>
  <c r="U989" i="11"/>
  <c r="W997" i="11"/>
  <c r="Y997" i="11"/>
  <c r="Z997" i="11"/>
  <c r="U997" i="11"/>
  <c r="Y1005" i="11"/>
  <c r="Z1005" i="11"/>
  <c r="U1005" i="11"/>
  <c r="Z1013" i="11"/>
  <c r="U1013" i="11"/>
  <c r="Z1021" i="11"/>
  <c r="U1021" i="11"/>
  <c r="Z1029" i="11"/>
  <c r="U1029" i="11"/>
  <c r="X1046" i="11"/>
  <c r="V1045" i="11"/>
  <c r="Z1043" i="11"/>
  <c r="V1041" i="11"/>
  <c r="Z1039" i="11"/>
  <c r="V1037" i="11"/>
  <c r="Z1035" i="11"/>
  <c r="V1033" i="11"/>
  <c r="Z1031" i="11"/>
  <c r="W1005" i="11"/>
  <c r="V997" i="11"/>
  <c r="X993" i="11"/>
  <c r="Z975" i="11"/>
  <c r="X960" i="11"/>
  <c r="U819" i="11"/>
  <c r="Y789" i="11"/>
  <c r="X639" i="11"/>
  <c r="Y639" i="11"/>
  <c r="V639" i="11"/>
  <c r="W639" i="11"/>
  <c r="Z639" i="11"/>
  <c r="U639" i="11"/>
  <c r="X643" i="11"/>
  <c r="Z643" i="11"/>
  <c r="U643" i="11"/>
  <c r="W643" i="11"/>
  <c r="V643" i="11"/>
  <c r="Y643" i="11"/>
  <c r="X796" i="11"/>
  <c r="Z796" i="11"/>
  <c r="U796" i="11"/>
  <c r="V796" i="11"/>
  <c r="W796" i="11"/>
  <c r="X837" i="11"/>
  <c r="Z837" i="11"/>
  <c r="U837" i="11"/>
  <c r="V837" i="11"/>
  <c r="W837" i="11"/>
  <c r="Y837" i="11"/>
  <c r="W875" i="11"/>
  <c r="X875" i="11"/>
  <c r="Y875" i="11"/>
  <c r="Z875" i="11"/>
  <c r="U875" i="11"/>
  <c r="W1046" i="11"/>
  <c r="U1045" i="11"/>
  <c r="Y1043" i="11"/>
  <c r="U1041" i="11"/>
  <c r="Y1039" i="11"/>
  <c r="U1037" i="11"/>
  <c r="Y1035" i="11"/>
  <c r="U1033" i="11"/>
  <c r="X1031" i="11"/>
  <c r="Y1029" i="11"/>
  <c r="Y1009" i="11"/>
  <c r="Z1007" i="11"/>
  <c r="V1005" i="11"/>
  <c r="Z999" i="11"/>
  <c r="X989" i="11"/>
  <c r="X975" i="11"/>
  <c r="U844" i="11"/>
  <c r="V160" i="11"/>
  <c r="W160" i="11"/>
  <c r="X160" i="11"/>
  <c r="Z160" i="11"/>
  <c r="Y160" i="11"/>
  <c r="U160" i="11"/>
  <c r="Z485" i="11"/>
  <c r="U485" i="11"/>
  <c r="V485" i="11"/>
  <c r="W485" i="11"/>
  <c r="X485" i="11"/>
  <c r="Y485" i="11"/>
  <c r="X488" i="11"/>
  <c r="Y488" i="11"/>
  <c r="Z488" i="11"/>
  <c r="U488" i="11"/>
  <c r="V488" i="11"/>
  <c r="W488" i="11"/>
  <c r="V499" i="11"/>
  <c r="W499" i="11"/>
  <c r="X499" i="11"/>
  <c r="Y499" i="11"/>
  <c r="Z499" i="11"/>
  <c r="U499" i="11"/>
  <c r="Z508" i="11"/>
  <c r="U508" i="11"/>
  <c r="W508" i="11"/>
  <c r="X508" i="11"/>
  <c r="Y508" i="11"/>
  <c r="V508" i="11"/>
  <c r="V529" i="11"/>
  <c r="W529" i="11"/>
  <c r="X529" i="11"/>
  <c r="Y529" i="11"/>
  <c r="U529" i="11"/>
  <c r="Z529" i="11"/>
  <c r="U532" i="11"/>
  <c r="V532" i="11"/>
  <c r="W532" i="11"/>
  <c r="Y532" i="11"/>
  <c r="Z532" i="11"/>
  <c r="X532" i="11"/>
  <c r="U560" i="11"/>
  <c r="V560" i="11"/>
  <c r="W560" i="11"/>
  <c r="X560" i="11"/>
  <c r="Y560" i="11"/>
  <c r="Z560" i="11"/>
  <c r="Z563" i="11"/>
  <c r="U563" i="11"/>
  <c r="V563" i="11"/>
  <c r="W563" i="11"/>
  <c r="X563" i="11"/>
  <c r="Y563" i="11"/>
  <c r="U572" i="11"/>
  <c r="V572" i="11"/>
  <c r="W572" i="11"/>
  <c r="X572" i="11"/>
  <c r="Y572" i="11"/>
  <c r="Z572" i="11"/>
  <c r="X581" i="11"/>
  <c r="Z581" i="11"/>
  <c r="W581" i="11"/>
  <c r="Y581" i="11"/>
  <c r="U581" i="11"/>
  <c r="V581" i="11"/>
  <c r="V584" i="11"/>
  <c r="X584" i="11"/>
  <c r="Y584" i="11"/>
  <c r="Z584" i="11"/>
  <c r="U584" i="11"/>
  <c r="W584" i="11"/>
  <c r="X589" i="11"/>
  <c r="U589" i="11"/>
  <c r="V589" i="11"/>
  <c r="W589" i="11"/>
  <c r="Y589" i="11"/>
  <c r="Z589" i="11"/>
  <c r="X597" i="11"/>
  <c r="V597" i="11"/>
  <c r="W597" i="11"/>
  <c r="Y597" i="11"/>
  <c r="Z597" i="11"/>
  <c r="U597" i="11"/>
  <c r="Z603" i="11"/>
  <c r="U603" i="11"/>
  <c r="V603" i="11"/>
  <c r="W603" i="11"/>
  <c r="X603" i="11"/>
  <c r="Y603" i="11"/>
  <c r="W621" i="11"/>
  <c r="X621" i="11"/>
  <c r="U621" i="11"/>
  <c r="V621" i="11"/>
  <c r="Y621" i="11"/>
  <c r="Z621" i="11"/>
  <c r="W653" i="11"/>
  <c r="X653" i="11"/>
  <c r="U653" i="11"/>
  <c r="V653" i="11"/>
  <c r="Y653" i="11"/>
  <c r="Z653" i="11"/>
  <c r="X658" i="11"/>
  <c r="V658" i="11"/>
  <c r="W658" i="11"/>
  <c r="Y658" i="11"/>
  <c r="U658" i="11"/>
  <c r="Z658" i="11"/>
  <c r="X666" i="11"/>
  <c r="V666" i="11"/>
  <c r="Y666" i="11"/>
  <c r="Z666" i="11"/>
  <c r="U666" i="11"/>
  <c r="W666" i="11"/>
  <c r="V683" i="11"/>
  <c r="W683" i="11"/>
  <c r="X683" i="11"/>
  <c r="Y683" i="11"/>
  <c r="Z683" i="11"/>
  <c r="U683" i="11"/>
  <c r="X688" i="11"/>
  <c r="Y688" i="11"/>
  <c r="Z688" i="11"/>
  <c r="U688" i="11"/>
  <c r="V688" i="11"/>
  <c r="W688" i="11"/>
  <c r="Z693" i="11"/>
  <c r="U693" i="11"/>
  <c r="V693" i="11"/>
  <c r="W693" i="11"/>
  <c r="X693" i="11"/>
  <c r="Y693" i="11"/>
  <c r="U698" i="11"/>
  <c r="V698" i="11"/>
  <c r="W698" i="11"/>
  <c r="X698" i="11"/>
  <c r="Y698" i="11"/>
  <c r="Z698" i="11"/>
  <c r="U718" i="11"/>
  <c r="V718" i="11"/>
  <c r="W718" i="11"/>
  <c r="X718" i="11"/>
  <c r="Y718" i="11"/>
  <c r="Z718" i="11"/>
  <c r="V741" i="11"/>
  <c r="W741" i="11"/>
  <c r="X741" i="11"/>
  <c r="Y741" i="11"/>
  <c r="Z741" i="11"/>
  <c r="U741" i="11"/>
  <c r="U752" i="11"/>
  <c r="V752" i="11"/>
  <c r="X752" i="11"/>
  <c r="Y752" i="11"/>
  <c r="Z752" i="11"/>
  <c r="W752" i="11"/>
  <c r="Z756" i="11"/>
  <c r="V756" i="11"/>
  <c r="W756" i="11"/>
  <c r="X756" i="11"/>
  <c r="U756" i="11"/>
  <c r="Y756" i="11"/>
  <c r="V782" i="11"/>
  <c r="X782" i="11"/>
  <c r="Y782" i="11"/>
  <c r="Z782" i="11"/>
  <c r="U782" i="11"/>
  <c r="V802" i="11"/>
  <c r="X802" i="11"/>
  <c r="Y802" i="11"/>
  <c r="Z802" i="11"/>
  <c r="U802" i="11"/>
  <c r="W802" i="11"/>
  <c r="Z814" i="11"/>
  <c r="V814" i="11"/>
  <c r="W814" i="11"/>
  <c r="X814" i="11"/>
  <c r="U814" i="11"/>
  <c r="Y814" i="11"/>
  <c r="X817" i="11"/>
  <c r="Z817" i="11"/>
  <c r="U817" i="11"/>
  <c r="V817" i="11"/>
  <c r="W817" i="11"/>
  <c r="Y817" i="11"/>
  <c r="V823" i="11"/>
  <c r="X823" i="11"/>
  <c r="Y823" i="11"/>
  <c r="Z823" i="11"/>
  <c r="U823" i="11"/>
  <c r="W823" i="11"/>
  <c r="V843" i="11"/>
  <c r="X843" i="11"/>
  <c r="Y843" i="11"/>
  <c r="Z843" i="11"/>
  <c r="U843" i="11"/>
  <c r="W843" i="11"/>
  <c r="W858" i="11"/>
  <c r="X858" i="11"/>
  <c r="Y858" i="11"/>
  <c r="Z858" i="11"/>
  <c r="U858" i="11"/>
  <c r="U885" i="11"/>
  <c r="V885" i="11"/>
  <c r="W885" i="11"/>
  <c r="X885" i="11"/>
  <c r="Y885" i="11"/>
  <c r="U898" i="11"/>
  <c r="V898" i="11"/>
  <c r="W898" i="11"/>
  <c r="X898" i="11"/>
  <c r="Y898" i="11"/>
  <c r="Z898" i="11"/>
  <c r="U901" i="11"/>
  <c r="V901" i="11"/>
  <c r="W901" i="11"/>
  <c r="X901" i="11"/>
  <c r="Y901" i="11"/>
  <c r="W907" i="11"/>
  <c r="X907" i="11"/>
  <c r="Y907" i="11"/>
  <c r="Z907" i="11"/>
  <c r="U907" i="11"/>
  <c r="U913" i="11"/>
  <c r="V913" i="11"/>
  <c r="W913" i="11"/>
  <c r="X913" i="11"/>
  <c r="Y913" i="11"/>
  <c r="Y917" i="11"/>
  <c r="Z917" i="11"/>
  <c r="U917" i="11"/>
  <c r="V917" i="11"/>
  <c r="W917" i="11"/>
  <c r="W920" i="11"/>
  <c r="X920" i="11"/>
  <c r="Y920" i="11"/>
  <c r="Z920" i="11"/>
  <c r="U920" i="11"/>
  <c r="U926" i="11"/>
  <c r="V926" i="11"/>
  <c r="W926" i="11"/>
  <c r="X926" i="11"/>
  <c r="Y926" i="11"/>
  <c r="U938" i="11"/>
  <c r="V938" i="11"/>
  <c r="W938" i="11"/>
  <c r="X938" i="11"/>
  <c r="Y938" i="11"/>
  <c r="U946" i="11"/>
  <c r="V946" i="11"/>
  <c r="W946" i="11"/>
  <c r="X946" i="11"/>
  <c r="Y946" i="11"/>
  <c r="U954" i="11"/>
  <c r="V954" i="11"/>
  <c r="W954" i="11"/>
  <c r="Y954" i="11"/>
  <c r="U962" i="11"/>
  <c r="V962" i="11"/>
  <c r="W962" i="11"/>
  <c r="Y962" i="11"/>
  <c r="U971" i="11"/>
  <c r="V971" i="11"/>
  <c r="W971" i="11"/>
  <c r="Y971" i="11"/>
  <c r="U979" i="11"/>
  <c r="V979" i="11"/>
  <c r="W979" i="11"/>
  <c r="Y979" i="11"/>
  <c r="U987" i="11"/>
  <c r="V987" i="11"/>
  <c r="W987" i="11"/>
  <c r="Y987" i="11"/>
  <c r="U995" i="11"/>
  <c r="V995" i="11"/>
  <c r="W995" i="11"/>
  <c r="Y995" i="11"/>
  <c r="U1003" i="11"/>
  <c r="V1003" i="11"/>
  <c r="W1003" i="11"/>
  <c r="Y1003" i="11"/>
  <c r="V1011" i="11"/>
  <c r="W1011" i="11"/>
  <c r="Y1011" i="11"/>
  <c r="V1019" i="11"/>
  <c r="W1019" i="11"/>
  <c r="Y1019" i="11"/>
  <c r="V1027" i="11"/>
  <c r="Y1027" i="11"/>
  <c r="X1043" i="11"/>
  <c r="X1039" i="11"/>
  <c r="X1035" i="11"/>
  <c r="W1031" i="11"/>
  <c r="Z1027" i="11"/>
  <c r="Z1011" i="11"/>
  <c r="X1009" i="11"/>
  <c r="X1007" i="11"/>
  <c r="X999" i="11"/>
  <c r="X985" i="11"/>
  <c r="X971" i="11"/>
  <c r="Z966" i="11"/>
  <c r="X952" i="11"/>
  <c r="Z926" i="11"/>
  <c r="V883" i="11"/>
  <c r="W782" i="11"/>
  <c r="Z255" i="11"/>
  <c r="V255" i="11"/>
  <c r="U255" i="11"/>
  <c r="W255" i="11"/>
  <c r="X255" i="11"/>
  <c r="Y255" i="11"/>
  <c r="X269" i="11"/>
  <c r="Y269" i="11"/>
  <c r="Z269" i="11"/>
  <c r="U269" i="11"/>
  <c r="V269" i="11"/>
  <c r="W269" i="11"/>
  <c r="V275" i="11"/>
  <c r="W275" i="11"/>
  <c r="X275" i="11"/>
  <c r="Z275" i="11"/>
  <c r="Y275" i="11"/>
  <c r="U275" i="11"/>
  <c r="V299" i="11"/>
  <c r="U299" i="11"/>
  <c r="X299" i="11"/>
  <c r="Y299" i="11"/>
  <c r="Z299" i="11"/>
  <c r="W299" i="11"/>
  <c r="Y314" i="11"/>
  <c r="Z314" i="11"/>
  <c r="U314" i="11"/>
  <c r="V314" i="11"/>
  <c r="W314" i="11"/>
  <c r="X314" i="11"/>
  <c r="U320" i="11"/>
  <c r="V320" i="11"/>
  <c r="W320" i="11"/>
  <c r="Y320" i="11"/>
  <c r="X320" i="11"/>
  <c r="Z320" i="11"/>
  <c r="Y327" i="11"/>
  <c r="Z327" i="11"/>
  <c r="U327" i="11"/>
  <c r="X327" i="11"/>
  <c r="V327" i="11"/>
  <c r="W327" i="11"/>
  <c r="W330" i="11"/>
  <c r="X330" i="11"/>
  <c r="Y330" i="11"/>
  <c r="V330" i="11"/>
  <c r="Z330" i="11"/>
  <c r="U330" i="11"/>
  <c r="U336" i="11"/>
  <c r="W336" i="11"/>
  <c r="V336" i="11"/>
  <c r="X336" i="11"/>
  <c r="Y336" i="11"/>
  <c r="Z336" i="11"/>
  <c r="Y345" i="11"/>
  <c r="Z345" i="11"/>
  <c r="U345" i="11"/>
  <c r="X345" i="11"/>
  <c r="V345" i="11"/>
  <c r="W345" i="11"/>
  <c r="W360" i="11"/>
  <c r="X360" i="11"/>
  <c r="Y360" i="11"/>
  <c r="U360" i="11"/>
  <c r="V360" i="11"/>
  <c r="Z360" i="11"/>
  <c r="W410" i="11"/>
  <c r="X410" i="11"/>
  <c r="Y410" i="11"/>
  <c r="U410" i="11"/>
  <c r="V410" i="11"/>
  <c r="Z410" i="11"/>
  <c r="U422" i="11"/>
  <c r="W422" i="11"/>
  <c r="Y422" i="11"/>
  <c r="Z422" i="11"/>
  <c r="V422" i="11"/>
  <c r="X422" i="11"/>
  <c r="Y433" i="11"/>
  <c r="U433" i="11"/>
  <c r="V433" i="11"/>
  <c r="W433" i="11"/>
  <c r="X433" i="11"/>
  <c r="Z433" i="11"/>
  <c r="W436" i="11"/>
  <c r="X436" i="11"/>
  <c r="Y436" i="11"/>
  <c r="Z436" i="11"/>
  <c r="U436" i="11"/>
  <c r="V436" i="11"/>
  <c r="X450" i="11"/>
  <c r="Y450" i="11"/>
  <c r="Z450" i="11"/>
  <c r="V450" i="11"/>
  <c r="W450" i="11"/>
  <c r="U450" i="11"/>
  <c r="U465" i="11"/>
  <c r="V465" i="11"/>
  <c r="W465" i="11"/>
  <c r="X465" i="11"/>
  <c r="Y465" i="11"/>
  <c r="Z465" i="11"/>
  <c r="Z476" i="11"/>
  <c r="U476" i="11"/>
  <c r="V476" i="11"/>
  <c r="W476" i="11"/>
  <c r="X476" i="11"/>
  <c r="Y476" i="11"/>
  <c r="X480" i="11"/>
  <c r="Y480" i="11"/>
  <c r="Z480" i="11"/>
  <c r="W480" i="11"/>
  <c r="U480" i="11"/>
  <c r="V480" i="11"/>
  <c r="V491" i="11"/>
  <c r="W491" i="11"/>
  <c r="X491" i="11"/>
  <c r="Y491" i="11"/>
  <c r="Z491" i="11"/>
  <c r="U491" i="11"/>
  <c r="U502" i="11"/>
  <c r="V502" i="11"/>
  <c r="W502" i="11"/>
  <c r="X502" i="11"/>
  <c r="Y502" i="11"/>
  <c r="Z502" i="11"/>
  <c r="Z505" i="11"/>
  <c r="U505" i="11"/>
  <c r="W505" i="11"/>
  <c r="X505" i="11"/>
  <c r="Y505" i="11"/>
  <c r="V505" i="11"/>
  <c r="X511" i="11"/>
  <c r="Y511" i="11"/>
  <c r="Z511" i="11"/>
  <c r="U511" i="11"/>
  <c r="V511" i="11"/>
  <c r="W511" i="11"/>
  <c r="U517" i="11"/>
  <c r="V517" i="11"/>
  <c r="W517" i="11"/>
  <c r="X517" i="11"/>
  <c r="Y517" i="11"/>
  <c r="Z517" i="11"/>
  <c r="Z539" i="11"/>
  <c r="U539" i="11"/>
  <c r="V539" i="11"/>
  <c r="W539" i="11"/>
  <c r="X539" i="11"/>
  <c r="Y539" i="11"/>
  <c r="V545" i="11"/>
  <c r="W545" i="11"/>
  <c r="X545" i="11"/>
  <c r="Y545" i="11"/>
  <c r="U545" i="11"/>
  <c r="Z545" i="11"/>
  <c r="Z551" i="11"/>
  <c r="U551" i="11"/>
  <c r="V551" i="11"/>
  <c r="W551" i="11"/>
  <c r="X551" i="11"/>
  <c r="Y551" i="11"/>
  <c r="X554" i="11"/>
  <c r="Y554" i="11"/>
  <c r="Z554" i="11"/>
  <c r="U554" i="11"/>
  <c r="V554" i="11"/>
  <c r="W554" i="11"/>
  <c r="V592" i="11"/>
  <c r="Y592" i="11"/>
  <c r="Z592" i="11"/>
  <c r="U592" i="11"/>
  <c r="W592" i="11"/>
  <c r="X592" i="11"/>
  <c r="W595" i="11"/>
  <c r="X595" i="11"/>
  <c r="U595" i="11"/>
  <c r="V595" i="11"/>
  <c r="Y595" i="11"/>
  <c r="Z595" i="11"/>
  <c r="V613" i="11"/>
  <c r="Y613" i="11"/>
  <c r="Z613" i="11"/>
  <c r="U613" i="11"/>
  <c r="W613" i="11"/>
  <c r="X613" i="11"/>
  <c r="X619" i="11"/>
  <c r="U619" i="11"/>
  <c r="V619" i="11"/>
  <c r="W619" i="11"/>
  <c r="Z619" i="11"/>
  <c r="Y619" i="11"/>
  <c r="V626" i="11"/>
  <c r="Y626" i="11"/>
  <c r="Z626" i="11"/>
  <c r="W626" i="11"/>
  <c r="U626" i="11"/>
  <c r="X626" i="11"/>
  <c r="W629" i="11"/>
  <c r="X629" i="11"/>
  <c r="U629" i="11"/>
  <c r="Y629" i="11"/>
  <c r="Z629" i="11"/>
  <c r="V629" i="11"/>
  <c r="Z636" i="11"/>
  <c r="U636" i="11"/>
  <c r="V636" i="11"/>
  <c r="W636" i="11"/>
  <c r="X636" i="11"/>
  <c r="Y636" i="11"/>
  <c r="V650" i="11"/>
  <c r="Y650" i="11"/>
  <c r="Z650" i="11"/>
  <c r="W650" i="11"/>
  <c r="X650" i="11"/>
  <c r="U650" i="11"/>
  <c r="Z656" i="11"/>
  <c r="U656" i="11"/>
  <c r="V656" i="11"/>
  <c r="Y656" i="11"/>
  <c r="W656" i="11"/>
  <c r="X656" i="11"/>
  <c r="V669" i="11"/>
  <c r="Y669" i="11"/>
  <c r="Z669" i="11"/>
  <c r="U669" i="11"/>
  <c r="W669" i="11"/>
  <c r="X669" i="11"/>
  <c r="V674" i="11"/>
  <c r="Y674" i="11"/>
  <c r="Z674" i="11"/>
  <c r="W674" i="11"/>
  <c r="X674" i="11"/>
  <c r="U674" i="11"/>
  <c r="X680" i="11"/>
  <c r="Z680" i="11"/>
  <c r="V680" i="11"/>
  <c r="U680" i="11"/>
  <c r="W680" i="11"/>
  <c r="Y680" i="11"/>
  <c r="X750" i="11"/>
  <c r="Y750" i="11"/>
  <c r="Z750" i="11"/>
  <c r="U750" i="11"/>
  <c r="V750" i="11"/>
  <c r="W750" i="11"/>
  <c r="X768" i="11"/>
  <c r="Z768" i="11"/>
  <c r="U768" i="11"/>
  <c r="V768" i="11"/>
  <c r="Y768" i="11"/>
  <c r="X788" i="11"/>
  <c r="Z788" i="11"/>
  <c r="U788" i="11"/>
  <c r="V788" i="11"/>
  <c r="W788" i="11"/>
  <c r="Y788" i="11"/>
  <c r="V794" i="11"/>
  <c r="X794" i="11"/>
  <c r="Y794" i="11"/>
  <c r="Z794" i="11"/>
  <c r="U794" i="11"/>
  <c r="W794" i="11"/>
  <c r="X808" i="11"/>
  <c r="Z808" i="11"/>
  <c r="U808" i="11"/>
  <c r="V808" i="11"/>
  <c r="W808" i="11"/>
  <c r="Y808" i="11"/>
  <c r="X829" i="11"/>
  <c r="Z829" i="11"/>
  <c r="U829" i="11"/>
  <c r="V829" i="11"/>
  <c r="W829" i="11"/>
  <c r="V835" i="11"/>
  <c r="X835" i="11"/>
  <c r="Y835" i="11"/>
  <c r="Z835" i="11"/>
  <c r="U835" i="11"/>
  <c r="W835" i="11"/>
  <c r="U1046" i="11"/>
  <c r="W1043" i="11"/>
  <c r="W1039" i="11"/>
  <c r="W1035" i="11"/>
  <c r="U1031" i="11"/>
  <c r="W1029" i="11"/>
  <c r="X1027" i="11"/>
  <c r="Z1015" i="11"/>
  <c r="X1013" i="11"/>
  <c r="X1011" i="11"/>
  <c r="Z995" i="11"/>
  <c r="X966" i="11"/>
  <c r="Z962" i="11"/>
  <c r="Z946" i="11"/>
  <c r="Z913" i="11"/>
  <c r="Z174" i="11"/>
  <c r="V174" i="11"/>
  <c r="U174" i="11"/>
  <c r="W174" i="11"/>
  <c r="X174" i="11"/>
  <c r="Y174" i="11"/>
  <c r="X250" i="11"/>
  <c r="Y250" i="11"/>
  <c r="Z250" i="11"/>
  <c r="U250" i="11"/>
  <c r="V250" i="11"/>
  <c r="W250" i="11"/>
  <c r="U389" i="11"/>
  <c r="V389" i="11"/>
  <c r="W389" i="11"/>
  <c r="Y389" i="11"/>
  <c r="Z389" i="11"/>
  <c r="X389" i="11"/>
  <c r="V533" i="11"/>
  <c r="W533" i="11"/>
  <c r="X533" i="11"/>
  <c r="Y533" i="11"/>
  <c r="U533" i="11"/>
  <c r="Z533" i="11"/>
  <c r="W633" i="11"/>
  <c r="X633" i="11"/>
  <c r="V633" i="11"/>
  <c r="Z633" i="11"/>
  <c r="Y633" i="11"/>
  <c r="U633" i="11"/>
  <c r="Z701" i="11"/>
  <c r="U701" i="11"/>
  <c r="V701" i="11"/>
  <c r="W701" i="11"/>
  <c r="X701" i="11"/>
  <c r="U706" i="11"/>
  <c r="V706" i="11"/>
  <c r="W706" i="11"/>
  <c r="X706" i="11"/>
  <c r="Y706" i="11"/>
  <c r="Z706" i="11"/>
  <c r="V711" i="11"/>
  <c r="W711" i="11"/>
  <c r="X711" i="11"/>
  <c r="Y711" i="11"/>
  <c r="Z711" i="11"/>
  <c r="U711" i="11"/>
  <c r="X716" i="11"/>
  <c r="Y716" i="11"/>
  <c r="Z716" i="11"/>
  <c r="U716" i="11"/>
  <c r="V716" i="11"/>
  <c r="W716" i="11"/>
  <c r="Z722" i="11"/>
  <c r="U722" i="11"/>
  <c r="V722" i="11"/>
  <c r="W722" i="11"/>
  <c r="X722" i="11"/>
  <c r="Y722" i="11"/>
  <c r="V725" i="11"/>
  <c r="W725" i="11"/>
  <c r="X725" i="11"/>
  <c r="Y725" i="11"/>
  <c r="Z725" i="11"/>
  <c r="U725" i="11"/>
  <c r="V762" i="11"/>
  <c r="X762" i="11"/>
  <c r="Y762" i="11"/>
  <c r="Z762" i="11"/>
  <c r="U762" i="11"/>
  <c r="W762" i="11"/>
  <c r="Z765" i="11"/>
  <c r="V765" i="11"/>
  <c r="W765" i="11"/>
  <c r="X765" i="11"/>
  <c r="U765" i="11"/>
  <c r="Y765" i="11"/>
  <c r="V771" i="11"/>
  <c r="X771" i="11"/>
  <c r="Z771" i="11"/>
  <c r="U771" i="11"/>
  <c r="W771" i="11"/>
  <c r="V791" i="11"/>
  <c r="X791" i="11"/>
  <c r="Z791" i="11"/>
  <c r="U791" i="11"/>
  <c r="W791" i="11"/>
  <c r="Y791" i="11"/>
  <c r="V812" i="11"/>
  <c r="X812" i="11"/>
  <c r="Z812" i="11"/>
  <c r="W812" i="11"/>
  <c r="Y812" i="11"/>
  <c r="V815" i="11"/>
  <c r="X815" i="11"/>
  <c r="Y815" i="11"/>
  <c r="Z815" i="11"/>
  <c r="U815" i="11"/>
  <c r="V832" i="11"/>
  <c r="X832" i="11"/>
  <c r="Z832" i="11"/>
  <c r="U832" i="11"/>
  <c r="W832" i="11"/>
  <c r="Y832" i="11"/>
  <c r="W862" i="11"/>
  <c r="X862" i="11"/>
  <c r="Y862" i="11"/>
  <c r="Z862" i="11"/>
  <c r="U862" i="11"/>
  <c r="W879" i="11"/>
  <c r="X879" i="11"/>
  <c r="Y879" i="11"/>
  <c r="Z879" i="11"/>
  <c r="U879" i="11"/>
  <c r="U889" i="11"/>
  <c r="V889" i="11"/>
  <c r="W889" i="11"/>
  <c r="X889" i="11"/>
  <c r="Y889" i="11"/>
  <c r="Y892" i="11"/>
  <c r="Z892" i="11"/>
  <c r="U892" i="11"/>
  <c r="V892" i="11"/>
  <c r="W892" i="11"/>
  <c r="W924" i="11"/>
  <c r="X924" i="11"/>
  <c r="Y924" i="11"/>
  <c r="Z924" i="11"/>
  <c r="U924" i="11"/>
  <c r="U930" i="11"/>
  <c r="V930" i="11"/>
  <c r="W930" i="11"/>
  <c r="X930" i="11"/>
  <c r="Y930" i="11"/>
  <c r="Y933" i="11"/>
  <c r="Z933" i="11"/>
  <c r="U933" i="11"/>
  <c r="V933" i="11"/>
  <c r="W933" i="11"/>
  <c r="W936" i="11"/>
  <c r="X936" i="11"/>
  <c r="Y936" i="11"/>
  <c r="Z936" i="11"/>
  <c r="U936" i="11"/>
  <c r="W944" i="11"/>
  <c r="X944" i="11"/>
  <c r="Y944" i="11"/>
  <c r="Z944" i="11"/>
  <c r="U944" i="11"/>
  <c r="W952" i="11"/>
  <c r="Y952" i="11"/>
  <c r="Z952" i="11"/>
  <c r="U952" i="11"/>
  <c r="W960" i="11"/>
  <c r="Y960" i="11"/>
  <c r="Z960" i="11"/>
  <c r="U960" i="11"/>
  <c r="W969" i="11"/>
  <c r="Y969" i="11"/>
  <c r="Z969" i="11"/>
  <c r="U969" i="11"/>
  <c r="W977" i="11"/>
  <c r="Y977" i="11"/>
  <c r="Z977" i="11"/>
  <c r="U977" i="11"/>
  <c r="W985" i="11"/>
  <c r="Y985" i="11"/>
  <c r="Z985" i="11"/>
  <c r="U985" i="11"/>
  <c r="W993" i="11"/>
  <c r="Y993" i="11"/>
  <c r="Z993" i="11"/>
  <c r="U993" i="11"/>
  <c r="Y1001" i="11"/>
  <c r="Z1001" i="11"/>
  <c r="U1001" i="11"/>
  <c r="Z1009" i="11"/>
  <c r="U1009" i="11"/>
  <c r="Z1017" i="11"/>
  <c r="U1017" i="11"/>
  <c r="Z1025" i="11"/>
  <c r="U1025" i="11"/>
  <c r="V1043" i="11"/>
  <c r="Z1041" i="11"/>
  <c r="V1039" i="11"/>
  <c r="V1035" i="11"/>
  <c r="Z1033" i="11"/>
  <c r="W1027" i="11"/>
  <c r="X1025" i="11"/>
  <c r="Z1023" i="11"/>
  <c r="Z1019" i="11"/>
  <c r="X1017" i="11"/>
  <c r="X1015" i="11"/>
  <c r="U1011" i="11"/>
  <c r="V1009" i="11"/>
  <c r="W1001" i="11"/>
  <c r="X995" i="11"/>
  <c r="Z991" i="11"/>
  <c r="X977" i="11"/>
  <c r="X962" i="11"/>
  <c r="Z958" i="11"/>
  <c r="V924" i="11"/>
  <c r="Z901" i="11"/>
  <c r="V891" i="11"/>
  <c r="V858" i="11"/>
  <c r="W833" i="11"/>
  <c r="Y803" i="11"/>
  <c r="V142" i="11"/>
  <c r="W142" i="11"/>
  <c r="X142" i="11"/>
  <c r="Z142" i="11"/>
  <c r="Y142" i="11"/>
  <c r="U142" i="11"/>
  <c r="U193" i="11"/>
  <c r="W193" i="11"/>
  <c r="V193" i="11"/>
  <c r="X193" i="11"/>
  <c r="Y193" i="11"/>
  <c r="Z193" i="11"/>
  <c r="W238" i="11"/>
  <c r="V238" i="11"/>
  <c r="U238" i="11"/>
  <c r="X238" i="11"/>
  <c r="Y238" i="11"/>
  <c r="Z238" i="11"/>
  <c r="U267" i="11"/>
  <c r="V267" i="11"/>
  <c r="X267" i="11"/>
  <c r="W267" i="11"/>
  <c r="Y267" i="11"/>
  <c r="Z267" i="11"/>
  <c r="X627" i="11"/>
  <c r="U627" i="11"/>
  <c r="W627" i="11"/>
  <c r="Y627" i="11"/>
  <c r="Z627" i="11"/>
  <c r="V627" i="11"/>
  <c r="W637" i="11"/>
  <c r="X637" i="11"/>
  <c r="Y637" i="11"/>
  <c r="U637" i="11"/>
  <c r="V637" i="11"/>
  <c r="Z637" i="11"/>
  <c r="W641" i="11"/>
  <c r="X641" i="11"/>
  <c r="Z641" i="11"/>
  <c r="V641" i="11"/>
  <c r="U641" i="11"/>
  <c r="Y641" i="11"/>
  <c r="X734" i="11"/>
  <c r="Y734" i="11"/>
  <c r="Z734" i="11"/>
  <c r="U734" i="11"/>
  <c r="V734" i="11"/>
  <c r="W734" i="11"/>
  <c r="V786" i="11"/>
  <c r="X786" i="11"/>
  <c r="Y786" i="11"/>
  <c r="Z786" i="11"/>
  <c r="W786" i="11"/>
  <c r="X800" i="11"/>
  <c r="Z800" i="11"/>
  <c r="U800" i="11"/>
  <c r="V800" i="11"/>
  <c r="Y800" i="11"/>
  <c r="V806" i="11"/>
  <c r="X806" i="11"/>
  <c r="Y806" i="11"/>
  <c r="Z806" i="11"/>
  <c r="U806" i="11"/>
  <c r="W806" i="11"/>
  <c r="X821" i="11"/>
  <c r="Z821" i="11"/>
  <c r="U821" i="11"/>
  <c r="V821" i="11"/>
  <c r="W821" i="11"/>
  <c r="Y821" i="11"/>
  <c r="V827" i="11"/>
  <c r="X827" i="11"/>
  <c r="Y827" i="11"/>
  <c r="Z827" i="11"/>
  <c r="U827" i="11"/>
  <c r="W827" i="11"/>
  <c r="X841" i="11"/>
  <c r="Z841" i="11"/>
  <c r="U841" i="11"/>
  <c r="V841" i="11"/>
  <c r="W841" i="11"/>
  <c r="Y841" i="11"/>
  <c r="V847" i="11"/>
  <c r="X847" i="11"/>
  <c r="Y847" i="11"/>
  <c r="Z847" i="11"/>
  <c r="U847" i="11"/>
  <c r="U1043" i="11"/>
  <c r="Y1041" i="11"/>
  <c r="U1039" i="11"/>
  <c r="Y1037" i="11"/>
  <c r="U1035" i="11"/>
  <c r="Y1033" i="11"/>
  <c r="U1027" i="11"/>
  <c r="W1025" i="11"/>
  <c r="X1023" i="11"/>
  <c r="X1021" i="11"/>
  <c r="X1019" i="11"/>
  <c r="W1017" i="11"/>
  <c r="U1015" i="11"/>
  <c r="V1013" i="11"/>
  <c r="Z1003" i="11"/>
  <c r="V1001" i="11"/>
  <c r="X991" i="11"/>
  <c r="Z987" i="11"/>
  <c r="V977" i="11"/>
  <c r="X958" i="11"/>
  <c r="Z954" i="11"/>
  <c r="Z950" i="11"/>
  <c r="V944" i="11"/>
  <c r="X933" i="11"/>
  <c r="Z889" i="11"/>
  <c r="V879" i="11"/>
  <c r="Y829" i="11"/>
  <c r="W800" i="11"/>
  <c r="Y771" i="11"/>
  <c r="V673" i="11" l="1"/>
  <c r="W206" i="11"/>
  <c r="Y206" i="11"/>
  <c r="X206" i="11"/>
  <c r="V206" i="11"/>
  <c r="U206" i="11"/>
  <c r="Z206" i="11"/>
  <c r="Z673" i="11"/>
  <c r="Y608" i="11"/>
  <c r="U673" i="11"/>
  <c r="V608" i="11"/>
  <c r="U608" i="11"/>
  <c r="X673" i="11"/>
  <c r="Z608" i="11"/>
  <c r="Y673" i="11"/>
  <c r="W673" i="11"/>
  <c r="X608" i="11"/>
  <c r="W608" i="11"/>
  <c r="V774" i="11"/>
  <c r="X774" i="11"/>
  <c r="Y774" i="11"/>
  <c r="Z774" i="11"/>
  <c r="U774" i="11"/>
  <c r="W774" i="11"/>
  <c r="U372" i="11"/>
  <c r="V372" i="11"/>
  <c r="W372" i="11"/>
  <c r="Y372" i="11"/>
  <c r="X372" i="11"/>
  <c r="Z372" i="11"/>
  <c r="Y66" i="11"/>
  <c r="Z66" i="11"/>
  <c r="U66" i="11"/>
  <c r="V66" i="11"/>
  <c r="W66" i="11"/>
  <c r="X66" i="11"/>
  <c r="W37" i="11"/>
  <c r="X37" i="11"/>
  <c r="Z37" i="11"/>
  <c r="Y37" i="11"/>
  <c r="V37" i="11"/>
  <c r="U37" i="11"/>
  <c r="U355" i="11"/>
  <c r="V355" i="11"/>
  <c r="W355" i="11"/>
  <c r="Y355" i="11"/>
  <c r="X355" i="11"/>
  <c r="Z355" i="11"/>
  <c r="X134" i="11"/>
  <c r="Y134" i="11"/>
  <c r="Z134" i="11"/>
  <c r="U134" i="11"/>
  <c r="V134" i="11"/>
  <c r="W134" i="11"/>
  <c r="W599" i="11"/>
  <c r="X599" i="11"/>
  <c r="V599" i="11"/>
  <c r="Y599" i="11"/>
  <c r="Z599" i="11"/>
  <c r="U599" i="11"/>
  <c r="X726" i="11"/>
  <c r="Y726" i="11"/>
  <c r="Z726" i="11"/>
  <c r="U726" i="11"/>
  <c r="V726" i="11"/>
  <c r="W726" i="11"/>
  <c r="V261" i="11"/>
  <c r="W261" i="11"/>
  <c r="X261" i="11"/>
  <c r="Z261" i="11"/>
  <c r="Y261" i="11"/>
  <c r="U261" i="11"/>
  <c r="U421" i="11"/>
  <c r="W421" i="11"/>
  <c r="Y421" i="11"/>
  <c r="V421" i="11"/>
  <c r="X421" i="11"/>
  <c r="Z421" i="11"/>
  <c r="U915" i="11"/>
  <c r="V915" i="11"/>
  <c r="W915" i="11"/>
  <c r="X915" i="11"/>
  <c r="Y915" i="11"/>
  <c r="Z915" i="11"/>
  <c r="U919" i="11"/>
  <c r="V919" i="11"/>
  <c r="W919" i="11"/>
  <c r="X919" i="11"/>
  <c r="Y919" i="11"/>
  <c r="Z919" i="11"/>
  <c r="Z652" i="11"/>
  <c r="U652" i="11"/>
  <c r="V652" i="11"/>
  <c r="X652" i="11"/>
  <c r="W652" i="11"/>
  <c r="Y652" i="11"/>
  <c r="U881" i="11"/>
  <c r="V881" i="11"/>
  <c r="W881" i="11"/>
  <c r="X881" i="11"/>
  <c r="Y881" i="11"/>
  <c r="Z881" i="11"/>
  <c r="V642" i="11"/>
  <c r="Y642" i="11"/>
  <c r="Z642" i="11"/>
  <c r="W642" i="11"/>
  <c r="X642" i="11"/>
  <c r="U642" i="11"/>
  <c r="X574" i="11"/>
  <c r="Y574" i="11"/>
  <c r="Z574" i="11"/>
  <c r="U574" i="11"/>
  <c r="V574" i="11"/>
  <c r="W574" i="11"/>
  <c r="X578" i="11"/>
  <c r="Y578" i="11"/>
  <c r="Z578" i="11"/>
  <c r="U578" i="11"/>
  <c r="V578" i="11"/>
  <c r="W578" i="11"/>
  <c r="X566" i="11"/>
  <c r="Y566" i="11"/>
  <c r="Z566" i="11"/>
  <c r="U566" i="11"/>
  <c r="V566" i="11"/>
  <c r="W566" i="11"/>
  <c r="X534" i="11"/>
  <c r="Y534" i="11"/>
  <c r="Z534" i="11"/>
  <c r="U534" i="11"/>
  <c r="V534" i="11"/>
  <c r="W534" i="11"/>
  <c r="U413" i="11"/>
  <c r="V413" i="11"/>
  <c r="W413" i="11"/>
  <c r="Y413" i="11"/>
  <c r="X413" i="11"/>
  <c r="Z413" i="11"/>
  <c r="U385" i="11"/>
  <c r="V385" i="11"/>
  <c r="W385" i="11"/>
  <c r="Y385" i="11"/>
  <c r="X385" i="11"/>
  <c r="Z385" i="11"/>
  <c r="U351" i="11"/>
  <c r="V351" i="11"/>
  <c r="W351" i="11"/>
  <c r="Y351" i="11"/>
  <c r="X351" i="11"/>
  <c r="Z351" i="11"/>
  <c r="U324" i="11"/>
  <c r="V324" i="11"/>
  <c r="W324" i="11"/>
  <c r="Y324" i="11"/>
  <c r="X324" i="11"/>
  <c r="Z324" i="11"/>
  <c r="Z301" i="11"/>
  <c r="Y301" i="11"/>
  <c r="U301" i="11"/>
  <c r="V301" i="11"/>
  <c r="W301" i="11"/>
  <c r="X301" i="11"/>
  <c r="U568" i="11"/>
  <c r="V568" i="11"/>
  <c r="W568" i="11"/>
  <c r="X568" i="11"/>
  <c r="Y568" i="11"/>
  <c r="Z568" i="11"/>
  <c r="U536" i="11"/>
  <c r="V536" i="11"/>
  <c r="W536" i="11"/>
  <c r="X536" i="11"/>
  <c r="Y536" i="11"/>
  <c r="Z536" i="11"/>
  <c r="U342" i="11"/>
  <c r="W342" i="11"/>
  <c r="Z342" i="11"/>
  <c r="V342" i="11"/>
  <c r="X342" i="11"/>
  <c r="Y342" i="11"/>
  <c r="U260" i="11"/>
  <c r="V260" i="11"/>
  <c r="X260" i="11"/>
  <c r="W260" i="11"/>
  <c r="Y260" i="11"/>
  <c r="Z260" i="11"/>
  <c r="U201" i="11"/>
  <c r="W201" i="11"/>
  <c r="V201" i="11"/>
  <c r="X201" i="11"/>
  <c r="Y201" i="11"/>
  <c r="Z201" i="11"/>
  <c r="U141" i="11"/>
  <c r="V141" i="11"/>
  <c r="X141" i="11"/>
  <c r="W141" i="11"/>
  <c r="Y141" i="11"/>
  <c r="Z141" i="11"/>
  <c r="V55" i="11"/>
  <c r="W55" i="11"/>
  <c r="X55" i="11"/>
  <c r="U55" i="11"/>
  <c r="Z55" i="11"/>
  <c r="Y55" i="11"/>
  <c r="V35" i="11"/>
  <c r="W35" i="11"/>
  <c r="X35" i="11"/>
  <c r="U35" i="11"/>
  <c r="Z35" i="11"/>
  <c r="Y35" i="11"/>
  <c r="V18" i="11"/>
  <c r="W18" i="11"/>
  <c r="X18" i="11"/>
  <c r="Z18" i="11"/>
  <c r="U18" i="11"/>
  <c r="Y18" i="11"/>
  <c r="Z305" i="11"/>
  <c r="U305" i="11"/>
  <c r="V305" i="11"/>
  <c r="X305" i="11"/>
  <c r="Y305" i="11"/>
  <c r="W305" i="11"/>
  <c r="U408" i="11"/>
  <c r="W408" i="11"/>
  <c r="Z408" i="11"/>
  <c r="V408" i="11"/>
  <c r="X408" i="11"/>
  <c r="Y408" i="11"/>
  <c r="W444" i="11"/>
  <c r="U444" i="11"/>
  <c r="X444" i="11"/>
  <c r="V444" i="11"/>
  <c r="Y444" i="11"/>
  <c r="Z444" i="11"/>
  <c r="U332" i="11"/>
  <c r="W332" i="11"/>
  <c r="Z332" i="11"/>
  <c r="V332" i="11"/>
  <c r="X332" i="11"/>
  <c r="Y332" i="11"/>
  <c r="Y912" i="11"/>
  <c r="Z912" i="11"/>
  <c r="U912" i="11"/>
  <c r="V912" i="11"/>
  <c r="W912" i="11"/>
  <c r="X912" i="11"/>
  <c r="U486" i="11"/>
  <c r="V486" i="11"/>
  <c r="W486" i="11"/>
  <c r="X486" i="11"/>
  <c r="Y486" i="11"/>
  <c r="Z486" i="11"/>
  <c r="U456" i="11"/>
  <c r="V456" i="11"/>
  <c r="W456" i="11"/>
  <c r="X456" i="11"/>
  <c r="Y456" i="11"/>
  <c r="Z456" i="11"/>
  <c r="X759" i="11"/>
  <c r="Y759" i="11"/>
  <c r="Z759" i="11"/>
  <c r="U759" i="11"/>
  <c r="V759" i="11"/>
  <c r="W759" i="11"/>
  <c r="Y200" i="11"/>
  <c r="Z200" i="11"/>
  <c r="U200" i="11"/>
  <c r="V200" i="11"/>
  <c r="W200" i="11"/>
  <c r="X200" i="11"/>
  <c r="W668" i="11"/>
  <c r="X668" i="11"/>
  <c r="V668" i="11"/>
  <c r="Z668" i="11"/>
  <c r="U668" i="11"/>
  <c r="Y668" i="11"/>
  <c r="X484" i="11"/>
  <c r="Y484" i="11"/>
  <c r="Z484" i="11"/>
  <c r="V484" i="11"/>
  <c r="W484" i="11"/>
  <c r="U484" i="11"/>
  <c r="Y221" i="11"/>
  <c r="Z221" i="11"/>
  <c r="U221" i="11"/>
  <c r="V221" i="11"/>
  <c r="W221" i="11"/>
  <c r="X221" i="11"/>
  <c r="V257" i="11"/>
  <c r="W257" i="11"/>
  <c r="X257" i="11"/>
  <c r="Z257" i="11"/>
  <c r="Y257" i="11"/>
  <c r="U257" i="11"/>
  <c r="U210" i="11"/>
  <c r="V210" i="11"/>
  <c r="W210" i="11"/>
  <c r="Y210" i="11"/>
  <c r="X210" i="11"/>
  <c r="Z210" i="11"/>
  <c r="U906" i="11"/>
  <c r="V906" i="11"/>
  <c r="W906" i="11"/>
  <c r="X906" i="11"/>
  <c r="Y906" i="11"/>
  <c r="Z906" i="11"/>
  <c r="U910" i="11"/>
  <c r="V910" i="11"/>
  <c r="W910" i="11"/>
  <c r="X910" i="11"/>
  <c r="Y910" i="11"/>
  <c r="Z910" i="11"/>
  <c r="U744" i="11"/>
  <c r="V744" i="11"/>
  <c r="W744" i="11"/>
  <c r="X744" i="11"/>
  <c r="Y744" i="11"/>
  <c r="Z744" i="11"/>
  <c r="Y872" i="11"/>
  <c r="Z872" i="11"/>
  <c r="U872" i="11"/>
  <c r="V872" i="11"/>
  <c r="W872" i="11"/>
  <c r="X872" i="11"/>
  <c r="Y868" i="11"/>
  <c r="Z868" i="11"/>
  <c r="U868" i="11"/>
  <c r="V868" i="11"/>
  <c r="W868" i="11"/>
  <c r="X868" i="11"/>
  <c r="W649" i="11"/>
  <c r="X649" i="11"/>
  <c r="U649" i="11"/>
  <c r="V649" i="11"/>
  <c r="Z649" i="11"/>
  <c r="Y649" i="11"/>
  <c r="X780" i="11"/>
  <c r="Z780" i="11"/>
  <c r="U780" i="11"/>
  <c r="V780" i="11"/>
  <c r="W780" i="11"/>
  <c r="Y780" i="11"/>
  <c r="X651" i="11"/>
  <c r="U651" i="11"/>
  <c r="V651" i="11"/>
  <c r="W651" i="11"/>
  <c r="Z651" i="11"/>
  <c r="Y651" i="11"/>
  <c r="V638" i="11"/>
  <c r="Y638" i="11"/>
  <c r="Z638" i="11"/>
  <c r="U638" i="11"/>
  <c r="W638" i="11"/>
  <c r="X638" i="11"/>
  <c r="Z523" i="11"/>
  <c r="U523" i="11"/>
  <c r="V523" i="11"/>
  <c r="W523" i="11"/>
  <c r="X523" i="11"/>
  <c r="Y523" i="11"/>
  <c r="Y403" i="11"/>
  <c r="Z403" i="11"/>
  <c r="U403" i="11"/>
  <c r="X403" i="11"/>
  <c r="V403" i="11"/>
  <c r="W403" i="11"/>
  <c r="X281" i="11"/>
  <c r="Y281" i="11"/>
  <c r="Z281" i="11"/>
  <c r="U281" i="11"/>
  <c r="AA276" i="11" s="1"/>
  <c r="V281" i="11"/>
  <c r="W281" i="11"/>
  <c r="V133" i="11"/>
  <c r="W133" i="11"/>
  <c r="X133" i="11"/>
  <c r="Z133" i="11"/>
  <c r="Y133" i="11"/>
  <c r="U133" i="11"/>
  <c r="Y94" i="11"/>
  <c r="Z94" i="11"/>
  <c r="U94" i="11"/>
  <c r="V94" i="11"/>
  <c r="W94" i="11"/>
  <c r="X94" i="11"/>
  <c r="W53" i="11"/>
  <c r="X53" i="11"/>
  <c r="Z53" i="11"/>
  <c r="Y53" i="11"/>
  <c r="U53" i="11"/>
  <c r="V53" i="11"/>
  <c r="W33" i="11"/>
  <c r="X33" i="11"/>
  <c r="Z33" i="11"/>
  <c r="U33" i="11"/>
  <c r="V33" i="11"/>
  <c r="Y33" i="11"/>
  <c r="W16" i="11"/>
  <c r="X16" i="11"/>
  <c r="Z16" i="11"/>
  <c r="U16" i="11"/>
  <c r="V16" i="11"/>
  <c r="Y16" i="11"/>
  <c r="Z179" i="11"/>
  <c r="V179" i="11"/>
  <c r="U179" i="11"/>
  <c r="W179" i="11"/>
  <c r="Y179" i="11"/>
  <c r="X179" i="11"/>
  <c r="W195" i="11"/>
  <c r="X195" i="11"/>
  <c r="Y195" i="11"/>
  <c r="Z195" i="11"/>
  <c r="U195" i="11"/>
  <c r="V195" i="11"/>
  <c r="U384" i="11"/>
  <c r="W384" i="11"/>
  <c r="Z384" i="11"/>
  <c r="V384" i="11"/>
  <c r="X384" i="11"/>
  <c r="Y384" i="11"/>
  <c r="Z615" i="11"/>
  <c r="U615" i="11"/>
  <c r="V615" i="11"/>
  <c r="W615" i="11"/>
  <c r="X615" i="11"/>
  <c r="Y615" i="11"/>
  <c r="X148" i="11"/>
  <c r="Y148" i="11"/>
  <c r="Z148" i="11"/>
  <c r="U148" i="11"/>
  <c r="V148" i="11"/>
  <c r="W148" i="11"/>
  <c r="X113" i="11"/>
  <c r="Y113" i="11"/>
  <c r="Z113" i="11"/>
  <c r="U113" i="11"/>
  <c r="V113" i="11"/>
  <c r="W113" i="11"/>
  <c r="U308" i="11"/>
  <c r="W308" i="11"/>
  <c r="Z308" i="11"/>
  <c r="V308" i="11"/>
  <c r="X308" i="11"/>
  <c r="Y308" i="11"/>
  <c r="U88" i="11"/>
  <c r="V88" i="11"/>
  <c r="X88" i="11"/>
  <c r="Y88" i="11"/>
  <c r="Z88" i="11"/>
  <c r="W88" i="11"/>
  <c r="Z567" i="11"/>
  <c r="U567" i="11"/>
  <c r="V567" i="11"/>
  <c r="W567" i="11"/>
  <c r="X567" i="11"/>
  <c r="Y567" i="11"/>
  <c r="U245" i="11"/>
  <c r="V245" i="11"/>
  <c r="W245" i="11"/>
  <c r="X245" i="11"/>
  <c r="Z245" i="11"/>
  <c r="Y245" i="11"/>
  <c r="V715" i="11"/>
  <c r="W715" i="11"/>
  <c r="X715" i="11"/>
  <c r="Y715" i="11"/>
  <c r="Z715" i="11"/>
  <c r="U715" i="11"/>
  <c r="X496" i="11"/>
  <c r="Y496" i="11"/>
  <c r="Z496" i="11"/>
  <c r="U496" i="11"/>
  <c r="V496" i="11"/>
  <c r="W496" i="11"/>
  <c r="Z717" i="11"/>
  <c r="U717" i="11"/>
  <c r="V717" i="11"/>
  <c r="W717" i="11"/>
  <c r="X717" i="11"/>
  <c r="Y717" i="11"/>
  <c r="Z251" i="11"/>
  <c r="V251" i="11"/>
  <c r="U251" i="11"/>
  <c r="Y251" i="11"/>
  <c r="W251" i="11"/>
  <c r="X251" i="11"/>
  <c r="U417" i="11"/>
  <c r="V417" i="11"/>
  <c r="W417" i="11"/>
  <c r="Y417" i="11"/>
  <c r="X417" i="11"/>
  <c r="Z417" i="11"/>
  <c r="Z247" i="11"/>
  <c r="V247" i="11"/>
  <c r="U247" i="11"/>
  <c r="W247" i="11"/>
  <c r="X247" i="11"/>
  <c r="Y247" i="11"/>
  <c r="U894" i="11"/>
  <c r="V894" i="11"/>
  <c r="W894" i="11"/>
  <c r="X894" i="11"/>
  <c r="Y894" i="11"/>
  <c r="Z894" i="11"/>
  <c r="Y900" i="11"/>
  <c r="Z900" i="11"/>
  <c r="U900" i="11"/>
  <c r="V900" i="11"/>
  <c r="W900" i="11"/>
  <c r="X900" i="11"/>
  <c r="U902" i="11"/>
  <c r="V902" i="11"/>
  <c r="W902" i="11"/>
  <c r="X902" i="11"/>
  <c r="Y902" i="11"/>
  <c r="Z902" i="11"/>
  <c r="Y896" i="11"/>
  <c r="Z896" i="11"/>
  <c r="U896" i="11"/>
  <c r="V896" i="11"/>
  <c r="W896" i="11"/>
  <c r="X896" i="11"/>
  <c r="U870" i="11"/>
  <c r="V870" i="11"/>
  <c r="W870" i="11"/>
  <c r="X870" i="11"/>
  <c r="Y870" i="11"/>
  <c r="Z870" i="11"/>
  <c r="U728" i="11"/>
  <c r="V728" i="11"/>
  <c r="W728" i="11"/>
  <c r="X728" i="11"/>
  <c r="Y728" i="11"/>
  <c r="Z728" i="11"/>
  <c r="X855" i="11"/>
  <c r="Y855" i="11"/>
  <c r="Z855" i="11"/>
  <c r="U855" i="11"/>
  <c r="V855" i="11"/>
  <c r="W855" i="11"/>
  <c r="X760" i="11"/>
  <c r="Z760" i="11"/>
  <c r="U760" i="11"/>
  <c r="V760" i="11"/>
  <c r="W760" i="11"/>
  <c r="Y760" i="11"/>
  <c r="Z672" i="11"/>
  <c r="U672" i="11"/>
  <c r="V672" i="11"/>
  <c r="W672" i="11"/>
  <c r="X672" i="11"/>
  <c r="Y672" i="11"/>
  <c r="V851" i="11"/>
  <c r="X851" i="11"/>
  <c r="Y851" i="11"/>
  <c r="Z851" i="11"/>
  <c r="W851" i="11"/>
  <c r="U851" i="11"/>
  <c r="Z624" i="11"/>
  <c r="U624" i="11"/>
  <c r="V624" i="11"/>
  <c r="Y624" i="11"/>
  <c r="W624" i="11"/>
  <c r="X624" i="11"/>
  <c r="X558" i="11"/>
  <c r="Y558" i="11"/>
  <c r="Z558" i="11"/>
  <c r="U558" i="11"/>
  <c r="V558" i="11"/>
  <c r="W558" i="11"/>
  <c r="V569" i="11"/>
  <c r="W569" i="11"/>
  <c r="X569" i="11"/>
  <c r="Y569" i="11"/>
  <c r="Z569" i="11"/>
  <c r="U569" i="11"/>
  <c r="U409" i="11"/>
  <c r="V409" i="11"/>
  <c r="W409" i="11"/>
  <c r="Y409" i="11"/>
  <c r="X409" i="11"/>
  <c r="Z409" i="11"/>
  <c r="U376" i="11"/>
  <c r="V376" i="11"/>
  <c r="W376" i="11"/>
  <c r="Y376" i="11"/>
  <c r="X376" i="11"/>
  <c r="Z376" i="11"/>
  <c r="U343" i="11"/>
  <c r="V343" i="11"/>
  <c r="W343" i="11"/>
  <c r="Y343" i="11"/>
  <c r="X343" i="11"/>
  <c r="Z343" i="11"/>
  <c r="U316" i="11"/>
  <c r="V316" i="11"/>
  <c r="W316" i="11"/>
  <c r="Y316" i="11"/>
  <c r="X316" i="11"/>
  <c r="Z316" i="11"/>
  <c r="Z292" i="11"/>
  <c r="U292" i="11"/>
  <c r="W292" i="11"/>
  <c r="X292" i="11"/>
  <c r="Y292" i="11"/>
  <c r="V292" i="11"/>
  <c r="Z520" i="11"/>
  <c r="U520" i="11"/>
  <c r="V520" i="11"/>
  <c r="W520" i="11"/>
  <c r="X520" i="11"/>
  <c r="Y520" i="11"/>
  <c r="V487" i="11"/>
  <c r="W487" i="11"/>
  <c r="X487" i="11"/>
  <c r="Y487" i="11"/>
  <c r="Z487" i="11"/>
  <c r="U487" i="11"/>
  <c r="V573" i="11"/>
  <c r="W573" i="11"/>
  <c r="X573" i="11"/>
  <c r="Y573" i="11"/>
  <c r="Z573" i="11"/>
  <c r="U573" i="11"/>
  <c r="U244" i="11"/>
  <c r="W244" i="11"/>
  <c r="V244" i="11"/>
  <c r="X244" i="11"/>
  <c r="Y244" i="11"/>
  <c r="Z244" i="11"/>
  <c r="U185" i="11"/>
  <c r="W185" i="11"/>
  <c r="V185" i="11"/>
  <c r="X185" i="11"/>
  <c r="Y185" i="11"/>
  <c r="Z185" i="11"/>
  <c r="V87" i="11"/>
  <c r="W87" i="11"/>
  <c r="X87" i="11"/>
  <c r="U87" i="11"/>
  <c r="Z87" i="11"/>
  <c r="Y87" i="11"/>
  <c r="V51" i="11"/>
  <c r="W51" i="11"/>
  <c r="X51" i="11"/>
  <c r="U51" i="11"/>
  <c r="Y51" i="11"/>
  <c r="Z51" i="11"/>
  <c r="V31" i="11"/>
  <c r="W31" i="11"/>
  <c r="X31" i="11"/>
  <c r="U31" i="11"/>
  <c r="Y31" i="11"/>
  <c r="Z31" i="11"/>
  <c r="V13" i="11"/>
  <c r="W13" i="11"/>
  <c r="X13" i="11"/>
  <c r="U13" i="11"/>
  <c r="Y13" i="11"/>
  <c r="Z13" i="11"/>
  <c r="U252" i="11"/>
  <c r="V252" i="11"/>
  <c r="X252" i="11"/>
  <c r="W252" i="11"/>
  <c r="Y252" i="11"/>
  <c r="Z252" i="11"/>
  <c r="Z126" i="11"/>
  <c r="V126" i="11"/>
  <c r="U126" i="11"/>
  <c r="W126" i="11"/>
  <c r="X126" i="11"/>
  <c r="Y126" i="11"/>
  <c r="U405" i="11"/>
  <c r="V405" i="11"/>
  <c r="W405" i="11"/>
  <c r="Y405" i="11"/>
  <c r="X405" i="11"/>
  <c r="Z405" i="11"/>
  <c r="Z109" i="11"/>
  <c r="V109" i="11"/>
  <c r="U109" i="11"/>
  <c r="W109" i="11"/>
  <c r="X109" i="11"/>
  <c r="Y109" i="11"/>
  <c r="U350" i="11"/>
  <c r="W350" i="11"/>
  <c r="Z350" i="11"/>
  <c r="V350" i="11"/>
  <c r="X350" i="11"/>
  <c r="Y350" i="11"/>
  <c r="V453" i="11"/>
  <c r="W453" i="11"/>
  <c r="X453" i="11"/>
  <c r="Y453" i="11"/>
  <c r="Z453" i="11"/>
  <c r="U453" i="11"/>
  <c r="Z140" i="11"/>
  <c r="V140" i="11"/>
  <c r="U140" i="11"/>
  <c r="W140" i="11"/>
  <c r="X140" i="11"/>
  <c r="Y140" i="11"/>
  <c r="U72" i="11"/>
  <c r="V72" i="11"/>
  <c r="X72" i="11"/>
  <c r="Y72" i="11"/>
  <c r="Z72" i="11"/>
  <c r="W72" i="11"/>
  <c r="Y43" i="11"/>
  <c r="Z43" i="11"/>
  <c r="U43" i="11"/>
  <c r="V43" i="11"/>
  <c r="W43" i="11"/>
  <c r="X43" i="11"/>
  <c r="Z559" i="11"/>
  <c r="U559" i="11"/>
  <c r="V559" i="11"/>
  <c r="W559" i="11"/>
  <c r="X559" i="11"/>
  <c r="Y559" i="11"/>
  <c r="U897" i="11"/>
  <c r="V897" i="11"/>
  <c r="W897" i="11"/>
  <c r="X897" i="11"/>
  <c r="Y897" i="11"/>
  <c r="Z897" i="11"/>
  <c r="X463" i="11"/>
  <c r="Y463" i="11"/>
  <c r="Z463" i="11"/>
  <c r="U463" i="11"/>
  <c r="V463" i="11"/>
  <c r="W463" i="11"/>
  <c r="U473" i="11"/>
  <c r="V473" i="11"/>
  <c r="W473" i="11"/>
  <c r="X473" i="11"/>
  <c r="Y473" i="11"/>
  <c r="Z473" i="11"/>
  <c r="Z705" i="11"/>
  <c r="U705" i="11"/>
  <c r="V705" i="11"/>
  <c r="W705" i="11"/>
  <c r="X705" i="11"/>
  <c r="Y705" i="11"/>
  <c r="X738" i="11"/>
  <c r="Y738" i="11"/>
  <c r="Z738" i="11"/>
  <c r="U738" i="11"/>
  <c r="V738" i="11"/>
  <c r="W738" i="11"/>
  <c r="X712" i="11"/>
  <c r="Y712" i="11"/>
  <c r="Z712" i="11"/>
  <c r="U712" i="11"/>
  <c r="V712" i="11"/>
  <c r="W712" i="11"/>
  <c r="X125" i="11"/>
  <c r="Y125" i="11"/>
  <c r="Z125" i="11"/>
  <c r="W125" i="11"/>
  <c r="U125" i="11"/>
  <c r="V125" i="11"/>
  <c r="U469" i="11"/>
  <c r="V469" i="11"/>
  <c r="W469" i="11"/>
  <c r="X469" i="11"/>
  <c r="Y469" i="11"/>
  <c r="Z469" i="11"/>
  <c r="Y235" i="11"/>
  <c r="U235" i="11"/>
  <c r="Z235" i="11"/>
  <c r="V235" i="11"/>
  <c r="W235" i="11"/>
  <c r="X235" i="11"/>
  <c r="V583" i="11"/>
  <c r="W583" i="11"/>
  <c r="X583" i="11"/>
  <c r="U583" i="11"/>
  <c r="Y583" i="11"/>
  <c r="Z583" i="11"/>
  <c r="Y82" i="11"/>
  <c r="Z82" i="11"/>
  <c r="U82" i="11"/>
  <c r="V82" i="11"/>
  <c r="X82" i="11"/>
  <c r="W82" i="11"/>
  <c r="U923" i="11"/>
  <c r="V923" i="11"/>
  <c r="W923" i="11"/>
  <c r="X923" i="11"/>
  <c r="Y923" i="11"/>
  <c r="Z923" i="11"/>
  <c r="U927" i="11"/>
  <c r="V927" i="11"/>
  <c r="W927" i="11"/>
  <c r="X927" i="11"/>
  <c r="Y927" i="11"/>
  <c r="Z927" i="11"/>
  <c r="Y929" i="11"/>
  <c r="Z929" i="11"/>
  <c r="U929" i="11"/>
  <c r="V929" i="11"/>
  <c r="W929" i="11"/>
  <c r="X929" i="11"/>
  <c r="V661" i="11"/>
  <c r="Y661" i="11"/>
  <c r="Z661" i="11"/>
  <c r="W661" i="11"/>
  <c r="X661" i="11"/>
  <c r="U661" i="11"/>
  <c r="V634" i="11"/>
  <c r="Y634" i="11"/>
  <c r="Z634" i="11"/>
  <c r="U634" i="11"/>
  <c r="W634" i="11"/>
  <c r="X634" i="11"/>
  <c r="W20" i="11"/>
  <c r="X20" i="11"/>
  <c r="Z20" i="11"/>
  <c r="U20" i="11"/>
  <c r="Y20" i="11"/>
  <c r="V20" i="11"/>
  <c r="W220" i="11"/>
  <c r="X220" i="11"/>
  <c r="Y220" i="11"/>
  <c r="Z220" i="11"/>
  <c r="V220" i="11"/>
  <c r="U220" i="11"/>
  <c r="W236" i="11"/>
  <c r="U236" i="11"/>
  <c r="V236" i="11"/>
  <c r="Y236" i="11"/>
  <c r="X236" i="11"/>
  <c r="Z236" i="11"/>
  <c r="U84" i="11"/>
  <c r="V84" i="11"/>
  <c r="X84" i="11"/>
  <c r="Y84" i="11"/>
  <c r="Z84" i="11"/>
  <c r="W84" i="11"/>
  <c r="Y49" i="11"/>
  <c r="Z49" i="11"/>
  <c r="U49" i="11"/>
  <c r="V49" i="11"/>
  <c r="X49" i="11"/>
  <c r="W49" i="11"/>
  <c r="U893" i="11"/>
  <c r="V893" i="11"/>
  <c r="W893" i="11"/>
  <c r="X893" i="11"/>
  <c r="Y893" i="11"/>
  <c r="Z893" i="11"/>
  <c r="Y880" i="11"/>
  <c r="Z880" i="11"/>
  <c r="U880" i="11"/>
  <c r="V880" i="11"/>
  <c r="W880" i="11"/>
  <c r="X880" i="11"/>
  <c r="Y904" i="11"/>
  <c r="Z904" i="11"/>
  <c r="U904" i="11"/>
  <c r="V904" i="11"/>
  <c r="W904" i="11"/>
  <c r="X904" i="11"/>
  <c r="X754" i="11"/>
  <c r="Y754" i="11"/>
  <c r="Z754" i="11"/>
  <c r="U754" i="11"/>
  <c r="V754" i="11"/>
  <c r="W754" i="11"/>
  <c r="X562" i="11"/>
  <c r="Y562" i="11"/>
  <c r="Z562" i="11"/>
  <c r="U562" i="11"/>
  <c r="V562" i="11"/>
  <c r="W562" i="11"/>
  <c r="X845" i="11"/>
  <c r="Z845" i="11"/>
  <c r="U845" i="11"/>
  <c r="V845" i="11"/>
  <c r="W845" i="11"/>
  <c r="Y845" i="11"/>
  <c r="Z512" i="11"/>
  <c r="U512" i="11"/>
  <c r="V512" i="11"/>
  <c r="W512" i="11"/>
  <c r="X512" i="11"/>
  <c r="Y512" i="11"/>
  <c r="X764" i="11"/>
  <c r="Z764" i="11"/>
  <c r="U764" i="11"/>
  <c r="V764" i="11"/>
  <c r="W764" i="11"/>
  <c r="Y764" i="11"/>
  <c r="V95" i="11"/>
  <c r="W95" i="11"/>
  <c r="X95" i="11"/>
  <c r="U95" i="11"/>
  <c r="Y95" i="11"/>
  <c r="Z95" i="11"/>
  <c r="V525" i="11"/>
  <c r="W525" i="11"/>
  <c r="X525" i="11"/>
  <c r="Y525" i="11"/>
  <c r="U525" i="11"/>
  <c r="Z525" i="11"/>
  <c r="U315" i="11"/>
  <c r="W315" i="11"/>
  <c r="Z315" i="11"/>
  <c r="V315" i="11"/>
  <c r="X315" i="11"/>
  <c r="Y315" i="11"/>
  <c r="U123" i="11"/>
  <c r="V123" i="11"/>
  <c r="X123" i="11"/>
  <c r="W123" i="11"/>
  <c r="Y123" i="11"/>
  <c r="Z123" i="11"/>
  <c r="W48" i="11"/>
  <c r="X48" i="11"/>
  <c r="Z48" i="11"/>
  <c r="U48" i="11"/>
  <c r="V48" i="11"/>
  <c r="Y48" i="11"/>
  <c r="W29" i="11"/>
  <c r="X29" i="11"/>
  <c r="Z29" i="11"/>
  <c r="U29" i="11"/>
  <c r="V29" i="11"/>
  <c r="Y29" i="11"/>
  <c r="W10" i="11"/>
  <c r="X10" i="11"/>
  <c r="Z10" i="11"/>
  <c r="U10" i="11"/>
  <c r="V10" i="11"/>
  <c r="Y10" i="11"/>
  <c r="U57" i="11"/>
  <c r="V57" i="11"/>
  <c r="X57" i="11"/>
  <c r="Y57" i="11"/>
  <c r="Z57" i="11"/>
  <c r="W57" i="11"/>
  <c r="X262" i="11"/>
  <c r="Y262" i="11"/>
  <c r="Z262" i="11"/>
  <c r="W262" i="11"/>
  <c r="U262" i="11"/>
  <c r="V262" i="11"/>
  <c r="V177" i="11"/>
  <c r="W177" i="11"/>
  <c r="X177" i="11"/>
  <c r="Z177" i="11"/>
  <c r="Y177" i="11"/>
  <c r="U177" i="11"/>
  <c r="W69" i="11"/>
  <c r="X69" i="11"/>
  <c r="Z69" i="11"/>
  <c r="U69" i="11"/>
  <c r="V69" i="11"/>
  <c r="Y69" i="11"/>
  <c r="V514" i="11"/>
  <c r="W514" i="11"/>
  <c r="X514" i="11"/>
  <c r="Y514" i="11"/>
  <c r="U514" i="11"/>
  <c r="Z514" i="11"/>
  <c r="U151" i="11"/>
  <c r="V151" i="11"/>
  <c r="X151" i="11"/>
  <c r="W151" i="11"/>
  <c r="Y151" i="11"/>
  <c r="Z151" i="11"/>
  <c r="U32" i="11"/>
  <c r="V32" i="11"/>
  <c r="X32" i="11"/>
  <c r="Y32" i="11"/>
  <c r="Z32" i="11"/>
  <c r="W32" i="11"/>
  <c r="U874" i="11"/>
  <c r="V874" i="11"/>
  <c r="W874" i="11"/>
  <c r="X874" i="11"/>
  <c r="Y874" i="11"/>
  <c r="Z874" i="11"/>
  <c r="X515" i="11"/>
  <c r="Y515" i="11"/>
  <c r="Z515" i="11"/>
  <c r="U515" i="11"/>
  <c r="V515" i="11"/>
  <c r="W515" i="11"/>
  <c r="U482" i="11"/>
  <c r="V482" i="11"/>
  <c r="W482" i="11"/>
  <c r="X482" i="11"/>
  <c r="Y482" i="11"/>
  <c r="Z482" i="11"/>
  <c r="U490" i="11"/>
  <c r="V490" i="11"/>
  <c r="W490" i="11"/>
  <c r="X490" i="11"/>
  <c r="Y490" i="11"/>
  <c r="Z490" i="11"/>
  <c r="U702" i="11"/>
  <c r="V702" i="11"/>
  <c r="W702" i="11"/>
  <c r="X702" i="11"/>
  <c r="Y702" i="11"/>
  <c r="Z702" i="11"/>
  <c r="X459" i="11"/>
  <c r="Y459" i="11"/>
  <c r="Z459" i="11"/>
  <c r="U459" i="11"/>
  <c r="V459" i="11"/>
  <c r="W459" i="11"/>
  <c r="Y429" i="11"/>
  <c r="U429" i="11"/>
  <c r="V429" i="11"/>
  <c r="W429" i="11"/>
  <c r="X429" i="11"/>
  <c r="Z429" i="11"/>
  <c r="U241" i="11"/>
  <c r="W241" i="11"/>
  <c r="V241" i="11"/>
  <c r="X241" i="11"/>
  <c r="Y241" i="11"/>
  <c r="Z241" i="11"/>
  <c r="W612" i="11"/>
  <c r="X612" i="11"/>
  <c r="U612" i="11"/>
  <c r="V612" i="11"/>
  <c r="Y612" i="11"/>
  <c r="Z612" i="11"/>
  <c r="V104" i="11"/>
  <c r="X104" i="11"/>
  <c r="Z104" i="11"/>
  <c r="U104" i="11"/>
  <c r="W104" i="11"/>
  <c r="Y104" i="11"/>
  <c r="U159" i="11"/>
  <c r="V159" i="11"/>
  <c r="X159" i="11"/>
  <c r="W159" i="11"/>
  <c r="Y159" i="11"/>
  <c r="Z159" i="11"/>
  <c r="V537" i="11"/>
  <c r="W537" i="11"/>
  <c r="X537" i="11"/>
  <c r="Y537" i="11"/>
  <c r="U537" i="11"/>
  <c r="Z537" i="11"/>
  <c r="Z598" i="11"/>
  <c r="U598" i="11"/>
  <c r="V598" i="11"/>
  <c r="W598" i="11"/>
  <c r="X598" i="11"/>
  <c r="Y598" i="11"/>
  <c r="V101" i="11"/>
  <c r="X101" i="11"/>
  <c r="Z101" i="11"/>
  <c r="U101" i="11"/>
  <c r="W101" i="11"/>
  <c r="Y101" i="11"/>
  <c r="U340" i="11"/>
  <c r="W340" i="11"/>
  <c r="Z340" i="11"/>
  <c r="V340" i="11"/>
  <c r="X340" i="11"/>
  <c r="Y340" i="11"/>
  <c r="U524" i="11"/>
  <c r="V524" i="11"/>
  <c r="W524" i="11"/>
  <c r="Y524" i="11"/>
  <c r="Z524" i="11"/>
  <c r="X524" i="11"/>
  <c r="X746" i="11"/>
  <c r="Y746" i="11"/>
  <c r="Z746" i="11"/>
  <c r="U746" i="11"/>
  <c r="V746" i="11"/>
  <c r="W746" i="11"/>
  <c r="Z607" i="11"/>
  <c r="U607" i="11"/>
  <c r="V607" i="11"/>
  <c r="W607" i="11"/>
  <c r="X607" i="11"/>
  <c r="Y607" i="11"/>
  <c r="Z632" i="11"/>
  <c r="U632" i="11"/>
  <c r="V632" i="11"/>
  <c r="W632" i="11"/>
  <c r="Y632" i="11"/>
  <c r="X632" i="11"/>
  <c r="V557" i="11"/>
  <c r="W557" i="11"/>
  <c r="X557" i="11"/>
  <c r="Y557" i="11"/>
  <c r="Z557" i="11"/>
  <c r="U557" i="11"/>
  <c r="U401" i="11"/>
  <c r="V401" i="11"/>
  <c r="W401" i="11"/>
  <c r="Y401" i="11"/>
  <c r="X401" i="11"/>
  <c r="Z401" i="11"/>
  <c r="U368" i="11"/>
  <c r="V368" i="11"/>
  <c r="W368" i="11"/>
  <c r="Y368" i="11"/>
  <c r="X368" i="11"/>
  <c r="Z368" i="11"/>
  <c r="Z582" i="11"/>
  <c r="U582" i="11"/>
  <c r="V582" i="11"/>
  <c r="W582" i="11"/>
  <c r="X582" i="11"/>
  <c r="Y582" i="11"/>
  <c r="U420" i="11"/>
  <c r="W420" i="11"/>
  <c r="X420" i="11"/>
  <c r="Y420" i="11"/>
  <c r="Z420" i="11"/>
  <c r="V420" i="11"/>
  <c r="V495" i="11"/>
  <c r="W495" i="11"/>
  <c r="X495" i="11"/>
  <c r="Y495" i="11"/>
  <c r="Z495" i="11"/>
  <c r="U495" i="11"/>
  <c r="U312" i="11"/>
  <c r="V312" i="11"/>
  <c r="W312" i="11"/>
  <c r="Y312" i="11"/>
  <c r="X312" i="11"/>
  <c r="Z312" i="11"/>
  <c r="U228" i="11"/>
  <c r="W228" i="11"/>
  <c r="V228" i="11"/>
  <c r="X228" i="11"/>
  <c r="Y228" i="11"/>
  <c r="Z228" i="11"/>
  <c r="V168" i="11"/>
  <c r="W168" i="11"/>
  <c r="X168" i="11"/>
  <c r="Z168" i="11"/>
  <c r="Y168" i="11"/>
  <c r="U168" i="11"/>
  <c r="V116" i="11"/>
  <c r="W116" i="11"/>
  <c r="X116" i="11"/>
  <c r="Z116" i="11"/>
  <c r="Y116" i="11"/>
  <c r="U116" i="11"/>
  <c r="V45" i="11"/>
  <c r="W45" i="11"/>
  <c r="X45" i="11"/>
  <c r="U45" i="11"/>
  <c r="Y45" i="11"/>
  <c r="Z45" i="11"/>
  <c r="V27" i="11"/>
  <c r="W27" i="11"/>
  <c r="X27" i="11"/>
  <c r="U27" i="11"/>
  <c r="Y27" i="11"/>
  <c r="Z27" i="11"/>
  <c r="V8" i="11"/>
  <c r="W8" i="11"/>
  <c r="X8" i="11"/>
  <c r="U8" i="11"/>
  <c r="Y8" i="11"/>
  <c r="Z8" i="11"/>
  <c r="W887" i="11"/>
  <c r="X887" i="11"/>
  <c r="Y887" i="11"/>
  <c r="Z887" i="11"/>
  <c r="U887" i="11"/>
  <c r="V887" i="11"/>
  <c r="X246" i="11"/>
  <c r="Y246" i="11"/>
  <c r="Z246" i="11"/>
  <c r="W246" i="11"/>
  <c r="U246" i="11"/>
  <c r="V246" i="11"/>
  <c r="V124" i="11"/>
  <c r="W124" i="11"/>
  <c r="X124" i="11"/>
  <c r="Z124" i="11"/>
  <c r="Y124" i="11"/>
  <c r="U124" i="11"/>
  <c r="U323" i="11"/>
  <c r="W323" i="11"/>
  <c r="Z323" i="11"/>
  <c r="V323" i="11"/>
  <c r="X323" i="11"/>
  <c r="Y323" i="11"/>
  <c r="V462" i="11"/>
  <c r="W462" i="11"/>
  <c r="X462" i="11"/>
  <c r="Y462" i="11"/>
  <c r="Z462" i="11"/>
  <c r="U462" i="11"/>
  <c r="X117" i="11"/>
  <c r="Y117" i="11"/>
  <c r="Z117" i="11"/>
  <c r="U117" i="11"/>
  <c r="V117" i="11"/>
  <c r="W117" i="11"/>
  <c r="V97" i="11"/>
  <c r="X97" i="11"/>
  <c r="Z97" i="11"/>
  <c r="U97" i="11"/>
  <c r="Y97" i="11"/>
  <c r="W97" i="11"/>
  <c r="Y21" i="11"/>
  <c r="Z21" i="11"/>
  <c r="U21" i="11"/>
  <c r="V21" i="11"/>
  <c r="W21" i="11"/>
  <c r="X21" i="11"/>
  <c r="V478" i="11"/>
  <c r="W478" i="11"/>
  <c r="X478" i="11"/>
  <c r="Y478" i="11"/>
  <c r="Z478" i="11"/>
  <c r="U478" i="11"/>
  <c r="U857" i="11"/>
  <c r="V857" i="11"/>
  <c r="W857" i="11"/>
  <c r="X857" i="11"/>
  <c r="Y857" i="11"/>
  <c r="Z857" i="11"/>
  <c r="V699" i="11"/>
  <c r="W699" i="11"/>
  <c r="X699" i="11"/>
  <c r="Y699" i="11"/>
  <c r="Z699" i="11"/>
  <c r="U699" i="11"/>
  <c r="U509" i="11"/>
  <c r="V509" i="11"/>
  <c r="W509" i="11"/>
  <c r="X509" i="11"/>
  <c r="Y509" i="11"/>
  <c r="Z509" i="11"/>
  <c r="U448" i="11"/>
  <c r="V448" i="11"/>
  <c r="W448" i="11"/>
  <c r="X448" i="11"/>
  <c r="Y448" i="11"/>
  <c r="Z448" i="11"/>
  <c r="W617" i="11"/>
  <c r="X617" i="11"/>
  <c r="U617" i="11"/>
  <c r="V617" i="11"/>
  <c r="Z617" i="11"/>
  <c r="Y617" i="11"/>
  <c r="U494" i="11"/>
  <c r="V494" i="11"/>
  <c r="W494" i="11"/>
  <c r="X494" i="11"/>
  <c r="Z494" i="11"/>
  <c r="Y494" i="11"/>
  <c r="X696" i="11"/>
  <c r="Y696" i="11"/>
  <c r="Z696" i="11"/>
  <c r="U696" i="11"/>
  <c r="V696" i="11"/>
  <c r="W696" i="11"/>
  <c r="Z535" i="11"/>
  <c r="U535" i="11"/>
  <c r="W535" i="11"/>
  <c r="X535" i="11"/>
  <c r="Y535" i="11"/>
  <c r="V535" i="11"/>
  <c r="X700" i="11"/>
  <c r="Y700" i="11"/>
  <c r="Z700" i="11"/>
  <c r="U700" i="11"/>
  <c r="V700" i="11"/>
  <c r="W700" i="11"/>
  <c r="X772" i="11"/>
  <c r="Z772" i="11"/>
  <c r="U772" i="11"/>
  <c r="V772" i="11"/>
  <c r="W772" i="11"/>
  <c r="Y772" i="11"/>
  <c r="U190" i="11"/>
  <c r="V190" i="11"/>
  <c r="W190" i="11"/>
  <c r="Y190" i="11"/>
  <c r="X190" i="11"/>
  <c r="Z190" i="11"/>
  <c r="U175" i="11"/>
  <c r="V175" i="11"/>
  <c r="X175" i="11"/>
  <c r="W175" i="11"/>
  <c r="Y175" i="11"/>
  <c r="Z175" i="11"/>
  <c r="Z685" i="11"/>
  <c r="U685" i="11"/>
  <c r="V685" i="11"/>
  <c r="W685" i="11"/>
  <c r="X685" i="11"/>
  <c r="Y685" i="11"/>
  <c r="U547" i="11"/>
  <c r="Z547" i="11"/>
  <c r="V547" i="11"/>
  <c r="W547" i="11"/>
  <c r="X547" i="11"/>
  <c r="Y547" i="11"/>
  <c r="U878" i="11"/>
  <c r="V878" i="11"/>
  <c r="W878" i="11"/>
  <c r="X878" i="11"/>
  <c r="Y878" i="11"/>
  <c r="Z878" i="11"/>
  <c r="U886" i="11"/>
  <c r="V886" i="11"/>
  <c r="W886" i="11"/>
  <c r="X886" i="11"/>
  <c r="Y886" i="11"/>
  <c r="Z886" i="11"/>
  <c r="U861" i="11"/>
  <c r="V861" i="11"/>
  <c r="W861" i="11"/>
  <c r="X861" i="11"/>
  <c r="Y861" i="11"/>
  <c r="Z861" i="11"/>
  <c r="U736" i="11"/>
  <c r="V736" i="11"/>
  <c r="W736" i="11"/>
  <c r="X736" i="11"/>
  <c r="Y736" i="11"/>
  <c r="Z736" i="11"/>
  <c r="V654" i="11"/>
  <c r="Y654" i="11"/>
  <c r="Z654" i="11"/>
  <c r="X654" i="11"/>
  <c r="U654" i="11"/>
  <c r="W654" i="11"/>
  <c r="Z611" i="11"/>
  <c r="U611" i="11"/>
  <c r="V611" i="11"/>
  <c r="W611" i="11"/>
  <c r="X611" i="11"/>
  <c r="Y611" i="11"/>
  <c r="Y859" i="11"/>
  <c r="Z859" i="11"/>
  <c r="U859" i="11"/>
  <c r="V859" i="11"/>
  <c r="W859" i="11"/>
  <c r="X859" i="11"/>
  <c r="W645" i="11"/>
  <c r="X645" i="11"/>
  <c r="U645" i="11"/>
  <c r="Y645" i="11"/>
  <c r="V645" i="11"/>
  <c r="Z645" i="11"/>
  <c r="Z663" i="11"/>
  <c r="U663" i="11"/>
  <c r="V663" i="11"/>
  <c r="X663" i="11"/>
  <c r="W663" i="11"/>
  <c r="Y663" i="11"/>
  <c r="V553" i="11"/>
  <c r="W553" i="11"/>
  <c r="X553" i="11"/>
  <c r="Y553" i="11"/>
  <c r="Z553" i="11"/>
  <c r="U553" i="11"/>
  <c r="Y415" i="11"/>
  <c r="Z415" i="11"/>
  <c r="U415" i="11"/>
  <c r="X415" i="11"/>
  <c r="V415" i="11"/>
  <c r="W415" i="11"/>
  <c r="X550" i="11"/>
  <c r="Y550" i="11"/>
  <c r="Z550" i="11"/>
  <c r="U550" i="11"/>
  <c r="V550" i="11"/>
  <c r="W550" i="11"/>
  <c r="U426" i="11"/>
  <c r="W426" i="11"/>
  <c r="Z426" i="11"/>
  <c r="V426" i="11"/>
  <c r="X426" i="11"/>
  <c r="Y426" i="11"/>
  <c r="X290" i="11"/>
  <c r="Y290" i="11"/>
  <c r="Z290" i="11"/>
  <c r="U290" i="11"/>
  <c r="V290" i="11"/>
  <c r="W290" i="11"/>
  <c r="V75" i="11"/>
  <c r="W75" i="11"/>
  <c r="X75" i="11"/>
  <c r="Z75" i="11"/>
  <c r="U75" i="11"/>
  <c r="Y75" i="11"/>
  <c r="W42" i="11"/>
  <c r="X42" i="11"/>
  <c r="Z42" i="11"/>
  <c r="V42" i="11"/>
  <c r="Y42" i="11"/>
  <c r="U42" i="11"/>
  <c r="W25" i="11"/>
  <c r="X25" i="11"/>
  <c r="Z25" i="11"/>
  <c r="V25" i="11"/>
  <c r="U25" i="11"/>
  <c r="Y25" i="11"/>
  <c r="U400" i="11"/>
  <c r="W400" i="11"/>
  <c r="Z400" i="11"/>
  <c r="V400" i="11"/>
  <c r="X400" i="11"/>
  <c r="Y400" i="11"/>
  <c r="V503" i="11"/>
  <c r="W503" i="11"/>
  <c r="X503" i="11"/>
  <c r="Y503" i="11"/>
  <c r="Z503" i="11"/>
  <c r="U503" i="11"/>
  <c r="X300" i="11"/>
  <c r="V300" i="11"/>
  <c r="W300" i="11"/>
  <c r="Y300" i="11"/>
  <c r="U300" i="11"/>
  <c r="Z300" i="11"/>
  <c r="X129" i="11"/>
  <c r="Y129" i="11"/>
  <c r="Z129" i="11"/>
  <c r="U129" i="11"/>
  <c r="V129" i="11"/>
  <c r="W129" i="11"/>
  <c r="U412" i="11"/>
  <c r="W412" i="11"/>
  <c r="Z412" i="11"/>
  <c r="Y412" i="11"/>
  <c r="V412" i="11"/>
  <c r="X412" i="11"/>
  <c r="V107" i="11"/>
  <c r="W107" i="11"/>
  <c r="X107" i="11"/>
  <c r="Z107" i="11"/>
  <c r="Y107" i="11"/>
  <c r="U107" i="11"/>
  <c r="U9" i="11"/>
  <c r="V9" i="11"/>
  <c r="X9" i="11"/>
  <c r="Y9" i="11"/>
  <c r="Z9" i="11"/>
  <c r="W9" i="11"/>
  <c r="U367" i="11"/>
  <c r="W367" i="11"/>
  <c r="Z367" i="11"/>
  <c r="V367" i="11"/>
  <c r="X367" i="11"/>
  <c r="Y367" i="11"/>
  <c r="Z689" i="11"/>
  <c r="U689" i="11"/>
  <c r="V689" i="11"/>
  <c r="W689" i="11"/>
  <c r="X689" i="11"/>
  <c r="Y689" i="11"/>
  <c r="X606" i="11"/>
  <c r="Y606" i="11"/>
  <c r="Z606" i="11"/>
  <c r="U606" i="11"/>
  <c r="V606" i="11"/>
  <c r="W606" i="11"/>
  <c r="U686" i="11"/>
  <c r="V686" i="11"/>
  <c r="W686" i="11"/>
  <c r="X686" i="11"/>
  <c r="Y686" i="11"/>
  <c r="Z686" i="11"/>
  <c r="X526" i="11"/>
  <c r="Y526" i="11"/>
  <c r="Z526" i="11"/>
  <c r="U526" i="11"/>
  <c r="V526" i="11"/>
  <c r="W526" i="11"/>
  <c r="V695" i="11"/>
  <c r="W695" i="11"/>
  <c r="X695" i="11"/>
  <c r="Y695" i="11"/>
  <c r="Z695" i="11"/>
  <c r="U695" i="11"/>
  <c r="X475" i="11"/>
  <c r="Y475" i="11"/>
  <c r="Z475" i="11"/>
  <c r="U475" i="11"/>
  <c r="V475" i="11"/>
  <c r="W475" i="11"/>
  <c r="X445" i="11"/>
  <c r="V445" i="11"/>
  <c r="W445" i="11"/>
  <c r="Y445" i="11"/>
  <c r="Z445" i="11"/>
  <c r="U445" i="11"/>
  <c r="U498" i="11"/>
  <c r="V498" i="11"/>
  <c r="W498" i="11"/>
  <c r="X498" i="11"/>
  <c r="Y498" i="11"/>
  <c r="Z498" i="11"/>
  <c r="U225" i="11"/>
  <c r="V225" i="11"/>
  <c r="W225" i="11"/>
  <c r="Y225" i="11"/>
  <c r="X225" i="11"/>
  <c r="Z225" i="11"/>
  <c r="Y231" i="11"/>
  <c r="U231" i="11"/>
  <c r="W231" i="11"/>
  <c r="V231" i="11"/>
  <c r="X231" i="11"/>
  <c r="Z231" i="11"/>
  <c r="Z266" i="11"/>
  <c r="V266" i="11"/>
  <c r="U266" i="11"/>
  <c r="Y266" i="11"/>
  <c r="W266" i="11"/>
  <c r="X266" i="11"/>
  <c r="X519" i="11"/>
  <c r="Y519" i="11"/>
  <c r="Z519" i="11"/>
  <c r="U519" i="11"/>
  <c r="V519" i="11"/>
  <c r="W519" i="11"/>
  <c r="Y884" i="11"/>
  <c r="Z884" i="11"/>
  <c r="U884" i="11"/>
  <c r="V884" i="11"/>
  <c r="W884" i="11"/>
  <c r="X884" i="11"/>
  <c r="X853" i="11"/>
  <c r="U853" i="11"/>
  <c r="V853" i="11"/>
  <c r="W853" i="11"/>
  <c r="Y853" i="11"/>
  <c r="Z853" i="11"/>
  <c r="U866" i="11"/>
  <c r="V866" i="11"/>
  <c r="W866" i="11"/>
  <c r="X866" i="11"/>
  <c r="Y866" i="11"/>
  <c r="Z866" i="11"/>
  <c r="Z648" i="11"/>
  <c r="U648" i="11"/>
  <c r="V648" i="11"/>
  <c r="W648" i="11"/>
  <c r="Y648" i="11"/>
  <c r="X648" i="11"/>
  <c r="X542" i="11"/>
  <c r="Y542" i="11"/>
  <c r="Z542" i="11"/>
  <c r="U542" i="11"/>
  <c r="V542" i="11"/>
  <c r="W542" i="11"/>
  <c r="Y864" i="11"/>
  <c r="Z864" i="11"/>
  <c r="U864" i="11"/>
  <c r="V864" i="11"/>
  <c r="W864" i="11"/>
  <c r="X864" i="11"/>
  <c r="U931" i="11"/>
  <c r="V931" i="11"/>
  <c r="W931" i="11"/>
  <c r="X931" i="11"/>
  <c r="Y931" i="11"/>
  <c r="Z931" i="11"/>
  <c r="U935" i="11"/>
  <c r="V935" i="11"/>
  <c r="W935" i="11"/>
  <c r="X935" i="11"/>
  <c r="Y935" i="11"/>
  <c r="Z935" i="11"/>
  <c r="U877" i="11"/>
  <c r="V877" i="11"/>
  <c r="W877" i="11"/>
  <c r="X877" i="11"/>
  <c r="Y877" i="11"/>
  <c r="Z877" i="11"/>
  <c r="Y921" i="11"/>
  <c r="Z921" i="11"/>
  <c r="U921" i="11"/>
  <c r="V921" i="11"/>
  <c r="W921" i="11"/>
  <c r="X921" i="11"/>
  <c r="X849" i="11"/>
  <c r="Z849" i="11"/>
  <c r="U849" i="11"/>
  <c r="V849" i="11"/>
  <c r="W849" i="11"/>
  <c r="Y849" i="11"/>
  <c r="V766" i="11"/>
  <c r="X766" i="11"/>
  <c r="Y766" i="11"/>
  <c r="Z766" i="11"/>
  <c r="U766" i="11"/>
  <c r="W766" i="11"/>
  <c r="Z667" i="11"/>
  <c r="U667" i="11"/>
  <c r="V667" i="11"/>
  <c r="W667" i="11"/>
  <c r="Y667" i="11"/>
  <c r="X667" i="11"/>
  <c r="X776" i="11"/>
  <c r="Z776" i="11"/>
  <c r="U776" i="11"/>
  <c r="V776" i="11"/>
  <c r="W776" i="11"/>
  <c r="Y776" i="11"/>
  <c r="X730" i="11"/>
  <c r="Y730" i="11"/>
  <c r="Z730" i="11"/>
  <c r="U730" i="11"/>
  <c r="V730" i="11"/>
  <c r="W730" i="11"/>
  <c r="Z590" i="11"/>
  <c r="U590" i="11"/>
  <c r="V590" i="11"/>
  <c r="Y590" i="11"/>
  <c r="W590" i="11"/>
  <c r="X590" i="11"/>
  <c r="Z594" i="11"/>
  <c r="U594" i="11"/>
  <c r="V594" i="11"/>
  <c r="W594" i="11"/>
  <c r="X594" i="11"/>
  <c r="Y594" i="11"/>
  <c r="Y546" i="11"/>
  <c r="Z546" i="11"/>
  <c r="U546" i="11"/>
  <c r="V546" i="11"/>
  <c r="W546" i="11"/>
  <c r="X546" i="11"/>
  <c r="U393" i="11"/>
  <c r="V393" i="11"/>
  <c r="W393" i="11"/>
  <c r="Y393" i="11"/>
  <c r="X393" i="11"/>
  <c r="Z393" i="11"/>
  <c r="U359" i="11"/>
  <c r="V359" i="11"/>
  <c r="W359" i="11"/>
  <c r="Y359" i="11"/>
  <c r="X359" i="11"/>
  <c r="Z359" i="11"/>
  <c r="U333" i="11"/>
  <c r="V333" i="11"/>
  <c r="W333" i="11"/>
  <c r="Y333" i="11"/>
  <c r="X333" i="11"/>
  <c r="Z333" i="11"/>
  <c r="Z640" i="11"/>
  <c r="U640" i="11"/>
  <c r="V640" i="11"/>
  <c r="W640" i="11"/>
  <c r="X640" i="11"/>
  <c r="Y640" i="11"/>
  <c r="V600" i="11"/>
  <c r="Y600" i="11"/>
  <c r="Z600" i="11"/>
  <c r="U600" i="11"/>
  <c r="W600" i="11"/>
  <c r="X600" i="11"/>
  <c r="U375" i="11"/>
  <c r="W375" i="11"/>
  <c r="Z375" i="11"/>
  <c r="V375" i="11"/>
  <c r="X375" i="11"/>
  <c r="Y375" i="11"/>
  <c r="Z287" i="11"/>
  <c r="X287" i="11"/>
  <c r="Y287" i="11"/>
  <c r="U287" i="11"/>
  <c r="V287" i="11"/>
  <c r="W287" i="11"/>
  <c r="U218" i="11"/>
  <c r="W218" i="11"/>
  <c r="V218" i="11"/>
  <c r="X218" i="11"/>
  <c r="Y218" i="11"/>
  <c r="Z218" i="11"/>
  <c r="V152" i="11"/>
  <c r="W152" i="11"/>
  <c r="X152" i="11"/>
  <c r="Z152" i="11"/>
  <c r="Y152" i="11"/>
  <c r="U152" i="11"/>
  <c r="U106" i="11"/>
  <c r="V106" i="11"/>
  <c r="X106" i="11"/>
  <c r="W106" i="11"/>
  <c r="Y106" i="11"/>
  <c r="Z106" i="11"/>
  <c r="V40" i="11"/>
  <c r="W40" i="11"/>
  <c r="X40" i="11"/>
  <c r="Y40" i="11"/>
  <c r="U40" i="11"/>
  <c r="Z40" i="11"/>
  <c r="V22" i="11"/>
  <c r="W22" i="11"/>
  <c r="X22" i="11"/>
  <c r="Y22" i="11"/>
  <c r="Z22" i="11"/>
  <c r="U22" i="11"/>
  <c r="U392" i="11"/>
  <c r="W392" i="11"/>
  <c r="Z392" i="11"/>
  <c r="V392" i="11"/>
  <c r="X392" i="11"/>
  <c r="Y392" i="11"/>
  <c r="W434" i="11"/>
  <c r="Y434" i="11"/>
  <c r="Z434" i="11"/>
  <c r="U434" i="11"/>
  <c r="V434" i="11"/>
  <c r="X434" i="11"/>
  <c r="W230" i="11"/>
  <c r="Y230" i="11"/>
  <c r="V230" i="11"/>
  <c r="X230" i="11"/>
  <c r="Z230" i="11"/>
  <c r="U230" i="11"/>
  <c r="X530" i="11"/>
  <c r="Y530" i="11"/>
  <c r="Z530" i="11"/>
  <c r="U530" i="11"/>
  <c r="V530" i="11"/>
  <c r="W530" i="11"/>
  <c r="U329" i="11"/>
  <c r="V329" i="11"/>
  <c r="W329" i="11"/>
  <c r="Y329" i="11"/>
  <c r="X329" i="11"/>
  <c r="Z329" i="11"/>
  <c r="U890" i="11"/>
  <c r="V890" i="11"/>
  <c r="W890" i="11"/>
  <c r="X890" i="11"/>
  <c r="Y890" i="11"/>
  <c r="Z890" i="11"/>
  <c r="U358" i="11"/>
  <c r="W358" i="11"/>
  <c r="Z358" i="11"/>
  <c r="V358" i="11"/>
  <c r="X358" i="11"/>
  <c r="Y358" i="11"/>
  <c r="V470" i="11"/>
  <c r="W470" i="11"/>
  <c r="X470" i="11"/>
  <c r="Y470" i="11"/>
  <c r="Z470" i="11"/>
  <c r="U470" i="11"/>
  <c r="X500" i="11"/>
  <c r="Y500" i="11"/>
  <c r="Z500" i="11"/>
  <c r="U500" i="11"/>
  <c r="V500" i="11"/>
  <c r="W500" i="11"/>
  <c r="U431" i="11"/>
  <c r="Y431" i="11"/>
  <c r="V431" i="11"/>
  <c r="W431" i="11"/>
  <c r="X431" i="11"/>
  <c r="Z431" i="11"/>
  <c r="V579" i="11"/>
  <c r="W579" i="11"/>
  <c r="X579" i="11"/>
  <c r="U579" i="11"/>
  <c r="Y579" i="11"/>
  <c r="Z579" i="11"/>
  <c r="X471" i="11"/>
  <c r="Y471" i="11"/>
  <c r="Z471" i="11"/>
  <c r="U471" i="11"/>
  <c r="V471" i="11"/>
  <c r="W471" i="11"/>
  <c r="U690" i="11"/>
  <c r="V690" i="11"/>
  <c r="W690" i="11"/>
  <c r="X690" i="11"/>
  <c r="Y690" i="11"/>
  <c r="Z690" i="11"/>
  <c r="W625" i="11"/>
  <c r="X625" i="11"/>
  <c r="V625" i="11"/>
  <c r="Y625" i="11"/>
  <c r="Z625" i="11"/>
  <c r="U625" i="11"/>
  <c r="R73" i="13"/>
  <c r="R72" i="13"/>
  <c r="R70" i="13"/>
  <c r="R66" i="13"/>
  <c r="R56" i="13"/>
  <c r="T41" i="13"/>
  <c r="R40" i="13"/>
  <c r="S37" i="13"/>
  <c r="T35" i="13"/>
  <c r="R34" i="13"/>
  <c r="R33" i="13"/>
  <c r="R24" i="13"/>
  <c r="R16" i="13"/>
  <c r="R13" i="13"/>
  <c r="T11" i="13"/>
  <c r="AA440" i="11" l="1"/>
  <c r="AA96" i="11"/>
  <c r="AA283" i="11"/>
  <c r="AA44" i="11"/>
  <c r="AA144" i="11"/>
  <c r="AA81" i="11"/>
  <c r="AA120" i="11"/>
  <c r="T46" i="13"/>
  <c r="R37" i="13"/>
  <c r="AA522" i="11"/>
  <c r="AA176" i="11"/>
  <c r="AA291" i="11"/>
  <c r="AA217" i="11"/>
  <c r="T32" i="13"/>
  <c r="U71" i="13"/>
  <c r="S58" i="13"/>
  <c r="R50" i="13"/>
  <c r="T44" i="13"/>
  <c r="R44" i="13"/>
  <c r="S44" i="13"/>
  <c r="R58" i="13"/>
  <c r="R25" i="13"/>
  <c r="T50" i="13"/>
  <c r="S41" i="13"/>
  <c r="S11" i="13"/>
  <c r="S50" i="13"/>
  <c r="T70" i="13"/>
  <c r="S35" i="13"/>
  <c r="S70" i="13"/>
  <c r="R61" i="13"/>
  <c r="R60" i="13"/>
  <c r="S60" i="13"/>
  <c r="T60" i="13"/>
  <c r="R20" i="13"/>
  <c r="S20" i="13"/>
  <c r="T20" i="13"/>
  <c r="S30" i="13"/>
  <c r="T30" i="13"/>
  <c r="R30" i="13"/>
  <c r="T73" i="13"/>
  <c r="S46" i="13"/>
  <c r="R41" i="13"/>
  <c r="T37" i="13"/>
  <c r="R35" i="13"/>
  <c r="S32" i="13"/>
  <c r="T24" i="13"/>
  <c r="S18" i="13"/>
  <c r="T13" i="13"/>
  <c r="R11" i="13"/>
  <c r="S7" i="13"/>
  <c r="T18" i="13"/>
  <c r="T7" i="13"/>
  <c r="S73" i="13"/>
  <c r="T56" i="13"/>
  <c r="R46" i="13"/>
  <c r="T40" i="13"/>
  <c r="T34" i="13"/>
  <c r="R32" i="13"/>
  <c r="S24" i="13"/>
  <c r="R18" i="13"/>
  <c r="S13" i="13"/>
  <c r="T10" i="13"/>
  <c r="R7" i="13"/>
  <c r="R15" i="13"/>
  <c r="U14" i="13" s="1"/>
  <c r="S56" i="13"/>
  <c r="S40" i="13"/>
  <c r="S34" i="13"/>
  <c r="T16" i="13"/>
  <c r="S10" i="13"/>
  <c r="T72" i="13"/>
  <c r="T58" i="13"/>
  <c r="T36" i="13"/>
  <c r="S16" i="13"/>
  <c r="T12" i="13"/>
  <c r="R10" i="13"/>
  <c r="S72" i="13"/>
  <c r="T66" i="13"/>
  <c r="S36" i="13"/>
  <c r="T33" i="13"/>
  <c r="S12" i="13"/>
  <c r="S66" i="13"/>
  <c r="T61" i="13"/>
  <c r="R36" i="13"/>
  <c r="S33" i="13"/>
  <c r="T25" i="13"/>
  <c r="T15" i="13"/>
  <c r="R12" i="13"/>
  <c r="S61" i="13"/>
  <c r="S25" i="13"/>
  <c r="S15" i="13"/>
  <c r="T64" i="13" l="1"/>
  <c r="R64" i="13"/>
  <c r="U63" i="13" s="1"/>
  <c r="S64" i="13"/>
  <c r="T21" i="13"/>
  <c r="S21" i="13"/>
  <c r="R21" i="13"/>
  <c r="R68" i="13"/>
  <c r="U67" i="13" s="1"/>
  <c r="S68" i="13"/>
  <c r="T68" i="13"/>
  <c r="R51" i="13"/>
  <c r="S51" i="13"/>
  <c r="T51" i="13"/>
  <c r="T57" i="13"/>
  <c r="S57" i="13"/>
  <c r="R57" i="13"/>
  <c r="U55" i="13" s="1"/>
  <c r="R62" i="13"/>
  <c r="U59" i="13" s="1"/>
  <c r="S62" i="13"/>
  <c r="T62" i="13"/>
  <c r="R54" i="13"/>
  <c r="S54" i="13"/>
  <c r="T54" i="13"/>
  <c r="R29" i="13"/>
  <c r="S29" i="13"/>
  <c r="T29" i="13"/>
  <c r="R8" i="13"/>
  <c r="U6" i="13" s="1"/>
  <c r="P2" i="14" s="1"/>
  <c r="S8" i="13"/>
  <c r="T8" i="13"/>
  <c r="R48" i="13"/>
  <c r="S48" i="13"/>
  <c r="T48" i="13"/>
  <c r="T52" i="13"/>
  <c r="R52" i="13"/>
  <c r="S52" i="13"/>
  <c r="R27" i="13"/>
  <c r="S27" i="13"/>
  <c r="T27" i="13"/>
  <c r="R45" i="13"/>
  <c r="S45" i="13"/>
  <c r="T45" i="13"/>
  <c r="U9" i="13"/>
  <c r="R19" i="13"/>
  <c r="S19" i="13"/>
  <c r="T19" i="13"/>
  <c r="S39" i="13"/>
  <c r="T39" i="13"/>
  <c r="R39" i="13"/>
  <c r="R23" i="13"/>
  <c r="S23" i="13"/>
  <c r="T23" i="13"/>
  <c r="R42" i="13"/>
  <c r="S42" i="13"/>
  <c r="T42" i="13"/>
  <c r="R31" i="13"/>
  <c r="S31" i="13"/>
  <c r="T31" i="13"/>
  <c r="U17" i="13" l="1"/>
  <c r="U43" i="13"/>
  <c r="U49" i="13"/>
  <c r="U26" i="13"/>
  <c r="O9" i="14" l="1"/>
  <c r="O38" i="15"/>
  <c r="O11" i="15" l="1"/>
  <c r="D98" i="18"/>
  <c r="G94" i="18"/>
  <c r="I94" i="18" s="1"/>
  <c r="F94" i="18"/>
  <c r="E94" i="18"/>
  <c r="G93" i="18"/>
  <c r="F93" i="18"/>
  <c r="E93" i="18"/>
  <c r="G92" i="18"/>
  <c r="L92" i="18" s="1"/>
  <c r="F92" i="18"/>
  <c r="E92" i="18"/>
  <c r="G91" i="18"/>
  <c r="I91" i="18" s="1"/>
  <c r="F91" i="18"/>
  <c r="E91" i="18"/>
  <c r="G90" i="18"/>
  <c r="L90" i="18" s="1"/>
  <c r="F90" i="18"/>
  <c r="E90" i="18"/>
  <c r="G89" i="18"/>
  <c r="I89" i="18" s="1"/>
  <c r="F89" i="18"/>
  <c r="E89" i="18"/>
  <c r="G88" i="18"/>
  <c r="L88" i="18" s="1"/>
  <c r="F88" i="18"/>
  <c r="E88" i="18"/>
  <c r="G86" i="18"/>
  <c r="L86" i="18" s="1"/>
  <c r="F86" i="18"/>
  <c r="E86" i="18"/>
  <c r="G85" i="18"/>
  <c r="L85" i="18" s="1"/>
  <c r="F85" i="18"/>
  <c r="E85" i="18"/>
  <c r="G84" i="18"/>
  <c r="I84" i="18" s="1"/>
  <c r="F84" i="18"/>
  <c r="E84" i="18"/>
  <c r="G83" i="18"/>
  <c r="I83" i="18" s="1"/>
  <c r="F83" i="18"/>
  <c r="E83" i="18"/>
  <c r="G82" i="18"/>
  <c r="L82" i="18" s="1"/>
  <c r="F82" i="18"/>
  <c r="E82" i="18"/>
  <c r="G79" i="18"/>
  <c r="L79" i="18" s="1"/>
  <c r="F79" i="18"/>
  <c r="E79" i="18"/>
  <c r="G78" i="18"/>
  <c r="L78" i="18" s="1"/>
  <c r="F78" i="18"/>
  <c r="E78" i="18"/>
  <c r="G77" i="18"/>
  <c r="L77" i="18" s="1"/>
  <c r="F77" i="18"/>
  <c r="E77" i="18"/>
  <c r="G76" i="18"/>
  <c r="L76" i="18" s="1"/>
  <c r="F76" i="18"/>
  <c r="E76" i="18"/>
  <c r="G75" i="18"/>
  <c r="L75" i="18" s="1"/>
  <c r="F75" i="18"/>
  <c r="E75" i="18"/>
  <c r="G74" i="18"/>
  <c r="L74" i="18" s="1"/>
  <c r="F74" i="18"/>
  <c r="E74" i="18"/>
  <c r="G73" i="18"/>
  <c r="L73" i="18" s="1"/>
  <c r="F73" i="18"/>
  <c r="E73" i="18"/>
  <c r="G71" i="18"/>
  <c r="I71" i="18" s="1"/>
  <c r="F71" i="18"/>
  <c r="E71" i="18"/>
  <c r="G70" i="18"/>
  <c r="L70" i="18" s="1"/>
  <c r="F70" i="18"/>
  <c r="E70" i="18"/>
  <c r="G69" i="18"/>
  <c r="L69" i="18" s="1"/>
  <c r="F69" i="18"/>
  <c r="E69" i="18"/>
  <c r="G68" i="18"/>
  <c r="L68" i="18" s="1"/>
  <c r="F68" i="18"/>
  <c r="E68" i="18"/>
  <c r="G67" i="18"/>
  <c r="I67" i="18" s="1"/>
  <c r="F67" i="18"/>
  <c r="E67" i="18"/>
  <c r="G66" i="18"/>
  <c r="L66" i="18" s="1"/>
  <c r="F66" i="18"/>
  <c r="E66" i="18"/>
  <c r="G65" i="18"/>
  <c r="L65" i="18" s="1"/>
  <c r="F65" i="18"/>
  <c r="E65" i="18"/>
  <c r="G63" i="18"/>
  <c r="L63" i="18" s="1"/>
  <c r="F63" i="18"/>
  <c r="E63" i="18"/>
  <c r="G62" i="18"/>
  <c r="L62" i="18" s="1"/>
  <c r="F62" i="18"/>
  <c r="E62" i="18"/>
  <c r="G61" i="18"/>
  <c r="I61" i="18" s="1"/>
  <c r="F61" i="18"/>
  <c r="E61" i="18"/>
  <c r="G60" i="18"/>
  <c r="L60" i="18" s="1"/>
  <c r="F60" i="18"/>
  <c r="E60" i="18"/>
  <c r="G59" i="18"/>
  <c r="L59" i="18" s="1"/>
  <c r="F59" i="18"/>
  <c r="E59" i="18"/>
  <c r="G57" i="18"/>
  <c r="F57" i="18"/>
  <c r="E57" i="18"/>
  <c r="G56" i="18"/>
  <c r="L56" i="18" s="1"/>
  <c r="F56" i="18"/>
  <c r="E56" i="18"/>
  <c r="G55" i="18"/>
  <c r="I55" i="18" s="1"/>
  <c r="F55" i="18"/>
  <c r="E55" i="18"/>
  <c r="G54" i="18"/>
  <c r="L54" i="18" s="1"/>
  <c r="F54" i="18"/>
  <c r="E54" i="18"/>
  <c r="G53" i="18"/>
  <c r="F53" i="18"/>
  <c r="E53" i="18"/>
  <c r="G51" i="18"/>
  <c r="I51" i="18" s="1"/>
  <c r="F51" i="18"/>
  <c r="E51" i="18"/>
  <c r="G50" i="18"/>
  <c r="L50" i="18" s="1"/>
  <c r="F50" i="18"/>
  <c r="E50" i="18"/>
  <c r="G49" i="18"/>
  <c r="L49" i="18" s="1"/>
  <c r="F49" i="18"/>
  <c r="E49" i="18"/>
  <c r="G48" i="18"/>
  <c r="F48" i="18"/>
  <c r="E48" i="18"/>
  <c r="G47" i="18"/>
  <c r="I47" i="18" s="1"/>
  <c r="F47" i="18"/>
  <c r="E47" i="18"/>
  <c r="G45" i="18"/>
  <c r="I45" i="18" s="1"/>
  <c r="F45" i="18"/>
  <c r="E45" i="18"/>
  <c r="G44" i="18"/>
  <c r="F44" i="18"/>
  <c r="E44" i="18"/>
  <c r="G42" i="18"/>
  <c r="L42" i="18" s="1"/>
  <c r="F42" i="18"/>
  <c r="E42" i="18"/>
  <c r="G41" i="18"/>
  <c r="L41" i="18" s="1"/>
  <c r="F41" i="18"/>
  <c r="E41" i="18"/>
  <c r="G40" i="18"/>
  <c r="I40" i="18" s="1"/>
  <c r="F40" i="18"/>
  <c r="E40" i="18"/>
  <c r="G39" i="18"/>
  <c r="I39" i="18" s="1"/>
  <c r="F39" i="18"/>
  <c r="E39" i="18"/>
  <c r="G38" i="18"/>
  <c r="F38" i="18"/>
  <c r="E38" i="18"/>
  <c r="G37" i="18"/>
  <c r="L37" i="18" s="1"/>
  <c r="F37" i="18"/>
  <c r="E37" i="18"/>
  <c r="G36" i="18"/>
  <c r="I36" i="18" s="1"/>
  <c r="F36" i="18"/>
  <c r="E36" i="18"/>
  <c r="G35" i="18"/>
  <c r="I35" i="18" s="1"/>
  <c r="F35" i="18"/>
  <c r="E35" i="18"/>
  <c r="G34" i="18"/>
  <c r="L34" i="18" s="1"/>
  <c r="F34" i="18"/>
  <c r="E34" i="18"/>
  <c r="G33" i="18"/>
  <c r="L33" i="18" s="1"/>
  <c r="F33" i="18"/>
  <c r="E33" i="18"/>
  <c r="G32" i="18"/>
  <c r="I32" i="18" s="1"/>
  <c r="F32" i="18"/>
  <c r="E32" i="18"/>
  <c r="G30" i="18"/>
  <c r="L30" i="18" s="1"/>
  <c r="M30" i="18" s="1"/>
  <c r="F30" i="18"/>
  <c r="E30" i="18"/>
  <c r="G28" i="18"/>
  <c r="L28" i="18" s="1"/>
  <c r="F28" i="18"/>
  <c r="E28" i="18"/>
  <c r="I26" i="18"/>
  <c r="F26" i="18"/>
  <c r="E26" i="18"/>
  <c r="G24" i="18"/>
  <c r="L24" i="18" s="1"/>
  <c r="F24" i="18"/>
  <c r="E24" i="18"/>
  <c r="G22" i="18"/>
  <c r="F22" i="18"/>
  <c r="E22" i="18"/>
  <c r="G20" i="18"/>
  <c r="L20" i="18" s="1"/>
  <c r="F20" i="18"/>
  <c r="E20" i="18"/>
  <c r="G18" i="18"/>
  <c r="L18" i="18" s="1"/>
  <c r="F18" i="18"/>
  <c r="E18" i="18"/>
  <c r="G17" i="18"/>
  <c r="I17" i="18" s="1"/>
  <c r="F17" i="18"/>
  <c r="E17" i="18"/>
  <c r="G15" i="18"/>
  <c r="I15" i="18" s="1"/>
  <c r="F15" i="18"/>
  <c r="E15" i="18"/>
  <c r="G13" i="18"/>
  <c r="L13" i="18" s="1"/>
  <c r="F13" i="18"/>
  <c r="E13" i="18"/>
  <c r="G12" i="18"/>
  <c r="I12" i="18" s="1"/>
  <c r="F12" i="18"/>
  <c r="E12" i="18"/>
  <c r="G11" i="18"/>
  <c r="I11" i="18" s="1"/>
  <c r="F11" i="18"/>
  <c r="E11" i="18"/>
  <c r="G10" i="18"/>
  <c r="L10" i="18" s="1"/>
  <c r="M10" i="18" s="1"/>
  <c r="F10" i="18"/>
  <c r="E10" i="18"/>
  <c r="G9" i="18"/>
  <c r="L9" i="18" s="1"/>
  <c r="M9" i="18" s="1"/>
  <c r="F9" i="18"/>
  <c r="E9" i="18"/>
  <c r="G7" i="18"/>
  <c r="L7" i="18" s="1"/>
  <c r="M7" i="18" s="1"/>
  <c r="Q7" i="18" s="1"/>
  <c r="F7" i="18"/>
  <c r="E7" i="18"/>
  <c r="G5" i="18"/>
  <c r="I5" i="18" s="1"/>
  <c r="F5" i="18"/>
  <c r="E5" i="18"/>
  <c r="O47" i="15"/>
  <c r="O8" i="15"/>
  <c r="O2" i="15"/>
  <c r="R9" i="18" l="1"/>
  <c r="Q9" i="18"/>
  <c r="I78" i="18"/>
  <c r="I49" i="18"/>
  <c r="I54" i="18"/>
  <c r="L55" i="18"/>
  <c r="M55" i="18" s="1"/>
  <c r="I69" i="18"/>
  <c r="L89" i="18"/>
  <c r="M89" i="18" s="1"/>
  <c r="L39" i="18"/>
  <c r="M39" i="18" s="1"/>
  <c r="N39" i="18" s="1"/>
  <c r="I59" i="18"/>
  <c r="I85" i="18"/>
  <c r="I65" i="18"/>
  <c r="I88" i="18"/>
  <c r="L36" i="18"/>
  <c r="M36" i="18" s="1"/>
  <c r="L26" i="18"/>
  <c r="M26" i="18" s="1"/>
  <c r="R26" i="18" s="1"/>
  <c r="L40" i="18"/>
  <c r="M40" i="18" s="1"/>
  <c r="N40" i="18" s="1"/>
  <c r="I60" i="18"/>
  <c r="Q30" i="18"/>
  <c r="L32" i="18"/>
  <c r="M32" i="18" s="1"/>
  <c r="N32" i="18" s="1"/>
  <c r="L91" i="18"/>
  <c r="M91" i="18" s="1"/>
  <c r="L67" i="18"/>
  <c r="M67" i="18" s="1"/>
  <c r="L83" i="18"/>
  <c r="M83" i="18" s="1"/>
  <c r="L94" i="18"/>
  <c r="M94" i="18" s="1"/>
  <c r="N94" i="18" s="1"/>
  <c r="I74" i="18"/>
  <c r="L45" i="18"/>
  <c r="M45" i="18" s="1"/>
  <c r="Q45" i="18" s="1"/>
  <c r="L51" i="18"/>
  <c r="M51" i="18" s="1"/>
  <c r="Q51" i="18" s="1"/>
  <c r="I77" i="18"/>
  <c r="L11" i="18"/>
  <c r="M11" i="18" s="1"/>
  <c r="Q11" i="18" s="1"/>
  <c r="L15" i="18"/>
  <c r="M15" i="18" s="1"/>
  <c r="I20" i="18"/>
  <c r="L48" i="18"/>
  <c r="M48" i="18" s="1"/>
  <c r="N48" i="18" s="1"/>
  <c r="I48" i="18"/>
  <c r="I9" i="18"/>
  <c r="I10" i="18"/>
  <c r="L38" i="18"/>
  <c r="M38" i="18" s="1"/>
  <c r="I38" i="18"/>
  <c r="L57" i="18"/>
  <c r="M57" i="18" s="1"/>
  <c r="I57" i="18"/>
  <c r="L12" i="18"/>
  <c r="M12" i="18" s="1"/>
  <c r="N12" i="18" s="1"/>
  <c r="I7" i="18"/>
  <c r="L17" i="18"/>
  <c r="M17" i="18" s="1"/>
  <c r="N17" i="18" s="1"/>
  <c r="L44" i="18"/>
  <c r="M44" i="18" s="1"/>
  <c r="I44" i="18"/>
  <c r="L53" i="18"/>
  <c r="M53" i="18" s="1"/>
  <c r="I53" i="18"/>
  <c r="I30" i="18"/>
  <c r="L61" i="18"/>
  <c r="M61" i="18" s="1"/>
  <c r="I90" i="18"/>
  <c r="I76" i="18"/>
  <c r="L84" i="18"/>
  <c r="M84" i="18" s="1"/>
  <c r="N84" i="18" s="1"/>
  <c r="L5" i="18"/>
  <c r="R7" i="18"/>
  <c r="R10" i="18"/>
  <c r="Q10" i="18"/>
  <c r="N10" i="18"/>
  <c r="M13" i="18"/>
  <c r="N7" i="18"/>
  <c r="I13" i="18"/>
  <c r="N9" i="18"/>
  <c r="M18" i="18"/>
  <c r="N18" i="18" s="1"/>
  <c r="I18" i="18"/>
  <c r="I22" i="18"/>
  <c r="L22" i="18"/>
  <c r="M24" i="18"/>
  <c r="M20" i="18"/>
  <c r="M28" i="18"/>
  <c r="R30" i="18"/>
  <c r="M37" i="18"/>
  <c r="N37" i="18" s="1"/>
  <c r="M41" i="18"/>
  <c r="N41" i="18" s="1"/>
  <c r="I24" i="18"/>
  <c r="I28" i="18"/>
  <c r="N30" i="18"/>
  <c r="M34" i="18"/>
  <c r="N34" i="18" s="1"/>
  <c r="M42" i="18"/>
  <c r="N42" i="18" s="1"/>
  <c r="M33" i="18"/>
  <c r="N33" i="18" s="1"/>
  <c r="L35" i="18"/>
  <c r="I34" i="18"/>
  <c r="I42" i="18"/>
  <c r="M49" i="18"/>
  <c r="I33" i="18"/>
  <c r="I41" i="18"/>
  <c r="I37" i="18"/>
  <c r="M50" i="18"/>
  <c r="L47" i="18"/>
  <c r="M56" i="18"/>
  <c r="I50" i="18"/>
  <c r="M54" i="18"/>
  <c r="N54" i="18" s="1"/>
  <c r="I56" i="18"/>
  <c r="M62" i="18"/>
  <c r="N62" i="18" s="1"/>
  <c r="M59" i="18"/>
  <c r="M63" i="18"/>
  <c r="N63" i="18" s="1"/>
  <c r="M68" i="18"/>
  <c r="N68" i="18" s="1"/>
  <c r="I63" i="18"/>
  <c r="M65" i="18"/>
  <c r="N65" i="18" s="1"/>
  <c r="M69" i="18"/>
  <c r="N69" i="18" s="1"/>
  <c r="M60" i="18"/>
  <c r="I62" i="18"/>
  <c r="M66" i="18"/>
  <c r="M70" i="18"/>
  <c r="N70" i="18" s="1"/>
  <c r="I68" i="18"/>
  <c r="L71" i="18"/>
  <c r="M73" i="18"/>
  <c r="N73" i="18" s="1"/>
  <c r="I70" i="18"/>
  <c r="M76" i="18"/>
  <c r="M74" i="18"/>
  <c r="N74" i="18" s="1"/>
  <c r="M78" i="18"/>
  <c r="I66" i="18"/>
  <c r="M75" i="18"/>
  <c r="N75" i="18" s="1"/>
  <c r="M79" i="18"/>
  <c r="I73" i="18"/>
  <c r="I75" i="18"/>
  <c r="M82" i="18"/>
  <c r="M86" i="18"/>
  <c r="N86" i="18" s="1"/>
  <c r="M77" i="18"/>
  <c r="I79" i="18"/>
  <c r="M85" i="18"/>
  <c r="N85" i="18" s="1"/>
  <c r="M88" i="18"/>
  <c r="N88" i="18" s="1"/>
  <c r="I82" i="18"/>
  <c r="L93" i="18"/>
  <c r="I93" i="18"/>
  <c r="I86" i="18"/>
  <c r="M92" i="18"/>
  <c r="M90" i="18"/>
  <c r="N90" i="18" s="1"/>
  <c r="I92" i="18"/>
  <c r="O14" i="15"/>
  <c r="L99" i="18" l="1"/>
  <c r="R45" i="18"/>
  <c r="N45" i="18"/>
  <c r="Q89" i="18"/>
  <c r="Q55" i="18"/>
  <c r="N15" i="18"/>
  <c r="Q15" i="18"/>
  <c r="R15" i="18"/>
  <c r="R94" i="18"/>
  <c r="R55" i="18"/>
  <c r="N55" i="18"/>
  <c r="Q57" i="18"/>
  <c r="R57" i="18"/>
  <c r="Q83" i="18"/>
  <c r="N57" i="18"/>
  <c r="R83" i="18"/>
  <c r="Q67" i="18"/>
  <c r="R67" i="18"/>
  <c r="N51" i="18"/>
  <c r="R51" i="18"/>
  <c r="R11" i="18"/>
  <c r="Q26" i="18"/>
  <c r="Q94" i="18"/>
  <c r="N11" i="18"/>
  <c r="N26" i="18"/>
  <c r="N83" i="18"/>
  <c r="R89" i="18"/>
  <c r="N89" i="18"/>
  <c r="N67" i="18"/>
  <c r="R74" i="18"/>
  <c r="Q74" i="18"/>
  <c r="M71" i="18"/>
  <c r="N71" i="18" s="1"/>
  <c r="R62" i="18"/>
  <c r="Q62" i="18"/>
  <c r="R48" i="18"/>
  <c r="Q48" i="18"/>
  <c r="R36" i="18"/>
  <c r="Q36" i="18"/>
  <c r="R37" i="18"/>
  <c r="Q37" i="18"/>
  <c r="R76" i="18"/>
  <c r="Q76" i="18"/>
  <c r="R69" i="18"/>
  <c r="Q69" i="18"/>
  <c r="R61" i="18"/>
  <c r="Q61" i="18"/>
  <c r="M47" i="18"/>
  <c r="R20" i="18"/>
  <c r="Q20" i="18"/>
  <c r="R77" i="18"/>
  <c r="Q77" i="18"/>
  <c r="Q90" i="18"/>
  <c r="R90" i="18"/>
  <c r="R88" i="18"/>
  <c r="Q88" i="18"/>
  <c r="N76" i="18"/>
  <c r="R65" i="18"/>
  <c r="Q65" i="18"/>
  <c r="R44" i="18"/>
  <c r="Q44" i="18"/>
  <c r="N44" i="18"/>
  <c r="N36" i="18"/>
  <c r="Q18" i="18"/>
  <c r="R18" i="18"/>
  <c r="R12" i="18"/>
  <c r="Q12" i="18"/>
  <c r="R84" i="18"/>
  <c r="Q84" i="18"/>
  <c r="M93" i="18"/>
  <c r="N93" i="18" s="1"/>
  <c r="R85" i="18"/>
  <c r="Q85" i="18"/>
  <c r="R86" i="18"/>
  <c r="Q86" i="18"/>
  <c r="Q70" i="18"/>
  <c r="R70" i="18"/>
  <c r="R68" i="18"/>
  <c r="Q68" i="18"/>
  <c r="Q63" i="18"/>
  <c r="R63" i="18"/>
  <c r="N61" i="18"/>
  <c r="Q39" i="18"/>
  <c r="R39" i="18"/>
  <c r="Q34" i="18"/>
  <c r="R34" i="18"/>
  <c r="M22" i="18"/>
  <c r="N20" i="18"/>
  <c r="M5" i="18"/>
  <c r="R92" i="18"/>
  <c r="Q92" i="18"/>
  <c r="R91" i="18"/>
  <c r="Q91" i="18"/>
  <c r="Q60" i="18"/>
  <c r="R60" i="18"/>
  <c r="R54" i="18"/>
  <c r="Q54" i="18"/>
  <c r="R53" i="18"/>
  <c r="Q53" i="18"/>
  <c r="R49" i="18"/>
  <c r="Q49" i="18"/>
  <c r="R32" i="18"/>
  <c r="Q32" i="18"/>
  <c r="Q28" i="18"/>
  <c r="R28" i="18"/>
  <c r="Q13" i="18"/>
  <c r="R13" i="18"/>
  <c r="N92" i="18"/>
  <c r="N91" i="18"/>
  <c r="Q82" i="18"/>
  <c r="R82" i="18"/>
  <c r="R79" i="18"/>
  <c r="Q79" i="18"/>
  <c r="R78" i="18"/>
  <c r="Q78" i="18"/>
  <c r="R66" i="18"/>
  <c r="Q66" i="18"/>
  <c r="R59" i="18"/>
  <c r="Q59" i="18"/>
  <c r="R56" i="18"/>
  <c r="Q56" i="18"/>
  <c r="N53" i="18"/>
  <c r="R50" i="18"/>
  <c r="Q50" i="18"/>
  <c r="N49" i="18"/>
  <c r="R33" i="18"/>
  <c r="Q33" i="18"/>
  <c r="R41" i="18"/>
  <c r="Q41" i="18"/>
  <c r="N28" i="18"/>
  <c r="N13" i="18"/>
  <c r="N79" i="18"/>
  <c r="N78" i="18"/>
  <c r="N77" i="18"/>
  <c r="N66" i="18"/>
  <c r="N59" i="18"/>
  <c r="N56" i="18"/>
  <c r="N50" i="18"/>
  <c r="R40" i="18"/>
  <c r="Q40" i="18"/>
  <c r="M35" i="18"/>
  <c r="Q24" i="18"/>
  <c r="R24" i="18"/>
  <c r="N82" i="18"/>
  <c r="Q75" i="18"/>
  <c r="R75" i="18"/>
  <c r="R73" i="18"/>
  <c r="Q73" i="18"/>
  <c r="N60" i="18"/>
  <c r="Q38" i="18"/>
  <c r="R38" i="18"/>
  <c r="N38" i="18"/>
  <c r="Q42" i="18"/>
  <c r="R42" i="18"/>
  <c r="N24" i="18"/>
  <c r="Q17" i="18"/>
  <c r="R17" i="18"/>
  <c r="M99" i="18" l="1"/>
  <c r="R71" i="18"/>
  <c r="Q71" i="18"/>
  <c r="R93" i="18"/>
  <c r="Q93" i="18"/>
  <c r="Q22" i="18"/>
  <c r="R22" i="18"/>
  <c r="N22" i="18"/>
  <c r="R47" i="18"/>
  <c r="Q47" i="18"/>
  <c r="R35" i="18"/>
  <c r="Q35" i="18"/>
  <c r="R5" i="18"/>
  <c r="Q5" i="18"/>
  <c r="N47" i="18"/>
  <c r="N35" i="18"/>
  <c r="N5" i="18"/>
  <c r="O28" i="15"/>
  <c r="R99" i="18" l="1"/>
  <c r="R103" i="18"/>
  <c r="Q99" i="18"/>
  <c r="R104" i="18" l="1"/>
  <c r="R100" i="18"/>
  <c r="R101" i="18"/>
  <c r="F7" i="17"/>
  <c r="F7" i="16"/>
  <c r="L1048" i="11" l="1"/>
  <c r="Z5" i="11"/>
  <c r="M1048" i="11" l="1"/>
  <c r="F2" i="17" s="1"/>
  <c r="F9" i="17" s="1"/>
  <c r="Z1048" i="11" l="1"/>
  <c r="P92" i="14" l="1"/>
  <c r="P82" i="14"/>
  <c r="P86" i="14"/>
  <c r="P89" i="14"/>
  <c r="P76" i="14"/>
  <c r="O55" i="15"/>
  <c r="O52" i="15"/>
  <c r="R11" i="15"/>
  <c r="T11" i="15" s="1"/>
  <c r="M78" i="13" l="1"/>
  <c r="R78" i="13" s="1"/>
  <c r="O6" i="14"/>
  <c r="R6" i="14" s="1"/>
  <c r="S6" i="14" s="1"/>
  <c r="O2" i="14"/>
  <c r="M79" i="13"/>
  <c r="R79" i="13" s="1"/>
  <c r="S78" i="13" l="1"/>
  <c r="T78" i="13"/>
  <c r="T79" i="13"/>
  <c r="S79" i="13"/>
  <c r="D81" i="13" l="1"/>
  <c r="C75" i="13"/>
  <c r="D75" i="13"/>
  <c r="H75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75" i="13" l="1"/>
  <c r="Y5" i="11"/>
  <c r="Y1048" i="11" s="1"/>
  <c r="X5" i="11"/>
  <c r="X1048" i="11" s="1"/>
  <c r="U5" i="11"/>
  <c r="U1048" i="11" s="1"/>
  <c r="W5" i="11"/>
  <c r="W1048" i="11" s="1"/>
  <c r="V5" i="11"/>
  <c r="V1048" i="11" s="1"/>
  <c r="L75" i="13"/>
  <c r="R86" i="14"/>
  <c r="T86" i="14" s="1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W1049" i="11" l="1"/>
  <c r="W1050" i="11"/>
  <c r="R92" i="14"/>
  <c r="T92" i="14" s="1"/>
  <c r="P55" i="15"/>
  <c r="R55" i="15" s="1"/>
  <c r="T55" i="15" s="1"/>
  <c r="P66" i="14"/>
  <c r="R66" i="14" s="1"/>
  <c r="T66" i="14" s="1"/>
  <c r="S5" i="13"/>
  <c r="R5" i="13"/>
  <c r="T5" i="13"/>
  <c r="M75" i="13"/>
  <c r="F2" i="16" s="1"/>
  <c r="F9" i="16" s="1"/>
  <c r="R82" i="14"/>
  <c r="T82" i="14" s="1"/>
  <c r="R56" i="14"/>
  <c r="S56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P59" i="15"/>
  <c r="R59" i="15" s="1"/>
  <c r="T59" i="15" s="1"/>
  <c r="P26" i="14"/>
  <c r="R26" i="14" s="1"/>
  <c r="S26" i="14" s="1"/>
  <c r="P29" i="14"/>
  <c r="R29" i="14" s="1"/>
  <c r="T29" i="14" s="1"/>
  <c r="P9" i="14"/>
  <c r="R9" i="14" s="1"/>
  <c r="T9" i="14" s="1"/>
  <c r="P2" i="15"/>
  <c r="R2" i="15" s="1"/>
  <c r="S2" i="15" s="1"/>
  <c r="R38" i="15"/>
  <c r="T38" i="15" s="1"/>
  <c r="P52" i="15"/>
  <c r="R52" i="15" s="1"/>
  <c r="S52" i="15" s="1"/>
  <c r="P47" i="15"/>
  <c r="R47" i="15" s="1"/>
  <c r="T47" i="15" s="1"/>
  <c r="R28" i="15"/>
  <c r="T28" i="15" s="1"/>
  <c r="P14" i="15"/>
  <c r="R14" i="15" s="1"/>
  <c r="T14" i="15" s="1"/>
  <c r="P8" i="15"/>
  <c r="R8" i="15" s="1"/>
  <c r="S8" i="15" s="1"/>
  <c r="P41" i="14"/>
  <c r="R41" i="14" s="1"/>
  <c r="S41" i="14" s="1"/>
  <c r="R76" i="14"/>
  <c r="T76" i="14" s="1"/>
  <c r="P46" i="14"/>
  <c r="R46" i="14" s="1"/>
  <c r="M82" i="13"/>
  <c r="S75" i="13"/>
  <c r="S82" i="13" s="1"/>
  <c r="T75" i="13"/>
  <c r="T82" i="13" s="1"/>
  <c r="R75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S46" i="14" l="1"/>
  <c r="T46" i="14"/>
  <c r="T62" i="15"/>
  <c r="S62" i="15"/>
  <c r="T96" i="14"/>
  <c r="S96" i="14"/>
  <c r="R63" i="15"/>
  <c r="F13" i="17" s="1"/>
  <c r="R97" i="14"/>
  <c r="F13" i="16" s="1"/>
  <c r="R82" i="13"/>
  <c r="S76" i="13"/>
  <c r="S85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F22" i="17" l="1"/>
  <c r="F15" i="17"/>
  <c r="F17" i="17" s="1"/>
  <c r="F20" i="17" s="1"/>
  <c r="F22" i="16"/>
  <c r="F15" i="16"/>
  <c r="F17" i="16" s="1"/>
  <c r="F20" i="16" s="1"/>
  <c r="W1051" i="11"/>
</calcChain>
</file>

<file path=xl/sharedStrings.xml><?xml version="1.0" encoding="utf-8"?>
<sst xmlns="http://schemas.openxmlformats.org/spreadsheetml/2006/main" count="34911" uniqueCount="8608">
  <si>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</si>
  <si>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</si>
  <si>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</si>
  <si>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</si>
  <si>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</si>
  <si>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</si>
  <si>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</si>
  <si>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</si>
  <si>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</si>
  <si>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</si>
  <si>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</si>
  <si>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</si>
  <si>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</si>
  <si>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</si>
  <si>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</si>
  <si>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</si>
  <si>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</si>
  <si>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</si>
  <si>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</si>
  <si>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</si>
  <si>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</si>
  <si>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</si>
  <si>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</si>
  <si>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</si>
  <si>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</si>
  <si>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</si>
  <si>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</si>
  <si>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</si>
  <si>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</si>
  <si>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</si>
  <si>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</si>
  <si>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</si>
  <si>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</si>
  <si>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</si>
  <si>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</si>
  <si>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</si>
  <si>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</si>
  <si>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</si>
  <si>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</si>
  <si>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</si>
  <si>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</si>
  <si>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</si>
  <si>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</si>
  <si>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</si>
  <si>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</si>
  <si>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</si>
  <si>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</si>
  <si>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</si>
  <si>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</si>
  <si>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</si>
  <si>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</si>
  <si>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</si>
  <si>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</si>
  <si>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</si>
  <si>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</si>
  <si>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</si>
  <si>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</si>
  <si>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</si>
  <si>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</si>
  <si>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</si>
  <si>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</si>
  <si>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</si>
  <si>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</si>
  <si>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</si>
  <si>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</si>
  <si>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</si>
  <si>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</si>
  <si>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</si>
  <si>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</si>
  <si>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</si>
  <si>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</si>
  <si>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</si>
  <si>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</si>
  <si>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</si>
  <si>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</si>
  <si>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</si>
  <si>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</si>
  <si>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</si>
  <si>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</si>
  <si>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</si>
  <si>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</si>
  <si>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</si>
  <si>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</si>
  <si>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</si>
  <si>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</si>
  <si>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</si>
  <si>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</si>
  <si>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</si>
  <si>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</si>
  <si>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</si>
  <si>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</si>
  <si>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</si>
  <si>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</si>
  <si>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</si>
  <si>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</si>
  <si>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</si>
  <si>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</si>
  <si>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</si>
  <si>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</si>
  <si>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</si>
  <si>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</si>
  <si>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</si>
  <si>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</si>
  <si>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</si>
  <si>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</si>
  <si>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</si>
  <si>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</si>
  <si>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</si>
  <si>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</si>
  <si>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</si>
  <si>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</si>
  <si>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</si>
  <si>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</si>
  <si>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</si>
  <si>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</si>
  <si>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</si>
  <si>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</si>
  <si>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</si>
  <si>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</si>
  <si>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</si>
  <si>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</si>
  <si>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</si>
  <si>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</si>
  <si>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</si>
  <si>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</si>
  <si>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</si>
  <si>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</si>
  <si>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</si>
  <si>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</si>
  <si>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</si>
  <si>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</si>
  <si>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</si>
  <si>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</si>
  <si>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</si>
  <si>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</si>
  <si>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</si>
  <si>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</si>
  <si>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</si>
  <si>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</si>
  <si>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</si>
  <si>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</si>
  <si>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</si>
  <si>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</si>
  <si>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</si>
  <si>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</si>
  <si>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</si>
  <si>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</si>
  <si>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</si>
  <si>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</si>
  <si>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</si>
  <si>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</si>
  <si>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</si>
  <si>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</si>
  <si>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</si>
  <si>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</si>
  <si>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</si>
  <si>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</si>
  <si>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</si>
  <si>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</si>
  <si>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</si>
  <si>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</si>
  <si>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</si>
  <si>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</si>
  <si>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</si>
  <si>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</si>
  <si>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</si>
  <si>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</si>
  <si>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</si>
  <si>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</si>
  <si>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</si>
  <si>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</si>
  <si>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</si>
  <si>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</si>
  <si>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</si>
  <si>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</si>
  <si>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</si>
  <si>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</si>
  <si>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</si>
  <si>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</si>
  <si>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</si>
  <si>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</si>
  <si>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</si>
  <si>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</si>
  <si>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</si>
  <si>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</si>
  <si>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</si>
  <si>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</si>
  <si>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</si>
  <si>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</si>
  <si>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</si>
  <si>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</si>
  <si>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</si>
  <si>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</si>
  <si>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</si>
  <si>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</si>
  <si>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</si>
  <si>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</si>
  <si>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</si>
  <si>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</si>
  <si>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</si>
  <si>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</si>
  <si>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</si>
  <si>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</si>
  <si>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</si>
  <si>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</si>
  <si>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</si>
  <si>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</si>
  <si>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</si>
  <si>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</si>
  <si>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</si>
  <si>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</si>
  <si>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</si>
  <si>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</si>
  <si>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</si>
  <si>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</si>
  <si>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</si>
  <si>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</si>
  <si>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</si>
  <si>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</si>
  <si>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</si>
  <si>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</si>
  <si>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</si>
  <si>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</si>
  <si>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</si>
  <si>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</si>
  <si>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</si>
  <si>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</si>
  <si>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</si>
  <si>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</si>
  <si>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</si>
  <si>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</si>
  <si>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</si>
  <si>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</si>
  <si>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</si>
  <si>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</si>
  <si>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</si>
  <si>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</si>
  <si>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</si>
  <si>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</si>
  <si>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</si>
  <si>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</si>
  <si>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</si>
  <si>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</si>
  <si>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</si>
  <si>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</si>
  <si>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</si>
  <si>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</si>
  <si>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</si>
  <si>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</si>
  <si>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</si>
  <si>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</si>
  <si>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</si>
  <si>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</si>
  <si>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</si>
  <si>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</si>
  <si>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</si>
  <si>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</si>
  <si>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</si>
  <si>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</si>
  <si>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</si>
  <si>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</si>
  <si>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</si>
  <si>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</si>
  <si>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</si>
  <si>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</si>
  <si>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</si>
  <si>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</si>
  <si>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</si>
  <si>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</si>
  <si>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</si>
  <si>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</si>
  <si>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</si>
  <si>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</si>
  <si>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</si>
  <si>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</si>
  <si>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</si>
  <si>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</si>
  <si>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</si>
  <si>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</si>
  <si>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</si>
  <si>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</si>
  <si>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</si>
  <si>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</si>
  <si>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</si>
  <si>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</si>
  <si>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</si>
  <si>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</si>
  <si>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</si>
  <si>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</si>
  <si>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</si>
  <si>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</si>
  <si>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</si>
  <si>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</si>
  <si>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</si>
  <si>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</si>
  <si>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</si>
  <si>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</si>
  <si>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</si>
  <si>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</si>
  <si>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</si>
  <si>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</si>
  <si>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</si>
  <si>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</si>
  <si>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</si>
  <si>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</si>
  <si>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</si>
  <si>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</si>
  <si>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</si>
  <si>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</si>
  <si>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</si>
  <si>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</si>
  <si>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</si>
  <si>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</si>
  <si>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</si>
  <si>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</si>
  <si>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</si>
  <si>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</si>
  <si>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</si>
  <si>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</si>
  <si>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</si>
  <si>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</si>
  <si>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</si>
  <si>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</si>
  <si>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</si>
  <si>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</si>
  <si>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</si>
  <si>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</si>
  <si>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</si>
  <si>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</si>
  <si>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</si>
  <si>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</si>
  <si>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</si>
  <si>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</si>
  <si>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</si>
  <si>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</si>
  <si>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</si>
  <si>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</si>
  <si>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</si>
  <si>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</si>
  <si>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</si>
  <si>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</si>
  <si>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</si>
  <si>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</si>
  <si>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</si>
  <si>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</si>
  <si>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</si>
  <si>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</si>
  <si>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</si>
  <si>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</si>
  <si>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</si>
  <si>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</si>
  <si>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</si>
  <si>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</si>
  <si>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</si>
  <si>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</si>
  <si>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</si>
  <si>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</si>
  <si>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</si>
  <si>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</si>
  <si>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</si>
  <si>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</si>
  <si>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</si>
  <si>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</si>
  <si>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</si>
  <si>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</si>
  <si>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</si>
  <si>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</si>
  <si>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</si>
  <si>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</si>
  <si>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</si>
  <si>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</si>
  <si>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</si>
  <si>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</si>
  <si>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</si>
  <si>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</si>
  <si>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</si>
  <si>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</si>
  <si>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</si>
  <si>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</si>
  <si>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</si>
  <si>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</si>
  <si>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</si>
  <si>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</si>
  <si>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</si>
  <si>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</si>
  <si>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</si>
  <si>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</si>
  <si>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</si>
  <si>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</si>
  <si>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</si>
  <si>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</si>
  <si>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</si>
  <si>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</si>
  <si>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</si>
  <si>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</si>
  <si>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</si>
  <si>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</si>
  <si>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</si>
  <si>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</si>
  <si>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</si>
  <si>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</si>
  <si>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</si>
  <si>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</si>
  <si>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</si>
  <si>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</si>
  <si>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</si>
  <si>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</si>
  <si>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</si>
  <si>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</si>
  <si>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</si>
  <si>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</si>
  <si>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</si>
  <si>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</si>
  <si>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</si>
  <si>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</si>
  <si>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</si>
  <si>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</si>
  <si>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</si>
  <si>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</si>
  <si>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</si>
  <si>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</si>
  <si>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</si>
  <si>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</si>
  <si>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</si>
  <si>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</si>
  <si>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</si>
  <si>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</si>
  <si>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</si>
  <si>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</si>
  <si>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</si>
  <si>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</si>
  <si>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</si>
  <si>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</si>
  <si>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</si>
  <si>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</si>
  <si>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</si>
  <si>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</si>
  <si>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</si>
  <si>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</si>
  <si>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</si>
  <si>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</si>
  <si>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</si>
  <si>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</si>
  <si>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</si>
  <si>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</si>
  <si>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</si>
  <si>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</si>
  <si>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</si>
  <si>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</si>
  <si>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</si>
  <si>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</si>
  <si>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</si>
  <si>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</si>
  <si>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</si>
  <si>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</si>
  <si>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</si>
  <si>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</si>
  <si>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</si>
  <si>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</si>
  <si>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</si>
  <si>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</si>
  <si>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</si>
  <si>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</si>
  <si>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</si>
  <si>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</si>
  <si>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</si>
  <si>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</si>
  <si>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</si>
  <si>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</si>
  <si>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</si>
  <si>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</si>
  <si>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</si>
  <si>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</si>
  <si>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</si>
  <si>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</si>
  <si>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</si>
  <si>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</si>
  <si>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</si>
  <si>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</si>
  <si>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</si>
  <si>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</si>
  <si>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</si>
  <si>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</si>
  <si>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</si>
  <si>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</si>
  <si>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</si>
  <si>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</si>
  <si>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</si>
  <si>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</si>
  <si>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</si>
  <si>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</si>
  <si>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</si>
  <si>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</si>
  <si>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</si>
  <si>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</si>
  <si>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</si>
  <si>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</si>
  <si>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</si>
  <si>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</si>
  <si>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</si>
  <si>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</si>
  <si>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</si>
  <si>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</si>
  <si>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</si>
  <si>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</si>
  <si>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</si>
  <si>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</si>
  <si>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</si>
  <si>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</si>
  <si>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</si>
  <si>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</si>
  <si>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</si>
  <si>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</si>
  <si>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</si>
  <si>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</si>
  <si>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</si>
  <si>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</si>
  <si>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</si>
  <si>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</si>
  <si>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</si>
  <si>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</si>
  <si>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</si>
  <si>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</si>
  <si>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</si>
  <si>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</si>
  <si>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</si>
  <si>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</si>
  <si>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</si>
  <si>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</si>
  <si>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</si>
  <si>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</si>
  <si>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</si>
  <si>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</si>
  <si>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</si>
  <si>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</si>
  <si>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</si>
  <si>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</si>
  <si>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</si>
  <si>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</si>
  <si>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</si>
  <si>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</si>
  <si>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</si>
  <si>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</si>
  <si>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</si>
  <si>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</si>
  <si>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</si>
  <si>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</si>
  <si>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</si>
  <si>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</si>
  <si>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</si>
  <si>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</si>
  <si>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</si>
  <si>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</si>
  <si>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</si>
  <si>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</si>
  <si>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</si>
  <si>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</si>
  <si>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</si>
  <si>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</si>
  <si>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</si>
  <si>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</si>
  <si>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</si>
  <si>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</si>
  <si>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</si>
  <si>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</si>
  <si>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</si>
  <si>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</si>
  <si>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</si>
  <si>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</si>
  <si>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</si>
  <si>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</si>
  <si>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</si>
  <si>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</si>
  <si>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</si>
  <si>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</si>
  <si>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</si>
  <si>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</si>
  <si>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</si>
  <si>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</si>
  <si>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</si>
  <si>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</si>
  <si>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</si>
  <si>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</si>
  <si>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</si>
  <si>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</si>
  <si>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</si>
  <si>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</si>
  <si>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</si>
  <si>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</si>
  <si>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</si>
  <si>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</si>
  <si>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</si>
  <si>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</si>
  <si>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</si>
  <si>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</si>
  <si>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</si>
  <si>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</si>
  <si>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</si>
  <si>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</si>
  <si>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</si>
  <si>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</si>
  <si>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</si>
  <si>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</si>
  <si>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</si>
  <si>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</si>
  <si>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</si>
  <si>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</si>
  <si>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</si>
  <si>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</si>
  <si>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</si>
  <si>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</si>
  <si>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</si>
  <si>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</si>
  <si>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</si>
  <si>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</si>
  <si>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</si>
  <si>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</si>
  <si>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</si>
  <si>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</si>
  <si>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</si>
  <si>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</si>
  <si>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</si>
  <si>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</si>
  <si>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</si>
  <si>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</si>
  <si>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</si>
  <si>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</si>
  <si>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</si>
  <si>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</si>
  <si>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</si>
  <si>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</si>
  <si>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</si>
  <si>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</si>
  <si>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</si>
  <si>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</si>
  <si>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</si>
  <si>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</si>
  <si>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</si>
  <si>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</si>
  <si>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</si>
  <si>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</si>
  <si>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</si>
  <si>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</si>
  <si>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</si>
  <si>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</si>
  <si>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</si>
  <si>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</si>
  <si>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</si>
  <si>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</si>
  <si>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</si>
  <si>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</si>
  <si>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</si>
  <si>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</si>
  <si>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</si>
  <si>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</si>
  <si>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</si>
  <si>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</si>
  <si>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</si>
  <si>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</si>
  <si>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</si>
  <si>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</si>
  <si>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</si>
  <si>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</si>
  <si>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</si>
  <si>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</si>
  <si>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</si>
  <si>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</si>
  <si>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</si>
  <si>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</si>
  <si>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</si>
  <si>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</si>
  <si>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</si>
  <si>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</si>
  <si>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</si>
  <si>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</si>
  <si>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</si>
  <si>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</si>
  <si>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</si>
  <si>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</si>
  <si>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</si>
  <si>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</si>
  <si>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</si>
  <si>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</si>
  <si>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</si>
  <si>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</si>
  <si>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</si>
  <si>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</si>
  <si>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</si>
  <si>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</si>
  <si>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</si>
  <si>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</si>
  <si>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</si>
  <si>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</si>
  <si>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</si>
  <si>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</si>
  <si>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</si>
  <si>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</si>
  <si>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</si>
  <si>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</si>
  <si>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</si>
  <si>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</si>
  <si>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</si>
  <si>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</si>
  <si>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</si>
  <si>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</si>
  <si>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</si>
  <si>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</si>
  <si>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</si>
  <si>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</si>
  <si>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</si>
  <si>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</si>
  <si>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</si>
  <si>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</si>
  <si>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</si>
  <si>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</si>
  <si>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</si>
  <si>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</si>
  <si>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</si>
  <si>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</si>
  <si>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</si>
  <si>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</si>
  <si>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</si>
  <si>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</si>
  <si>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</si>
  <si>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</si>
  <si>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</si>
  <si>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</si>
  <si>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</si>
  <si>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</si>
  <si>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</si>
  <si>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</si>
  <si>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</si>
  <si>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</si>
  <si>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</si>
  <si>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</si>
  <si>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</si>
  <si>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</si>
  <si>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</si>
  <si>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</si>
  <si>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</si>
  <si>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</si>
  <si>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</si>
  <si>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</si>
  <si>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</si>
  <si>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</si>
  <si>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</si>
  <si>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</si>
  <si>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</si>
  <si>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</si>
  <si>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</si>
  <si>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</si>
  <si>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</si>
  <si>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</si>
  <si>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</si>
  <si>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</si>
  <si>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</si>
  <si>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</si>
  <si>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</si>
  <si>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</si>
  <si>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</si>
  <si>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</si>
  <si>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</si>
  <si>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</si>
  <si>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</si>
  <si>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</si>
  <si>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</si>
  <si>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</si>
  <si>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</si>
  <si>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</si>
  <si>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</si>
  <si>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</si>
  <si>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</si>
  <si>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</si>
  <si>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</si>
  <si>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</si>
  <si>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</si>
  <si>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</si>
  <si>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</si>
  <si>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</si>
  <si>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</si>
  <si>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</si>
  <si>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</si>
  <si>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</si>
  <si>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</si>
  <si>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</si>
  <si>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</si>
  <si>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</si>
  <si>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</si>
  <si>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</si>
  <si>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</si>
  <si>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</si>
  <si>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</si>
  <si>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</si>
  <si>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</si>
  <si>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</si>
  <si>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</si>
  <si>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</si>
  <si>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</si>
  <si>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</si>
  <si>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</si>
  <si>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</si>
  <si>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</si>
  <si>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</si>
  <si>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</si>
  <si>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</si>
  <si>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</si>
  <si>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</si>
  <si>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</si>
  <si>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</si>
  <si>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</si>
  <si>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</si>
  <si>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</si>
  <si>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</si>
  <si>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</si>
  <si>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</si>
  <si>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</si>
  <si>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</si>
  <si>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</si>
  <si>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</si>
  <si>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</si>
  <si>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</si>
  <si>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</si>
  <si>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</si>
  <si>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</si>
  <si>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</si>
  <si>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</si>
  <si>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</si>
  <si>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</si>
  <si>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</si>
  <si>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</si>
  <si>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</si>
  <si>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</si>
  <si>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</si>
  <si>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</si>
  <si>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</si>
  <si>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</si>
  <si>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</si>
  <si>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</si>
  <si>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</si>
  <si>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</si>
  <si>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</si>
  <si>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</si>
  <si>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</si>
  <si>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</si>
  <si>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</si>
  <si>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</si>
  <si>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</si>
  <si>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</si>
  <si>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</si>
  <si>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</si>
  <si>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</si>
  <si>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</si>
  <si>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</si>
  <si>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</si>
  <si>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</si>
  <si>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</si>
  <si>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</si>
  <si>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</si>
  <si>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</si>
  <si>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</si>
  <si>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</si>
  <si>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</si>
  <si>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</si>
  <si>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</si>
  <si>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</si>
  <si>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</si>
  <si>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</si>
  <si>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</si>
  <si>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</si>
  <si>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</si>
  <si>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</si>
  <si>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</si>
  <si>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</si>
  <si>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</si>
  <si>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</si>
  <si>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</si>
  <si>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</si>
  <si>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</si>
  <si>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</si>
  <si>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</si>
  <si>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</si>
  <si>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</si>
  <si>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</si>
  <si>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</si>
  <si>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</si>
  <si>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</si>
  <si>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</si>
  <si>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</si>
  <si>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</si>
  <si>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</si>
  <si>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</si>
  <si>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</si>
  <si>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</si>
  <si>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</si>
  <si>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</si>
  <si>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</si>
  <si>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</si>
  <si>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</si>
  <si>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</si>
  <si>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</si>
  <si>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</si>
  <si>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</si>
  <si>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</si>
  <si>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</si>
  <si>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</si>
  <si>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</si>
  <si>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</si>
  <si>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</si>
  <si>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</si>
  <si>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</si>
  <si>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</si>
  <si>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</si>
  <si>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</si>
  <si>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</si>
  <si>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</si>
  <si>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</si>
  <si>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</si>
  <si>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</si>
  <si>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</si>
  <si>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</si>
  <si>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</si>
  <si>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</si>
  <si>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</si>
  <si>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</si>
  <si>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</si>
  <si>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</si>
  <si>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</si>
  <si>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</si>
  <si>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</si>
  <si>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</si>
  <si>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</si>
  <si>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</si>
  <si>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</si>
  <si>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</si>
  <si>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</si>
  <si>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</si>
  <si>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</si>
  <si>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</si>
  <si>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</si>
  <si>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</si>
  <si>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</si>
  <si>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</si>
  <si>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</si>
  <si>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</si>
  <si>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</si>
  <si>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</si>
  <si>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</si>
  <si>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</si>
  <si>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</si>
  <si>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</si>
  <si>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</si>
  <si>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</si>
  <si>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</si>
  <si>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</si>
  <si>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</si>
  <si>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</si>
  <si>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</si>
  <si>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</si>
  <si>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</si>
  <si>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</si>
  <si>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</si>
  <si>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</si>
  <si>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</si>
  <si>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</si>
  <si>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</si>
  <si>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</si>
  <si>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</si>
  <si>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</si>
  <si>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</si>
  <si>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</si>
  <si>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</si>
  <si>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</si>
  <si>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</si>
  <si>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</si>
  <si>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</si>
  <si>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</si>
  <si>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</si>
  <si>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</si>
  <si>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</si>
  <si>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</si>
  <si>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</si>
  <si>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</si>
  <si>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</si>
  <si>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</si>
  <si>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</si>
  <si>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</si>
  <si>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</si>
  <si>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</si>
  <si>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</si>
  <si>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</si>
  <si>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</si>
  <si>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</si>
  <si>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</si>
  <si>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</si>
  <si>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</si>
  <si>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</si>
  <si>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</si>
  <si>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</si>
  <si>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</si>
  <si>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</si>
  <si>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</si>
  <si>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</si>
  <si>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</si>
  <si>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</si>
  <si>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</si>
  <si>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</si>
  <si>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</si>
  <si>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</si>
  <si>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</si>
  <si>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</si>
  <si>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</si>
  <si>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</si>
  <si>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</si>
  <si>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</si>
  <si>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</si>
  <si>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</si>
  <si>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</si>
  <si>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</si>
  <si>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</si>
  <si>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</si>
  <si>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</si>
  <si>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</si>
  <si>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</si>
  <si>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</si>
  <si>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</si>
  <si>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</si>
  <si>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</si>
  <si>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</si>
  <si>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</si>
  <si>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</si>
  <si>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</si>
  <si>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</si>
  <si>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</si>
  <si>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</si>
  <si>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</si>
  <si>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</si>
  <si>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</si>
  <si>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</si>
  <si>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</si>
  <si>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</si>
  <si>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</si>
  <si>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</si>
  <si>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</si>
  <si>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</si>
  <si>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</si>
  <si>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</si>
  <si>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</si>
  <si>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</si>
  <si>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</si>
  <si>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</si>
  <si>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</si>
  <si>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</si>
  <si>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</si>
  <si>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</si>
  <si>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</si>
  <si>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</si>
  <si>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</si>
  <si>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</si>
  <si>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</si>
  <si>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</si>
  <si>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</si>
  <si>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</si>
  <si>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</si>
  <si>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</si>
  <si>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</si>
  <si>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</si>
  <si>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</si>
  <si>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</si>
  <si>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</si>
  <si>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</si>
  <si>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</si>
  <si>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</si>
  <si>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</si>
  <si>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</si>
  <si>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</si>
  <si>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</si>
  <si>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</si>
  <si>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</si>
  <si>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</si>
  <si>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</si>
  <si>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</si>
  <si>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</si>
  <si>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</si>
  <si>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</si>
  <si>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</si>
  <si>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</si>
  <si>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</si>
  <si>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</si>
  <si>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</si>
  <si>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</si>
  <si>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</si>
  <si>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</si>
  <si>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</si>
  <si>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</si>
  <si>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</si>
  <si>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</si>
  <si>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</si>
  <si>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</si>
  <si>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</si>
  <si>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</si>
  <si>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</si>
  <si>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</si>
  <si>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</si>
  <si>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</si>
  <si>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</si>
  <si>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</si>
  <si>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</si>
  <si>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</si>
  <si>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</si>
  <si>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</si>
  <si>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</si>
  <si>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</si>
  <si>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</si>
  <si>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</si>
  <si>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</si>
  <si>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</si>
  <si>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</si>
  <si>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</si>
  <si>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</si>
  <si>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</si>
  <si>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</si>
  <si>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</si>
  <si>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</si>
  <si>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</si>
  <si>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</si>
  <si>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</si>
  <si>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</si>
  <si>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</si>
  <si>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</si>
  <si>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</si>
  <si>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</si>
  <si>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</si>
  <si>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</si>
  <si>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</si>
  <si>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</si>
  <si>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</si>
  <si>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</si>
  <si>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</si>
  <si>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</si>
  <si>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</si>
  <si>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</si>
  <si>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</si>
  <si>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</si>
  <si>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</si>
  <si>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</si>
  <si>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</si>
  <si>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</si>
  <si>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</si>
  <si>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</si>
  <si>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</si>
  <si>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</si>
  <si>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</si>
  <si>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</si>
  <si>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</si>
  <si>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</si>
  <si>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</si>
  <si>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</si>
  <si>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</si>
  <si>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</si>
  <si>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</si>
  <si>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</si>
  <si>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</si>
  <si>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</si>
  <si>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</si>
  <si>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</si>
  <si>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</si>
  <si>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</si>
  <si>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</si>
  <si>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</si>
  <si>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</si>
  <si>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</si>
  <si>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</si>
  <si>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</si>
  <si>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</si>
  <si>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</si>
  <si>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</si>
  <si>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</si>
  <si>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</si>
  <si>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</si>
  <si>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</si>
  <si>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</si>
  <si>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</si>
  <si>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</si>
  <si>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</si>
  <si>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</si>
  <si>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</si>
  <si>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</si>
  <si>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</si>
  <si>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</si>
  <si>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</si>
  <si>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</si>
  <si>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</si>
  <si>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</si>
  <si>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</si>
  <si>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</si>
  <si>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</si>
  <si>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</si>
  <si>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</si>
  <si>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</si>
  <si>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</si>
  <si>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</si>
  <si>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</si>
  <si>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</si>
  <si>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</si>
  <si>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</si>
  <si>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</si>
  <si>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</si>
  <si>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</si>
  <si>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</si>
  <si>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</si>
  <si>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</si>
  <si>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</si>
  <si>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</si>
  <si>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</si>
  <si>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</si>
  <si>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</si>
  <si>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</si>
  <si>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</si>
  <si>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</si>
  <si>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</si>
  <si>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</si>
  <si>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</si>
  <si>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</si>
  <si>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</si>
  <si>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</si>
  <si>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</si>
  <si>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</si>
  <si>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</si>
  <si>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</si>
  <si>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</si>
  <si>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</si>
  <si>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</si>
  <si>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</si>
  <si>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</si>
  <si>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</si>
  <si>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</si>
  <si>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</si>
  <si>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</si>
  <si>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</si>
  <si>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</si>
  <si>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</si>
  <si>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</si>
  <si>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</si>
  <si>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</si>
  <si>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</si>
  <si>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</si>
  <si>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</si>
  <si>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</si>
  <si>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</si>
  <si>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</si>
  <si>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</si>
  <si>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</si>
  <si>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</si>
  <si>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</si>
  <si>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</si>
  <si>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</si>
  <si>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</si>
  <si>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</si>
  <si>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</si>
  <si>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</si>
  <si>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</si>
  <si>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</si>
  <si>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</si>
  <si>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</si>
  <si>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</si>
  <si>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</si>
  <si>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</si>
  <si>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</si>
  <si>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</si>
  <si>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</si>
  <si>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</si>
  <si>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</si>
  <si>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</si>
  <si>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</si>
  <si>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</si>
  <si>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</si>
  <si>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</si>
  <si>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</si>
  <si>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</si>
  <si>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</si>
  <si>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</si>
  <si>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</si>
  <si>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</si>
  <si>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</si>
  <si>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</si>
  <si>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</si>
  <si>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</si>
  <si>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</si>
  <si>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</si>
  <si>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</si>
  <si>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</si>
  <si>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</si>
  <si>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</si>
  <si>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</si>
  <si>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</si>
  <si>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</si>
  <si>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</si>
  <si>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</si>
  <si>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</si>
  <si>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</si>
  <si>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</si>
  <si>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</si>
  <si>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</si>
  <si>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</si>
  <si>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</si>
  <si>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</si>
  <si>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</si>
  <si>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</si>
  <si>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</si>
  <si>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</si>
  <si>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</si>
  <si>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</si>
  <si>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</si>
  <si>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</si>
  <si>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</si>
  <si>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</si>
  <si>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</si>
  <si>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</si>
  <si>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</si>
  <si>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</si>
  <si>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</si>
  <si>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</si>
  <si>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</si>
  <si>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</si>
  <si>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</si>
  <si>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</si>
  <si>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</si>
  <si>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</si>
  <si>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</si>
  <si>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</si>
  <si>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</si>
  <si>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</si>
  <si>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</si>
  <si>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</si>
  <si>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</si>
  <si>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</si>
  <si>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</si>
  <si>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</si>
  <si>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</si>
  <si>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</si>
  <si>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</si>
  <si>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</si>
  <si>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</si>
  <si>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</si>
  <si>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</si>
  <si>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</si>
  <si>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</si>
  <si>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</si>
  <si>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</si>
  <si>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</si>
  <si>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</si>
  <si>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</si>
  <si>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</si>
  <si>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</si>
  <si>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</si>
  <si>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</si>
  <si>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</si>
  <si>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</si>
  <si>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</si>
  <si>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</si>
  <si>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</si>
  <si>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</si>
  <si>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</si>
  <si>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</si>
  <si>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</si>
  <si>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</si>
  <si>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</si>
  <si>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</si>
  <si>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</si>
  <si>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</si>
  <si>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</si>
  <si>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</si>
  <si>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</si>
  <si>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</si>
  <si>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</si>
  <si>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</si>
  <si>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</si>
  <si>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</si>
  <si>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</si>
  <si>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</si>
  <si>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</si>
  <si>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</si>
  <si>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</si>
  <si>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</si>
  <si>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</si>
  <si>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</si>
  <si>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</si>
  <si>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</si>
  <si>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</si>
  <si>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</si>
  <si>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</si>
  <si>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</si>
  <si>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</si>
  <si>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</si>
  <si>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</si>
  <si>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</si>
  <si>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</si>
  <si>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</si>
  <si>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</si>
  <si>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</si>
  <si>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</si>
  <si>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</si>
  <si>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</si>
  <si>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</si>
  <si>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</si>
  <si>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</si>
  <si>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</si>
  <si>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</si>
  <si>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</si>
  <si>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</si>
  <si>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</si>
  <si>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</si>
  <si>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</si>
  <si>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</si>
  <si>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</si>
  <si>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</si>
  <si>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</si>
  <si>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</si>
  <si>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</si>
  <si>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</si>
  <si>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</si>
  <si>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</si>
  <si>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</si>
  <si>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</si>
  <si>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</si>
  <si>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</si>
  <si>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</si>
  <si>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</si>
  <si>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</si>
  <si>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</si>
  <si>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</si>
  <si>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</si>
  <si>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</si>
  <si>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</si>
  <si>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</si>
  <si>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</si>
  <si>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</si>
  <si>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</si>
  <si>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</si>
  <si>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</si>
  <si>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</si>
  <si>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</si>
  <si>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</si>
  <si>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</si>
  <si>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</si>
  <si>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</si>
  <si>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</si>
  <si>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</si>
  <si>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</si>
  <si>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</si>
  <si>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</si>
  <si>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</si>
  <si>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</si>
  <si>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</si>
  <si>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</si>
  <si>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</si>
  <si>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</si>
  <si>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</si>
  <si>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</si>
  <si>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</si>
  <si>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</si>
  <si>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</si>
  <si>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</si>
  <si>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</si>
  <si>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</si>
  <si>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</si>
  <si>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</si>
  <si>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</si>
  <si>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</si>
  <si>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</si>
  <si>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</si>
  <si>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</si>
  <si>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</si>
  <si>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</si>
  <si>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</si>
  <si>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</si>
  <si>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</si>
  <si>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</si>
  <si>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</si>
  <si>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</si>
  <si>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</si>
  <si>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</si>
  <si>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</si>
  <si>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</si>
  <si>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</si>
  <si>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</si>
  <si>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</si>
  <si>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</si>
  <si>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</si>
  <si>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</si>
  <si>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</si>
  <si>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</si>
  <si>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</si>
  <si>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</si>
  <si>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</si>
  <si>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</si>
  <si>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</si>
  <si>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</si>
  <si>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</si>
  <si>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</si>
  <si>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</si>
  <si>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</si>
  <si>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</si>
  <si>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</si>
  <si>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</si>
  <si>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</si>
  <si>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</si>
  <si>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</si>
  <si>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</si>
  <si>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</si>
  <si>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</si>
  <si>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</si>
  <si>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</si>
  <si>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</si>
  <si>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</si>
  <si>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</si>
  <si>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</si>
  <si>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</si>
  <si>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</si>
  <si>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</si>
  <si>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</si>
  <si>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</si>
  <si>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</si>
  <si>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</si>
  <si>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</si>
  <si>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</si>
  <si>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</si>
  <si>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</si>
  <si>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</si>
  <si>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</si>
  <si>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</si>
  <si>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</si>
  <si>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</si>
  <si>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</si>
  <si>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</si>
  <si>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</si>
  <si>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</si>
  <si>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</si>
  <si>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</si>
  <si>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</si>
  <si>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</si>
  <si>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</si>
  <si>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</si>
  <si>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</si>
  <si>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</si>
  <si>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</si>
  <si>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</si>
  <si>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</si>
  <si>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</si>
  <si>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</si>
  <si>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</si>
  <si>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</si>
  <si>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</si>
  <si>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</si>
  <si>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</si>
  <si>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</si>
  <si>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</si>
  <si>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</si>
  <si>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</si>
  <si>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</si>
  <si>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</si>
  <si>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</si>
  <si>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</si>
  <si>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</si>
  <si>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</si>
  <si>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</si>
  <si>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</si>
  <si>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</si>
  <si>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</si>
  <si>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</si>
  <si>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</si>
  <si>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</si>
  <si>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</si>
  <si>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</si>
  <si>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</si>
  <si>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</si>
  <si>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</si>
  <si>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</si>
  <si>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</si>
  <si>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</si>
  <si>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</si>
  <si>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</si>
  <si>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</si>
  <si>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</si>
  <si>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</si>
  <si>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</si>
  <si>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</si>
  <si>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</si>
  <si>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</si>
  <si>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</si>
  <si>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</si>
  <si>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</si>
  <si>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</si>
  <si>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</si>
  <si>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</si>
  <si>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</si>
  <si>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</si>
  <si>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</si>
  <si>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</si>
  <si>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</si>
  <si>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</si>
  <si>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</si>
  <si>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</si>
  <si>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</si>
  <si>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</si>
  <si>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</si>
  <si>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</si>
  <si>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</si>
  <si>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</si>
  <si>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</si>
  <si>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</si>
  <si>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</si>
  <si>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</si>
  <si>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</si>
  <si>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</si>
  <si>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</si>
  <si>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</si>
  <si>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</si>
  <si>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</si>
  <si>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</si>
  <si>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</si>
  <si>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</si>
  <si>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</si>
  <si>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</si>
  <si>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</si>
  <si>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</si>
  <si>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</si>
  <si>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</si>
  <si>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</si>
  <si>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</si>
  <si>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</si>
  <si>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</si>
  <si>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</si>
  <si>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</si>
  <si>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</si>
  <si>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</si>
  <si>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</si>
  <si>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</si>
  <si>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</si>
  <si>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</si>
  <si>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</si>
  <si>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</si>
  <si>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</si>
  <si>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</si>
  <si>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</si>
  <si>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</si>
  <si>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</si>
  <si>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</si>
  <si>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</si>
  <si>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</si>
  <si>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</si>
  <si>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</si>
  <si>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</si>
  <si>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</si>
  <si>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</si>
  <si>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</si>
  <si>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</si>
  <si>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</si>
  <si>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</si>
  <si>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</si>
  <si>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</si>
  <si>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</si>
  <si>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</si>
  <si>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</si>
  <si>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</si>
  <si>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</si>
  <si>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</si>
  <si>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</si>
  <si>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</si>
  <si>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</si>
  <si>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</si>
  <si>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</si>
  <si>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</si>
  <si>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</si>
  <si>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</si>
  <si>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</si>
  <si>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</si>
  <si>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</si>
  <si>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</si>
  <si>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</si>
  <si>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</si>
  <si>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</si>
  <si>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</si>
  <si>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</si>
  <si>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</si>
  <si>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</si>
  <si>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</si>
  <si>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</si>
  <si>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</si>
  <si>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</si>
  <si>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</si>
  <si>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</si>
  <si>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</si>
  <si>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</si>
  <si>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</si>
  <si>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</si>
  <si>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</si>
  <si>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</si>
  <si>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</si>
  <si>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</si>
  <si>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</si>
  <si>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</si>
  <si>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</si>
  <si>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</si>
  <si>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</si>
  <si>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</si>
  <si>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</si>
  <si>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</si>
  <si>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</si>
  <si>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</si>
  <si>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</si>
  <si>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</si>
  <si>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</si>
  <si>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</si>
  <si>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</si>
  <si>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</si>
  <si>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</si>
  <si>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</si>
  <si>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</si>
  <si>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</si>
  <si>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</si>
  <si>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</si>
  <si>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</si>
  <si>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</si>
  <si>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</si>
  <si>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</si>
  <si>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</si>
  <si>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</si>
  <si>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</si>
  <si>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</si>
  <si>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</si>
  <si>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</si>
  <si>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</si>
  <si>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</si>
  <si>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</si>
  <si>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</si>
  <si>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</si>
  <si>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</si>
  <si>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</si>
  <si>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</si>
  <si>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</si>
  <si>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</si>
  <si>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</si>
  <si>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</si>
  <si>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</si>
  <si>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</si>
  <si>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</si>
  <si>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</si>
  <si>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</si>
  <si>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</si>
  <si>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</si>
  <si>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</si>
  <si>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</si>
  <si>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</si>
  <si>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</si>
  <si>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</si>
  <si>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</si>
  <si>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</si>
  <si>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</si>
  <si>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</si>
  <si>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</si>
  <si>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</si>
  <si>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</si>
  <si>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</si>
  <si>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</si>
  <si>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</si>
  <si>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</si>
  <si>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</si>
  <si>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</si>
  <si>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</si>
  <si>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</si>
  <si>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</si>
  <si>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</si>
  <si>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</si>
  <si>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</si>
  <si>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</si>
  <si>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</si>
  <si>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</si>
  <si>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</si>
  <si>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</si>
  <si>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</si>
  <si>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</si>
  <si>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</si>
  <si>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</si>
  <si>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</si>
  <si>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</si>
  <si>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</si>
  <si>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</si>
  <si>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</si>
  <si>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</si>
  <si>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</si>
  <si>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</si>
  <si>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</si>
  <si>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</si>
  <si>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</si>
  <si>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</si>
  <si>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</si>
  <si>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</si>
  <si>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</si>
  <si>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</si>
  <si>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</si>
  <si>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</si>
  <si>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</si>
  <si>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</si>
  <si>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</si>
  <si>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</si>
  <si>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</si>
  <si>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</si>
  <si>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</si>
  <si>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</si>
  <si>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</si>
  <si>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</si>
  <si>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</si>
  <si>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</si>
  <si>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</si>
  <si>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</si>
  <si>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</si>
  <si>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</si>
  <si>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</si>
  <si>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</si>
  <si>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</si>
  <si>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</si>
  <si>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</si>
  <si>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</si>
  <si>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</si>
  <si>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</si>
  <si>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</si>
  <si>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</si>
  <si>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</si>
  <si>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</si>
  <si>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</si>
  <si>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</si>
  <si>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</si>
  <si>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</si>
  <si>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</si>
  <si>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</si>
  <si>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</si>
  <si>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</si>
  <si>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</si>
  <si>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</si>
  <si>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</si>
  <si>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</si>
  <si>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</si>
  <si>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</si>
  <si>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</si>
  <si>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</si>
  <si>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</si>
  <si>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</si>
  <si>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</si>
  <si>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</si>
  <si>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</si>
  <si>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</si>
  <si>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</si>
  <si>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</si>
  <si>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</si>
  <si>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</si>
  <si>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</si>
  <si>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</si>
  <si>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</si>
  <si>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</si>
  <si>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</si>
  <si>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</si>
  <si>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</si>
  <si>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</si>
  <si>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</si>
  <si>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</si>
  <si>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</si>
  <si>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</si>
  <si>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</si>
  <si>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</si>
  <si>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</si>
  <si>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</si>
  <si>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</si>
  <si>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</si>
  <si>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</si>
  <si>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</si>
  <si>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</si>
  <si>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</si>
  <si>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</si>
  <si>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</si>
  <si>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</si>
  <si>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</si>
  <si>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</si>
  <si>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</si>
  <si>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</si>
  <si>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</si>
  <si>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</si>
  <si>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</si>
  <si>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</si>
  <si>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</si>
  <si>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</si>
  <si>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</si>
  <si>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</si>
  <si>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</si>
  <si>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</si>
  <si>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</si>
  <si>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</si>
  <si>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</si>
  <si>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</si>
  <si>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</si>
  <si>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</si>
  <si>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</si>
  <si>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</si>
  <si>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</si>
  <si>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</si>
  <si>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</si>
  <si>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</si>
  <si>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</si>
  <si>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</si>
  <si>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</si>
  <si>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</si>
  <si>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</si>
  <si>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</si>
  <si>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</si>
  <si>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</si>
  <si>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</si>
  <si>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</si>
  <si>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</si>
  <si>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</si>
  <si>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</si>
  <si>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</si>
  <si>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</si>
  <si>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</si>
  <si>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</si>
  <si>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</si>
  <si>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</si>
  <si>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</si>
  <si>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</si>
  <si>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</si>
  <si>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</si>
  <si>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</si>
  <si>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</si>
  <si>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</si>
  <si>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</si>
  <si>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</si>
  <si>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</si>
  <si>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</si>
  <si>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</si>
  <si>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</si>
  <si>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</si>
  <si>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</si>
  <si>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</si>
  <si>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</si>
  <si>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</si>
  <si>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</si>
  <si>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</si>
  <si>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</si>
  <si>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</si>
  <si>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</si>
  <si>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</si>
  <si>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</si>
  <si>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</si>
  <si>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</si>
  <si>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</si>
  <si>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</si>
  <si>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</si>
  <si>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</si>
  <si>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</si>
  <si>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</si>
  <si>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</si>
  <si>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</si>
  <si>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</si>
  <si>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</si>
  <si>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</si>
  <si>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</si>
  <si>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</si>
  <si>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</si>
  <si>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</si>
  <si>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</si>
  <si>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</si>
  <si>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</si>
  <si>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</si>
  <si>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</si>
  <si>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</si>
  <si>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</si>
  <si>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</si>
  <si>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</si>
  <si>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</si>
  <si>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</si>
  <si>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</si>
  <si>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</si>
  <si>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</si>
  <si>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</si>
  <si>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</si>
  <si>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</si>
  <si>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</si>
  <si>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</si>
  <si>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</si>
  <si>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</si>
  <si>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</si>
  <si>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</si>
  <si>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</si>
  <si>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</si>
  <si>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</si>
  <si>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</si>
  <si>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</si>
  <si>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</si>
  <si>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</si>
  <si>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</si>
  <si>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</si>
  <si>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</si>
  <si>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</si>
  <si>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</si>
  <si>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</si>
  <si>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</si>
  <si>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</si>
  <si>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</si>
  <si>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</si>
  <si>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</si>
  <si>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</si>
  <si>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</si>
  <si>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</si>
  <si>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</si>
  <si>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</si>
  <si>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</si>
  <si>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</si>
  <si>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</si>
  <si>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</si>
  <si>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</si>
  <si>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</si>
  <si>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</si>
  <si>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</si>
  <si>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</si>
  <si>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</si>
  <si>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</si>
  <si>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</si>
  <si>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</si>
  <si>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</si>
  <si>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</si>
  <si>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</si>
  <si>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</si>
  <si>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</si>
  <si>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</si>
  <si>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</si>
  <si>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</si>
  <si>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</si>
  <si>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</si>
  <si>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</si>
  <si>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</si>
  <si>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</si>
  <si>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</si>
  <si>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</si>
  <si>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</si>
  <si>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</si>
  <si>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</si>
  <si>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</si>
  <si>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</si>
  <si>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</si>
  <si>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</si>
  <si>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</si>
  <si>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</si>
  <si>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</si>
  <si>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</si>
  <si>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</si>
  <si>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</si>
  <si>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</si>
  <si>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</si>
  <si>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</si>
  <si>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</si>
  <si>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</si>
  <si>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</si>
  <si>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</si>
  <si>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</si>
  <si>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</si>
  <si>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</si>
  <si>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</si>
  <si>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</si>
  <si>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</si>
  <si>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</si>
  <si>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</si>
  <si>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</si>
  <si>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</si>
  <si>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</si>
  <si>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</si>
  <si>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</si>
  <si>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</si>
  <si>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</si>
  <si>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</si>
  <si>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</si>
  <si>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</si>
  <si>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</si>
  <si>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</si>
  <si>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</si>
  <si>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</si>
  <si>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</si>
  <si>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</si>
  <si>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</si>
  <si>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</si>
  <si>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</si>
  <si>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</si>
  <si>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</si>
  <si>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</si>
  <si>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</si>
  <si>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</si>
  <si>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</si>
  <si>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</si>
  <si>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</si>
  <si>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</si>
  <si>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</si>
  <si>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</si>
  <si>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</si>
  <si>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</si>
  <si>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</si>
  <si>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</si>
  <si>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</si>
  <si>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</si>
  <si>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</si>
  <si>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</si>
  <si>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</si>
  <si>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</si>
  <si>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</si>
  <si>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</si>
  <si>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</si>
  <si>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</si>
  <si>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</si>
  <si>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</si>
  <si>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</si>
  <si>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</si>
  <si>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</si>
  <si>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</si>
  <si>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</si>
  <si>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</si>
  <si>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</si>
  <si>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</si>
  <si>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</si>
  <si>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</si>
  <si>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</si>
  <si>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</si>
  <si>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</si>
  <si>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</si>
  <si>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</si>
  <si>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</si>
  <si>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</si>
  <si>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</si>
  <si>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</si>
  <si>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</si>
  <si>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</si>
  <si>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</si>
  <si>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</si>
  <si>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</si>
  <si>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</si>
  <si>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</si>
  <si>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</si>
  <si>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</si>
  <si>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</si>
  <si>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</si>
  <si>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</si>
  <si>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</si>
  <si>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</si>
  <si>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</si>
  <si>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</si>
  <si>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</si>
  <si>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</si>
  <si>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</si>
  <si>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</si>
  <si>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</si>
  <si>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</si>
  <si>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</si>
  <si>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</si>
  <si>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</si>
  <si>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</si>
  <si>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</si>
  <si>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</si>
  <si>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</si>
  <si>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</si>
  <si>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</si>
  <si>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</si>
  <si>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</si>
  <si>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</si>
  <si>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</si>
  <si>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</si>
  <si>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</si>
  <si>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</si>
  <si>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</si>
  <si>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</si>
  <si>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</si>
  <si>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</si>
  <si>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</si>
  <si>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</si>
  <si>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</si>
  <si>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</si>
  <si>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</si>
  <si>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</si>
  <si>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</si>
  <si>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</si>
  <si>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</si>
  <si>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</si>
  <si>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</si>
  <si>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</si>
  <si>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</si>
  <si>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</si>
  <si>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</si>
  <si>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</si>
  <si>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</si>
  <si>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</si>
  <si>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</si>
  <si>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</si>
  <si>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</si>
  <si>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</si>
  <si>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</si>
  <si>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</si>
  <si>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</si>
  <si>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</si>
  <si>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</si>
  <si>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</si>
  <si>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</si>
  <si>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</si>
  <si>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</si>
  <si>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</si>
  <si>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</si>
  <si>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</si>
  <si>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</si>
  <si>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</si>
  <si>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</si>
  <si>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</si>
  <si>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</si>
  <si>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</si>
  <si>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</si>
  <si>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</si>
  <si>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</si>
  <si>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</si>
  <si>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</si>
  <si>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</si>
  <si>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</si>
  <si>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</si>
  <si>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</si>
  <si>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</si>
  <si>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</si>
  <si>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</si>
  <si>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</si>
  <si>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</si>
  <si>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</si>
  <si>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</si>
  <si>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</si>
  <si>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</si>
  <si>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</si>
  <si>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</si>
  <si>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</si>
  <si>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</si>
  <si>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</si>
  <si>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</si>
  <si>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</si>
  <si>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</si>
  <si>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</si>
  <si>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</si>
  <si>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</si>
  <si>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</si>
  <si>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</si>
  <si>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</si>
  <si>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</si>
  <si>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</si>
  <si>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</si>
  <si>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</si>
  <si>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</si>
  <si>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</si>
  <si>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</si>
  <si>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</si>
  <si>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</si>
  <si>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</si>
  <si>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</si>
  <si>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</si>
  <si>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</si>
  <si>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</si>
  <si>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</si>
  <si>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</si>
  <si>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</si>
  <si>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</si>
  <si>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</si>
  <si>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</si>
  <si>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</si>
  <si>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</si>
  <si>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</si>
  <si>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</si>
  <si>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</si>
  <si>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</si>
  <si>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</si>
  <si>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</si>
  <si>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</si>
  <si>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</si>
  <si>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</si>
  <si>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</si>
  <si>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</si>
  <si>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</si>
  <si>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</si>
  <si>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</si>
  <si>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</si>
  <si>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</si>
  <si>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</si>
  <si>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</si>
  <si>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</si>
  <si>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</si>
  <si>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</si>
  <si>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</si>
  <si>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</si>
  <si>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</si>
  <si>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</si>
  <si>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</si>
  <si>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</si>
  <si>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</si>
  <si>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</si>
  <si>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</si>
  <si>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</si>
  <si>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</si>
  <si>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</si>
  <si>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</si>
  <si>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</si>
  <si>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</si>
  <si>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</si>
  <si>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</si>
  <si>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</si>
  <si>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</si>
  <si>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</si>
  <si>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</si>
  <si>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</si>
  <si>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</si>
  <si>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</si>
  <si>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</si>
  <si>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</si>
  <si>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</si>
  <si>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</si>
  <si>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</si>
  <si>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</si>
  <si>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</si>
  <si>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</si>
  <si>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</si>
  <si>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</si>
  <si>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</si>
  <si>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</si>
  <si>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</si>
  <si>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</si>
  <si>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</si>
  <si>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</si>
  <si>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</si>
  <si>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</si>
  <si>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</si>
  <si>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</si>
  <si>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</si>
  <si>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</si>
  <si>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</si>
  <si>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</si>
  <si>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</si>
  <si>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</si>
  <si>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</si>
  <si>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</si>
  <si>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</si>
  <si>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</si>
  <si>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</si>
  <si>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</si>
  <si>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</si>
  <si>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</si>
  <si>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</si>
  <si>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</si>
  <si>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</si>
  <si>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</si>
  <si>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</si>
  <si>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</si>
  <si>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</si>
  <si>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</si>
  <si>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</si>
  <si>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</si>
  <si>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</si>
  <si>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</si>
  <si>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</si>
  <si>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</si>
  <si>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</si>
  <si>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</si>
  <si>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</si>
  <si>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</si>
  <si>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</si>
  <si>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</si>
  <si>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</si>
  <si>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</si>
  <si>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</si>
  <si>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</si>
  <si>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</si>
  <si>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</si>
  <si>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</si>
  <si>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</si>
  <si>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</si>
  <si>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</si>
  <si>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</si>
  <si>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</si>
  <si>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</si>
  <si>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</si>
  <si>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</si>
  <si>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</si>
  <si>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</si>
  <si>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</si>
  <si>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</si>
  <si>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</si>
  <si>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</si>
  <si>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</si>
  <si>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</si>
  <si>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</si>
  <si>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</si>
  <si>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</si>
  <si>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</si>
  <si>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</si>
  <si>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</si>
  <si>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</si>
  <si>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</si>
  <si>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</si>
  <si>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</si>
  <si>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</si>
  <si>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</si>
  <si>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</si>
  <si>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</si>
  <si>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</si>
  <si>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</si>
  <si>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</si>
  <si>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</si>
  <si>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</si>
  <si>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</si>
  <si>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</si>
  <si>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</si>
  <si>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</si>
  <si>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</si>
  <si>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</si>
  <si>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</si>
  <si>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</si>
  <si>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</si>
  <si>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</si>
  <si>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</si>
  <si>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</si>
  <si>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</si>
  <si>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</si>
  <si>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</si>
  <si>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</si>
  <si>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</si>
  <si>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</si>
  <si>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</si>
  <si>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</si>
  <si>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</si>
  <si>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</si>
  <si>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</si>
  <si>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</si>
  <si>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</si>
  <si>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</si>
  <si>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</si>
  <si>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</si>
  <si>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</si>
  <si>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</si>
  <si>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</si>
  <si>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</si>
  <si>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</si>
  <si>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</si>
  <si>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</si>
  <si>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</si>
  <si>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</si>
  <si>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</si>
  <si>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</si>
  <si>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</si>
  <si>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</si>
  <si>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</si>
  <si>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</si>
  <si>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</si>
  <si>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</si>
  <si>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</si>
  <si>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</si>
  <si>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</si>
  <si>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</si>
  <si>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</si>
  <si>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</si>
  <si>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</si>
  <si>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</si>
  <si>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</si>
  <si>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</si>
  <si>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</si>
  <si>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</si>
  <si>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</si>
  <si>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</si>
  <si>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</si>
  <si>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</si>
  <si>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</si>
  <si>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</si>
  <si>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</si>
  <si>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</si>
  <si>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</si>
  <si>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</si>
  <si>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</si>
  <si>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</si>
  <si>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</si>
  <si>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</si>
  <si>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</si>
  <si>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</si>
  <si>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</si>
  <si>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</si>
  <si>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</si>
  <si>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</si>
  <si>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</si>
  <si>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</si>
  <si>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</si>
  <si>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</si>
  <si>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</si>
  <si>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</si>
  <si>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</si>
  <si>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</si>
  <si>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</si>
  <si>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</si>
  <si>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</si>
  <si>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</si>
  <si>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</si>
  <si>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</si>
  <si>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</si>
  <si>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</si>
  <si>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</si>
  <si>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</si>
  <si>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</si>
  <si>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</si>
  <si>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</si>
  <si>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</si>
  <si>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</si>
  <si>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</si>
  <si>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</si>
  <si>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</si>
  <si>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</si>
  <si>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</si>
  <si>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</si>
  <si>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</si>
  <si>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</si>
  <si>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</si>
  <si>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</si>
  <si>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</si>
  <si>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</si>
  <si>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</si>
  <si>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</si>
  <si>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</si>
  <si>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</si>
  <si>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</si>
  <si>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</si>
  <si>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</si>
  <si>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</si>
  <si>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</si>
  <si>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</si>
  <si>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</si>
  <si>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</si>
  <si>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</si>
  <si>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</si>
  <si>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</si>
  <si>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</si>
  <si>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</si>
  <si>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</si>
  <si>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</si>
  <si>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</si>
  <si>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</si>
  <si>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</si>
  <si>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</si>
  <si>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</si>
  <si>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</si>
  <si>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</si>
  <si>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</si>
  <si>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</si>
  <si>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</si>
  <si>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</si>
  <si>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</si>
  <si>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</si>
  <si>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</si>
  <si>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</si>
  <si>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</si>
  <si>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</si>
  <si>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</si>
  <si>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</si>
  <si>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</si>
  <si>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</si>
  <si>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</si>
  <si>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</si>
  <si>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</si>
  <si>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</si>
  <si>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</si>
  <si>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</si>
  <si>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</si>
  <si>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</si>
  <si>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</si>
  <si>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</si>
  <si>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</si>
  <si>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</si>
  <si>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</si>
  <si>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</si>
  <si>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</si>
  <si>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</si>
  <si>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</si>
  <si>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</si>
  <si>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</si>
  <si>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</si>
  <si>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</si>
  <si>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</si>
  <si>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</si>
  <si>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</si>
  <si>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</si>
  <si>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</si>
  <si>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</si>
  <si>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</si>
  <si>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</si>
  <si>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</si>
  <si>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</si>
  <si>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</si>
  <si>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</si>
  <si>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</si>
  <si>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</si>
  <si>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</si>
  <si>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</si>
  <si>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</si>
  <si>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</si>
  <si>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</si>
  <si>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</si>
  <si>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</si>
  <si>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</si>
  <si>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</si>
  <si>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</si>
  <si>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</si>
  <si>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</si>
  <si>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</si>
  <si>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</si>
  <si>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</si>
  <si>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</si>
  <si>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</si>
  <si>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</si>
  <si>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</si>
  <si>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</si>
  <si>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</si>
  <si>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</si>
  <si>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</si>
  <si>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</si>
  <si>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</si>
  <si>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</si>
  <si>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</si>
  <si>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</si>
  <si>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</si>
  <si>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</si>
  <si>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</si>
  <si>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</si>
  <si>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</si>
  <si>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</si>
  <si>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</si>
  <si>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</si>
  <si>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</si>
  <si>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</si>
  <si>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</si>
  <si>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</si>
  <si>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</si>
  <si>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</si>
  <si>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</si>
  <si>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</si>
  <si>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</si>
  <si>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</si>
  <si>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</si>
  <si>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</si>
  <si>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</si>
  <si>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</si>
  <si>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</si>
  <si>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</si>
  <si>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</si>
  <si>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</si>
  <si>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</si>
  <si>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</si>
  <si>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</si>
  <si>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</si>
  <si>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</si>
  <si>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</si>
  <si>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</si>
  <si>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</si>
  <si>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</si>
  <si>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</si>
  <si>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</si>
  <si>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</si>
  <si>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</si>
  <si>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</si>
  <si>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</si>
  <si>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</si>
  <si>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</si>
  <si>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</si>
  <si>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</si>
  <si>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</si>
  <si>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</si>
  <si>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</si>
  <si>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</si>
  <si>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</si>
  <si>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</si>
  <si>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</si>
  <si>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</si>
  <si>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</si>
  <si>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</si>
  <si>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</si>
  <si>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</si>
  <si>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</si>
  <si>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</si>
  <si>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</si>
  <si>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</si>
  <si>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</si>
  <si>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</si>
  <si>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</si>
  <si>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</si>
  <si>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</si>
  <si>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</si>
  <si>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</si>
  <si>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</si>
  <si>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</si>
  <si>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</si>
  <si>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</si>
  <si>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</si>
  <si>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</si>
  <si>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</si>
  <si>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</si>
  <si>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</si>
  <si>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</si>
  <si>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</si>
  <si>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</si>
  <si>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</si>
  <si>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</si>
  <si>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</si>
  <si>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</si>
  <si>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</si>
  <si>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</si>
  <si>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</si>
  <si>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</si>
  <si>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</si>
  <si>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</si>
  <si>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</si>
  <si>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</si>
  <si>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</si>
  <si>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</si>
  <si>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</si>
  <si>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</si>
  <si>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</si>
  <si>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</si>
  <si>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</si>
  <si>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</si>
  <si>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</si>
  <si>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</si>
  <si>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</si>
  <si>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</si>
  <si>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</si>
  <si>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</si>
  <si>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</si>
  <si>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</si>
  <si>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</si>
  <si>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</si>
  <si>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</si>
  <si>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</si>
  <si>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</si>
  <si>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</si>
  <si>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</si>
  <si>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</si>
  <si>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</si>
  <si>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</si>
  <si>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</si>
  <si>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</si>
  <si>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</si>
  <si>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</si>
  <si>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</si>
  <si>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</si>
  <si>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</si>
  <si>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</si>
  <si>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</si>
  <si>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</si>
  <si>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</si>
  <si>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</si>
  <si>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</si>
  <si>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</si>
  <si>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</si>
  <si>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</si>
  <si>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</si>
  <si>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</si>
  <si>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</si>
  <si>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</si>
  <si>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</si>
  <si>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</si>
  <si>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</si>
  <si>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</si>
  <si>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</si>
  <si>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</si>
  <si>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</si>
  <si>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</si>
  <si>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</si>
  <si>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</si>
  <si>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</si>
  <si>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</si>
  <si>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</si>
  <si>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</si>
  <si>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</si>
  <si>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</si>
  <si>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</si>
  <si>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</si>
  <si>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</si>
  <si>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</si>
  <si>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</si>
  <si>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</si>
  <si>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</si>
  <si>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</si>
  <si>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</si>
  <si>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</si>
  <si>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</si>
  <si>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</si>
  <si>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</si>
  <si>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</si>
  <si>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</si>
  <si>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</si>
  <si>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</si>
  <si>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</si>
  <si>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</si>
  <si>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</si>
  <si>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</si>
  <si>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</si>
  <si>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</si>
  <si>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</si>
  <si>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</si>
  <si>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</si>
  <si>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</si>
  <si>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</si>
  <si>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</si>
  <si>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</si>
  <si>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</si>
  <si>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</si>
  <si>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</si>
  <si>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</si>
  <si>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</si>
  <si>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</si>
  <si>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</si>
  <si>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</si>
  <si>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</si>
  <si>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</si>
  <si>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</si>
  <si>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</si>
  <si>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</si>
  <si>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</si>
  <si>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</si>
  <si>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</si>
  <si>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</si>
  <si>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</si>
  <si>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</si>
  <si>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</si>
  <si>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</si>
  <si>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</si>
  <si>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</si>
  <si>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</si>
  <si>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</si>
  <si>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</si>
  <si>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</si>
  <si>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</si>
  <si>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</si>
  <si>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</si>
  <si>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</si>
  <si>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</si>
  <si>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</si>
  <si>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</si>
  <si>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</si>
  <si>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</si>
  <si>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</si>
  <si>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</si>
  <si>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</si>
  <si>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</si>
  <si>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</si>
  <si>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</si>
  <si>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</si>
  <si>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</si>
  <si>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</si>
  <si>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</si>
  <si>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</si>
  <si>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</si>
  <si>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</si>
  <si>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</si>
  <si>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</si>
  <si>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</si>
  <si>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</si>
  <si>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</si>
  <si>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</si>
  <si>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</si>
  <si>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</si>
  <si>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</si>
  <si>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</si>
  <si>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</si>
  <si>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</si>
  <si>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</si>
  <si>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</si>
  <si>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</si>
  <si>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</si>
  <si>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</si>
  <si>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</si>
  <si>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</si>
  <si>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</si>
  <si>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</si>
  <si>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</si>
  <si>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</si>
  <si>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</si>
  <si>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</si>
  <si>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</si>
  <si>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</si>
  <si>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</si>
  <si>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</si>
  <si>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</si>
  <si>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</si>
  <si>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</si>
  <si>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</si>
  <si>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</si>
  <si>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</si>
  <si>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</si>
  <si>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</si>
  <si>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</si>
  <si>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</si>
  <si>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</si>
  <si>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</si>
  <si>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</si>
  <si>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</si>
  <si>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</si>
  <si>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</si>
  <si>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</si>
  <si>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</si>
  <si>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</si>
  <si>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</si>
  <si>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</si>
  <si>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</si>
  <si>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</si>
  <si>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</si>
  <si>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</si>
  <si>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</si>
  <si>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</si>
  <si>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</si>
  <si>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</si>
  <si>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</si>
  <si>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</si>
  <si>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</si>
  <si>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</si>
  <si>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</si>
  <si>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</si>
  <si>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</si>
  <si>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</si>
  <si>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</si>
  <si>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</si>
  <si>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</si>
  <si>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</si>
  <si>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</si>
  <si>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</si>
  <si>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</si>
  <si>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</si>
  <si>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</si>
  <si>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</si>
  <si>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</si>
  <si>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</si>
  <si>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</si>
  <si>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</si>
  <si>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</si>
  <si>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</si>
  <si>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</si>
  <si>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</si>
  <si>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</si>
  <si>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</si>
  <si>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</si>
  <si>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</si>
  <si>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</si>
  <si>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</si>
  <si>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</si>
  <si>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</si>
  <si>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</si>
  <si>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</si>
  <si>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</si>
  <si>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</si>
  <si>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</si>
  <si>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</si>
  <si>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</si>
  <si>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</si>
  <si>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</si>
  <si>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</si>
  <si>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</si>
  <si>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</si>
  <si>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</si>
  <si>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</si>
  <si>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</si>
  <si>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</si>
  <si>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</si>
  <si>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</si>
  <si>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</si>
  <si>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</si>
  <si>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</si>
  <si>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</si>
  <si>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</si>
  <si>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</si>
  <si>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</si>
  <si>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</si>
  <si>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</si>
  <si>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</si>
  <si>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</si>
  <si>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</si>
  <si>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</si>
  <si>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</si>
  <si>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</si>
  <si>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</si>
  <si>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</si>
  <si>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</si>
  <si>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</si>
  <si>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</si>
  <si>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</si>
  <si>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</si>
  <si>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</si>
  <si>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</si>
  <si>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</si>
  <si>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</si>
  <si>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</si>
  <si>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</si>
  <si>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</si>
  <si>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</si>
  <si>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</si>
  <si>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</si>
  <si>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</si>
  <si>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</si>
  <si>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</si>
  <si>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</si>
  <si>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</si>
  <si>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</si>
  <si>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</si>
  <si>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</si>
  <si>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</si>
  <si>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</si>
  <si>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</si>
  <si>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</si>
  <si>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</si>
  <si>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</si>
  <si>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</si>
  <si>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</si>
  <si>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</si>
  <si>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</si>
  <si>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</si>
  <si>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</si>
  <si>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</si>
  <si>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</si>
  <si>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</si>
  <si>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</si>
  <si>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</si>
  <si>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</si>
  <si>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</si>
  <si>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</si>
  <si>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</si>
  <si>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</si>
  <si>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</si>
  <si>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</si>
  <si>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</si>
  <si>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</si>
  <si>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</si>
  <si>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</si>
  <si>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</si>
  <si>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</si>
  <si>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</si>
  <si>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</si>
  <si>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</si>
  <si>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</si>
  <si>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</si>
  <si>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</si>
  <si>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</si>
  <si>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</si>
  <si>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</si>
  <si>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</si>
  <si>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</si>
  <si>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</si>
  <si>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</si>
  <si>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</si>
  <si>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</si>
  <si>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</si>
  <si>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</si>
  <si>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</si>
  <si>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</si>
  <si>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</si>
  <si>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</si>
  <si>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</si>
  <si>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</si>
  <si>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</si>
  <si>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</si>
  <si>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</si>
  <si>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</si>
  <si>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</si>
  <si>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</si>
  <si>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</si>
  <si>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</si>
  <si>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</si>
  <si>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</si>
  <si>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</si>
  <si>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</si>
  <si>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</si>
  <si>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</si>
  <si>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</si>
  <si>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</si>
  <si>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</si>
  <si>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</si>
  <si>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</si>
  <si>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</si>
  <si>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</si>
  <si>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</si>
  <si>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</si>
  <si>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</si>
  <si>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</si>
  <si>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</si>
  <si>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</si>
  <si>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</si>
  <si>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</si>
  <si>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</si>
  <si>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</si>
  <si>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</si>
  <si>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</si>
  <si>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</si>
  <si>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</si>
  <si>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</si>
  <si>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</si>
  <si>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</si>
  <si>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</si>
  <si>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</si>
  <si>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</si>
  <si>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</si>
  <si>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</si>
  <si>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</si>
  <si>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</si>
  <si>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</si>
  <si>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</si>
  <si>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</si>
  <si>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</si>
  <si>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</si>
  <si>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</si>
  <si>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</si>
  <si>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</si>
  <si>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</si>
  <si>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</si>
  <si>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</si>
  <si>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</si>
  <si>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</si>
  <si>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</si>
  <si>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</si>
  <si>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</si>
  <si>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</si>
  <si>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</si>
  <si>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</si>
  <si>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</si>
  <si>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</si>
  <si>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</si>
  <si>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</si>
  <si>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</si>
  <si>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</si>
  <si>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</si>
  <si>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</si>
  <si>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</si>
  <si>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</si>
  <si>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</si>
  <si>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</si>
  <si>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</si>
  <si>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</si>
  <si>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</si>
  <si>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</si>
  <si>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</si>
  <si>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</si>
  <si>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</si>
  <si>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</si>
  <si>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</si>
  <si>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</si>
  <si>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</si>
  <si>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</si>
  <si>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</si>
  <si>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</si>
  <si>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</si>
  <si>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</si>
  <si>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</si>
  <si>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</si>
  <si>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</si>
  <si>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</si>
  <si>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</si>
  <si>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</si>
  <si>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</si>
  <si>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</si>
  <si>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</si>
  <si>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</si>
  <si>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</si>
  <si>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</si>
  <si>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</si>
  <si>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</si>
  <si>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</si>
  <si>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</si>
  <si>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</si>
  <si>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</si>
  <si>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</si>
  <si>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</si>
  <si>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</si>
  <si>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</si>
  <si>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</si>
  <si>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</si>
  <si>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</si>
  <si>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</si>
  <si>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</si>
  <si>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</si>
  <si>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</si>
  <si>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</si>
  <si>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</si>
  <si>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</si>
  <si>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</si>
  <si>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</si>
  <si>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</si>
  <si>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</si>
  <si>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</si>
  <si>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</si>
  <si>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</si>
  <si>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</si>
  <si>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</si>
  <si>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</si>
  <si>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</si>
  <si>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</si>
  <si>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</si>
  <si>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</si>
  <si>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</si>
  <si>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</si>
  <si>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</si>
  <si>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</si>
  <si>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</si>
  <si>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</si>
  <si>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</si>
  <si>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</si>
  <si>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</si>
  <si>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</si>
  <si>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</si>
  <si>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</si>
  <si>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</si>
  <si>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</si>
  <si>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</si>
  <si>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</si>
  <si>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</si>
  <si>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</si>
  <si>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</si>
  <si>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</si>
  <si>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</si>
  <si>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</si>
  <si>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</si>
  <si>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</si>
  <si>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</si>
  <si>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</si>
  <si>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</si>
  <si>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</si>
  <si>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</si>
  <si>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</si>
  <si>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</si>
  <si>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</si>
  <si>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</si>
  <si>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</si>
  <si>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</si>
  <si>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</si>
  <si>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</si>
  <si>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</si>
  <si>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</si>
  <si>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</si>
  <si>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</si>
  <si>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</si>
  <si>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</si>
  <si>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</si>
  <si>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</si>
  <si>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</si>
  <si>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</si>
  <si>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</si>
  <si>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</si>
  <si>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</si>
  <si>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</si>
  <si>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</si>
  <si>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</si>
  <si>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</si>
  <si>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</si>
  <si>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</si>
  <si>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</si>
  <si>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</si>
  <si>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</si>
  <si>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</si>
  <si>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</si>
  <si>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</si>
  <si>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</si>
  <si>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</si>
  <si>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</si>
  <si>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</si>
  <si>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</si>
  <si>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</si>
  <si>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</si>
  <si>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</si>
  <si>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</si>
  <si>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</si>
  <si>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</si>
  <si>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</si>
  <si>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</si>
  <si>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</si>
  <si>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</si>
  <si>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</si>
  <si>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</si>
  <si>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</si>
  <si>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</si>
  <si>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</si>
  <si>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</si>
  <si>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</si>
  <si>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</si>
  <si>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</si>
  <si>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</si>
  <si>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</si>
  <si>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</si>
  <si>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</si>
  <si>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</si>
  <si>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</si>
  <si>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</si>
  <si>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</si>
  <si>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</si>
  <si>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</si>
  <si>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</si>
  <si>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</si>
  <si>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</si>
  <si>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</si>
  <si>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</si>
  <si>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</si>
  <si>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</si>
  <si>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</si>
  <si>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</si>
  <si>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</si>
  <si>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</si>
  <si>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</si>
  <si>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</si>
  <si>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</si>
  <si>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</si>
  <si>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</si>
  <si>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</si>
  <si>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</si>
  <si>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</si>
  <si>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</si>
  <si>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</si>
  <si>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</si>
  <si>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</si>
  <si>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</si>
  <si>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</si>
  <si>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</si>
  <si>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</si>
  <si>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</si>
  <si>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</si>
  <si>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</si>
  <si>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</si>
  <si>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</si>
  <si>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</si>
  <si>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</si>
  <si>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</si>
  <si>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</si>
  <si>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</si>
  <si>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</si>
  <si>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</si>
  <si>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</si>
  <si>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</si>
  <si>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</si>
  <si>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</si>
  <si>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</si>
  <si>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</si>
  <si>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</si>
  <si>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</si>
  <si>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</si>
  <si>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</si>
  <si>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</si>
  <si>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</si>
  <si>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</si>
  <si>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</si>
  <si>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</si>
  <si>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</si>
  <si>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</si>
  <si>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</si>
  <si>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</si>
  <si>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</si>
  <si>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</si>
  <si>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</si>
  <si>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</si>
  <si>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</si>
  <si>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</si>
  <si>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</si>
  <si>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</si>
  <si>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</si>
  <si>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</si>
  <si>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</si>
  <si>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</si>
  <si>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</si>
  <si>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</si>
  <si>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</si>
  <si>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</si>
  <si>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</si>
  <si>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</si>
  <si>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</si>
  <si>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</si>
  <si>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</si>
  <si>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</si>
  <si>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</si>
  <si>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</si>
  <si>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</si>
  <si>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</si>
  <si>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</si>
  <si>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</si>
  <si>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</si>
  <si>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</si>
  <si>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</si>
  <si>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</si>
  <si>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</si>
  <si>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</si>
  <si>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</si>
  <si>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</si>
  <si>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</si>
  <si>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</si>
  <si>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</si>
  <si>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</si>
  <si>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</si>
  <si>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</si>
  <si>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</si>
  <si>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</si>
  <si>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</si>
  <si>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</si>
  <si>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</si>
  <si>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</si>
  <si>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</si>
  <si>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</si>
  <si>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</si>
  <si>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</si>
  <si>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</si>
  <si>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</si>
  <si>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</si>
  <si>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</si>
  <si>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</si>
  <si>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</si>
  <si>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</si>
  <si>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</si>
  <si>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</si>
  <si>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</si>
  <si>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</si>
  <si>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</si>
  <si>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</si>
  <si>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</si>
  <si>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</si>
  <si>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</si>
  <si>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</si>
  <si>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</si>
  <si>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</si>
  <si>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</si>
  <si>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</si>
  <si>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</si>
  <si>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</si>
  <si>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</si>
  <si>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</si>
  <si>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</si>
  <si>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</si>
  <si>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</si>
  <si>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</si>
  <si>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</si>
  <si>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</si>
  <si>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</si>
  <si>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</si>
  <si>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</si>
  <si>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</si>
  <si>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</si>
  <si>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</si>
  <si>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</si>
  <si>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</si>
  <si>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</si>
  <si>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</si>
  <si>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</si>
  <si>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</si>
  <si>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</si>
  <si>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</si>
  <si>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</si>
  <si>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</si>
  <si>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</si>
  <si>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</si>
  <si>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</si>
  <si>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</si>
  <si>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</si>
  <si>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</si>
  <si>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</si>
  <si>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</si>
  <si>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</si>
  <si>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</si>
  <si>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</si>
  <si>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</si>
  <si>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</si>
  <si>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</si>
  <si>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</si>
  <si>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</si>
  <si>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</si>
  <si>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</si>
  <si>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</si>
  <si>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</si>
  <si>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</si>
  <si>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</si>
  <si>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</si>
  <si>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</si>
  <si>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</si>
  <si>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</si>
  <si>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</si>
  <si>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</si>
  <si>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</si>
  <si>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</si>
  <si>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</si>
  <si>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</si>
  <si>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</si>
  <si>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</si>
  <si>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</si>
  <si>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</si>
  <si>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</si>
  <si>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</si>
  <si>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</si>
  <si>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</si>
  <si>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</si>
  <si>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</si>
  <si>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</si>
  <si>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</si>
  <si>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</si>
  <si>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</si>
  <si>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</si>
  <si>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</si>
  <si>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</si>
  <si>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</si>
  <si>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</si>
  <si>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</si>
  <si>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</si>
  <si>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</si>
  <si>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</si>
  <si>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</si>
  <si>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</si>
  <si>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</si>
  <si>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</si>
  <si>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</si>
  <si>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</si>
  <si>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</si>
  <si>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</si>
  <si>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</si>
  <si>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</si>
  <si>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</si>
  <si>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</si>
  <si>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</si>
  <si>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</si>
  <si>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</si>
  <si>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</si>
  <si>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</si>
  <si>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</si>
  <si>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</si>
  <si>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</si>
  <si>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</si>
  <si>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</si>
  <si>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</si>
  <si>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</si>
  <si>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</si>
  <si>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</si>
  <si>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</si>
  <si>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</si>
  <si>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</si>
  <si>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</si>
  <si>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</si>
  <si>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</si>
  <si>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</si>
  <si>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</si>
  <si>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</si>
  <si>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</si>
  <si>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</si>
  <si>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</si>
  <si>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</si>
  <si>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</si>
  <si>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</si>
  <si>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</si>
  <si>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</si>
  <si>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</si>
  <si>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</si>
  <si>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</si>
  <si>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</si>
  <si>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</si>
  <si>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</si>
  <si>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</si>
  <si>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</si>
  <si>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</si>
  <si>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</si>
  <si>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</si>
  <si>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</si>
  <si>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</si>
  <si>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</si>
  <si>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</si>
  <si>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</si>
  <si>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</si>
  <si>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</si>
  <si>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</si>
  <si>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</si>
  <si>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</si>
  <si>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</si>
  <si>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</si>
  <si>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</si>
  <si>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</si>
  <si>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</si>
  <si>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</si>
  <si>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</si>
  <si>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</si>
  <si>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</si>
  <si>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</si>
  <si>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</si>
  <si>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</si>
  <si>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</si>
  <si>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</si>
  <si>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</si>
  <si>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</si>
  <si>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</si>
  <si>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</si>
  <si>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</si>
  <si>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</si>
  <si>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</si>
  <si>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</si>
  <si>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</si>
  <si>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</si>
  <si>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</si>
  <si>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</si>
  <si>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</si>
  <si>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</si>
  <si>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</si>
  <si>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</si>
  <si>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</si>
  <si>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</si>
  <si>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</si>
  <si>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</si>
  <si>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</si>
  <si>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</si>
  <si>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</si>
  <si>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</si>
  <si>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</si>
  <si>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</si>
  <si>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</si>
  <si>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</si>
  <si>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</si>
  <si>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</si>
  <si>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</si>
  <si>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</si>
  <si>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</si>
  <si>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</si>
  <si>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</si>
  <si>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</si>
  <si>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</si>
  <si>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</si>
  <si>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</si>
  <si>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</si>
  <si>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</si>
  <si>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</si>
  <si>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</si>
  <si>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</si>
  <si>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</si>
  <si>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</si>
  <si>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</si>
  <si>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</si>
  <si>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</si>
  <si>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</si>
  <si>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</si>
  <si>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</si>
  <si>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</si>
  <si>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</si>
  <si>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</si>
  <si>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</si>
  <si>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</si>
  <si>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</si>
  <si>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</si>
  <si>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</si>
  <si>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</si>
  <si>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</si>
  <si>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</si>
  <si>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</si>
  <si>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</si>
  <si>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</si>
  <si>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</si>
  <si>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</si>
  <si>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</si>
  <si>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</si>
  <si>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</si>
  <si>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</si>
  <si>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</si>
  <si>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</si>
  <si>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</si>
  <si>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</si>
  <si>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</si>
  <si>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</si>
  <si>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</si>
  <si>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</si>
  <si>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</si>
  <si>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</si>
  <si>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</si>
  <si>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</si>
  <si>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</si>
  <si>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</si>
  <si>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</si>
  <si>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</si>
  <si>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</si>
  <si>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</si>
  <si>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</si>
  <si>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</si>
  <si>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</si>
  <si>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</si>
  <si>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</si>
  <si>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</si>
  <si>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</si>
  <si>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</si>
  <si>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</si>
  <si>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</si>
  <si>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</si>
  <si>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</si>
  <si>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</si>
  <si>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</si>
  <si>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</si>
  <si>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</si>
  <si>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</si>
  <si>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</si>
  <si>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</si>
  <si>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</si>
  <si>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</si>
  <si>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</si>
  <si>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</si>
  <si>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</si>
  <si>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</si>
  <si>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</si>
  <si>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</si>
  <si>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</si>
  <si>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</si>
  <si>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</si>
  <si>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</si>
  <si>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</si>
  <si>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</si>
  <si>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</si>
  <si>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</si>
  <si>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</si>
  <si>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</si>
  <si>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</si>
  <si>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</si>
  <si>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</si>
  <si>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</si>
  <si>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</si>
  <si>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</si>
  <si>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</si>
  <si>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</si>
  <si>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</si>
  <si>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</si>
  <si>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</si>
  <si>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</si>
  <si>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</si>
  <si>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</si>
  <si>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</si>
  <si>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</si>
  <si>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</si>
  <si>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</si>
  <si>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</si>
  <si>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</si>
  <si>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</si>
  <si>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</si>
  <si>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</si>
  <si>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</si>
  <si>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</si>
  <si>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</si>
  <si>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</si>
  <si>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</si>
  <si>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</si>
  <si>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</si>
  <si>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</si>
  <si>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</si>
  <si>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</si>
  <si>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</si>
  <si>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</si>
  <si>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</si>
  <si>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</si>
  <si>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</si>
  <si>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</si>
  <si>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</si>
  <si>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</si>
  <si>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</si>
  <si>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</si>
  <si>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</si>
  <si>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</si>
  <si>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</si>
  <si>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</si>
  <si>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</si>
  <si>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</si>
  <si>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</si>
  <si>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</si>
  <si>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</si>
  <si>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</si>
  <si>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</si>
  <si>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</si>
  <si>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</si>
  <si>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</si>
  <si>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</si>
  <si>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</si>
  <si>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</si>
  <si>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</si>
  <si>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</si>
  <si>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</si>
  <si>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</si>
  <si>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</si>
  <si>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</si>
  <si>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</si>
  <si>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</si>
  <si>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</si>
  <si>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</si>
  <si>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</si>
  <si>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</si>
  <si>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</si>
  <si>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</si>
  <si>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</si>
  <si>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</si>
  <si>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</si>
  <si>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</si>
  <si>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</si>
  <si>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</si>
  <si>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</si>
  <si>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</si>
  <si>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</si>
  <si>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</si>
  <si>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</si>
  <si>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</si>
  <si>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</si>
  <si>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</si>
  <si>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</si>
  <si>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</si>
  <si>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</si>
  <si>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</si>
  <si>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</si>
  <si>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</si>
  <si>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</si>
  <si>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</si>
  <si>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</si>
  <si>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</si>
  <si>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</si>
  <si>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</si>
  <si>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</si>
  <si>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</si>
  <si>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</si>
  <si>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</si>
  <si>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</si>
  <si>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</si>
  <si>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</si>
  <si>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</si>
  <si>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</si>
  <si>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</si>
  <si>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</si>
  <si>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</si>
  <si>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</si>
  <si>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</si>
  <si>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</si>
  <si>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</si>
  <si>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</si>
  <si>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</si>
  <si>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</si>
  <si>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</si>
  <si>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</si>
  <si>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</si>
  <si>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</si>
  <si>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</si>
  <si>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</si>
  <si>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</si>
  <si>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</si>
  <si>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</si>
  <si>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</si>
  <si>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</si>
  <si>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</si>
  <si>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</si>
  <si>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</si>
  <si>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</si>
  <si>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</si>
  <si>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</si>
  <si>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</si>
  <si>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</si>
  <si>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</si>
  <si>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</si>
  <si>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</si>
  <si>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</si>
  <si>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</si>
  <si>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</si>
  <si>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</si>
  <si>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</si>
  <si>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</si>
  <si>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</si>
  <si>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</si>
  <si>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</si>
  <si>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</si>
  <si>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</si>
  <si>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</si>
  <si>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</si>
  <si>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</si>
  <si>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</si>
  <si>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</si>
  <si>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</si>
  <si>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</si>
  <si>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</si>
  <si>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</si>
  <si>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</si>
  <si>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</si>
  <si>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</si>
  <si>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</si>
  <si>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</si>
  <si>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</si>
  <si>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</si>
  <si>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</si>
  <si>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</si>
  <si>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</si>
  <si>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</si>
  <si>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</si>
  <si>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</si>
  <si>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</si>
  <si>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</si>
  <si>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</si>
  <si>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</si>
  <si>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</si>
  <si>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</si>
  <si>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</si>
  <si>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</si>
  <si>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</si>
  <si>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</si>
  <si>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</si>
  <si>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</si>
  <si>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</si>
  <si>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</si>
  <si>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</si>
  <si>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</si>
  <si>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</si>
  <si>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</si>
  <si>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</si>
  <si>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</si>
  <si>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</si>
  <si>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</si>
  <si>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</si>
  <si>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</si>
  <si>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</si>
  <si>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</si>
  <si>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</si>
  <si>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</si>
  <si>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</si>
  <si>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</si>
  <si>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</si>
  <si>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</si>
  <si>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</si>
  <si>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</si>
  <si>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</si>
  <si>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</si>
  <si>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</si>
  <si>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</si>
  <si>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</si>
  <si>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</si>
  <si>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</si>
  <si>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</si>
  <si>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</si>
  <si>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</si>
  <si>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</si>
  <si>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</si>
  <si>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</si>
  <si>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</si>
  <si>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</si>
  <si>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</si>
  <si>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</si>
  <si>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</si>
  <si>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</si>
  <si>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</si>
  <si>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</si>
  <si>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</si>
  <si>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</si>
  <si>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</si>
  <si>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</si>
  <si>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</si>
  <si>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</si>
  <si>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</si>
  <si>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</si>
  <si>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</si>
  <si>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</si>
  <si>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</si>
  <si>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</si>
  <si>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</si>
  <si>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</si>
  <si>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</si>
  <si>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</si>
  <si>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</si>
  <si>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</si>
  <si>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</si>
  <si>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</si>
  <si>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</si>
  <si>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</si>
  <si>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</si>
  <si>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</si>
  <si>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</si>
  <si>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</si>
  <si>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</si>
  <si>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</si>
  <si>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</si>
  <si>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</si>
  <si>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</si>
  <si>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</si>
  <si>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</si>
  <si>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</si>
  <si>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</si>
  <si>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</si>
  <si>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</si>
  <si>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</si>
  <si>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</si>
  <si>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</si>
  <si>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</si>
  <si>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</si>
  <si>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</si>
  <si>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</si>
  <si>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</si>
  <si>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</si>
  <si>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</si>
  <si>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</si>
  <si>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</si>
  <si>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</si>
  <si>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</si>
  <si>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</si>
  <si>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</si>
  <si>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</si>
  <si>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</si>
  <si>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</si>
  <si>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</si>
  <si>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</si>
  <si>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</si>
  <si>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</si>
  <si>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</si>
  <si>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</si>
  <si>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</si>
  <si>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</si>
  <si>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</si>
  <si>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</si>
  <si>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</si>
  <si>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</si>
  <si>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</si>
  <si>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</si>
  <si>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</si>
  <si>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</si>
  <si>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</si>
  <si>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</si>
  <si>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</si>
  <si>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</si>
  <si>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</si>
  <si>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</si>
  <si>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</si>
  <si>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</si>
  <si>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</si>
  <si>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</si>
  <si>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</si>
  <si>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</si>
  <si>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</si>
  <si>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</si>
  <si>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</si>
  <si>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</si>
  <si>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</si>
  <si>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</si>
  <si>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</si>
  <si>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</si>
  <si>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</si>
  <si>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</si>
  <si>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</si>
  <si>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</si>
  <si>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</si>
  <si>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</si>
  <si>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</si>
  <si>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</si>
  <si>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</si>
  <si>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</si>
  <si>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</si>
  <si>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</si>
  <si>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</si>
  <si>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</si>
  <si>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</si>
  <si>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</si>
  <si>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</si>
  <si>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</si>
  <si>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</si>
  <si>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</si>
  <si>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</si>
  <si>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</si>
  <si>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</si>
  <si>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</si>
  <si>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</si>
  <si>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</si>
  <si>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</si>
  <si>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</si>
  <si>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</si>
  <si>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</si>
  <si>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</si>
  <si>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</si>
  <si>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</si>
  <si>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</si>
  <si>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</si>
  <si>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</si>
  <si>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</si>
  <si>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</si>
  <si>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</si>
  <si>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</si>
  <si>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</si>
  <si>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</si>
  <si>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</si>
  <si>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</si>
  <si>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</si>
  <si>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</si>
  <si>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</si>
  <si>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</si>
  <si>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</si>
  <si>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</si>
  <si>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</si>
  <si>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</si>
  <si>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</si>
  <si>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</si>
  <si>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</si>
  <si>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</si>
  <si>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</si>
  <si>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</si>
  <si>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</si>
  <si>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</si>
  <si>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</si>
  <si>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</si>
  <si>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</si>
  <si>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</si>
  <si>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</si>
  <si>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</si>
  <si>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</si>
  <si>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</si>
  <si>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</si>
  <si>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</si>
  <si>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</si>
  <si>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</si>
  <si>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</si>
  <si>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</si>
  <si>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</si>
  <si>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</si>
  <si>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</si>
  <si>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</si>
  <si>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</si>
  <si>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</si>
  <si>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</si>
  <si>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</si>
  <si>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</si>
  <si>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</si>
  <si>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</si>
  <si>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</si>
  <si>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</si>
  <si>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</si>
  <si>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</si>
  <si>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</si>
  <si>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</si>
  <si>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</si>
  <si>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</si>
  <si>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</si>
  <si>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</si>
  <si>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</si>
  <si>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</si>
  <si>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</si>
  <si>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</si>
  <si>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</si>
  <si>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</si>
  <si>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</si>
  <si>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</si>
  <si>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</si>
  <si>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</si>
  <si>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</si>
  <si>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</si>
  <si>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</si>
  <si>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</si>
  <si>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</si>
  <si>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</si>
  <si>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</si>
  <si>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</si>
  <si>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</si>
  <si>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</si>
  <si>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</si>
  <si>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</si>
  <si>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</si>
  <si>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</si>
  <si>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</si>
  <si>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</si>
  <si>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</si>
  <si>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</si>
  <si>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</si>
  <si>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</si>
  <si>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</si>
  <si>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</si>
  <si>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</si>
  <si>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</si>
  <si>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</si>
  <si>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</si>
  <si>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</si>
  <si>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</si>
  <si>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</si>
  <si>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</si>
  <si>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</si>
  <si>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</si>
  <si>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</si>
  <si>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</si>
  <si>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</si>
  <si>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</si>
  <si>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</si>
  <si>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</si>
  <si>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</si>
  <si>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</si>
  <si>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</si>
  <si>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</si>
  <si>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</si>
  <si>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</si>
  <si>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</si>
  <si>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</si>
  <si>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</si>
  <si>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</si>
  <si>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</si>
  <si>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</si>
  <si>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</si>
  <si>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</si>
  <si>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</si>
  <si>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</si>
  <si>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</si>
  <si>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</si>
  <si>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</si>
  <si>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</si>
  <si>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</si>
  <si>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</si>
  <si>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</si>
  <si>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</si>
  <si>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</si>
  <si>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</si>
  <si>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</si>
  <si>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</si>
  <si>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</si>
  <si>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</si>
  <si>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</si>
  <si>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</si>
  <si>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</si>
  <si>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</si>
  <si>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</si>
  <si>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</si>
  <si>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</si>
  <si>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</si>
  <si>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</si>
  <si>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</si>
  <si>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</si>
  <si>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</si>
  <si>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</si>
  <si>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</si>
  <si>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</si>
  <si>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</si>
  <si>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</si>
  <si>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</si>
  <si>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</si>
  <si>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</si>
  <si>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</si>
  <si>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</si>
  <si>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</si>
  <si>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</si>
  <si>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</si>
  <si>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</si>
  <si>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</si>
  <si>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</si>
  <si>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</si>
  <si>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</si>
  <si>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</si>
  <si>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</si>
  <si>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</si>
  <si>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</si>
  <si>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</si>
  <si>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</si>
  <si>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</si>
  <si>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</si>
  <si>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</si>
  <si>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</si>
  <si>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</si>
  <si>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</si>
  <si>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</si>
  <si>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</si>
  <si>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</si>
  <si>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</si>
  <si>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</si>
  <si>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</si>
  <si>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</si>
  <si>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</si>
  <si>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</si>
  <si>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</si>
  <si>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</si>
  <si>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</si>
  <si>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</si>
  <si>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</si>
  <si>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</si>
  <si>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</si>
  <si>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</si>
  <si>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</si>
  <si>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</si>
  <si>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</si>
  <si>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</si>
  <si>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</si>
  <si>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</si>
  <si>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</si>
  <si>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</si>
  <si>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</si>
  <si>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</si>
  <si>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</si>
  <si>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</si>
  <si>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</si>
  <si>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</si>
  <si>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</si>
  <si>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</si>
  <si>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</si>
  <si>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</si>
  <si>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</si>
  <si>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</si>
  <si>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</si>
  <si>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</si>
  <si>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</si>
  <si>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</si>
  <si>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</si>
  <si>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</si>
  <si>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</si>
  <si>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</si>
  <si>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</si>
  <si>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</si>
  <si>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</si>
  <si>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</si>
  <si>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</si>
  <si>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</si>
  <si>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</si>
  <si>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</si>
  <si>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</si>
  <si>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</si>
  <si>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</si>
  <si>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</si>
  <si>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</si>
  <si>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</si>
  <si>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</si>
  <si>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</si>
  <si>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</si>
  <si>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</si>
  <si>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</si>
  <si>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</si>
  <si>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</si>
  <si>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</si>
  <si>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</si>
  <si>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</si>
  <si>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</si>
  <si>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</si>
  <si>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</si>
  <si>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</si>
  <si>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</si>
  <si>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</si>
  <si>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</si>
  <si>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</si>
  <si>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</si>
  <si>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</si>
  <si>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</si>
  <si>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</si>
  <si>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</si>
  <si>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</si>
  <si>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</si>
  <si>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</si>
  <si>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</si>
  <si>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</si>
  <si>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</si>
  <si>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</si>
  <si>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</si>
  <si>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</si>
  <si>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</si>
  <si>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</si>
  <si>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</si>
  <si>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</si>
  <si>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</si>
  <si>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</si>
  <si>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</si>
  <si>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</si>
  <si>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</si>
  <si>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</si>
  <si>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</si>
  <si>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</si>
  <si>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</si>
  <si>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</si>
  <si>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</si>
  <si>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</si>
  <si>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</si>
  <si>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</si>
  <si>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</si>
  <si>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</si>
  <si>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</si>
  <si>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</si>
  <si>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</si>
  <si>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</si>
  <si>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</si>
  <si>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</si>
  <si>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</si>
  <si>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</si>
  <si>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</si>
  <si>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</si>
  <si>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</si>
  <si>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</si>
  <si>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</si>
  <si>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</si>
  <si>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</si>
  <si>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</si>
  <si>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</si>
  <si>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</si>
  <si>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</si>
  <si>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</si>
  <si>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</si>
  <si>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</si>
  <si>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</si>
  <si>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</si>
  <si>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</si>
  <si>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</si>
  <si>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</si>
  <si>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</si>
  <si>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</si>
  <si>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</si>
  <si>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</si>
  <si>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</si>
  <si>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</si>
  <si>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</si>
  <si>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</si>
  <si>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</si>
  <si>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</si>
  <si>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</si>
  <si>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</si>
  <si>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</si>
  <si>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</si>
  <si>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</si>
  <si>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</si>
  <si>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</si>
  <si>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</si>
  <si>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</si>
  <si>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</si>
  <si>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</si>
  <si>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</si>
  <si>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</si>
  <si>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</si>
  <si>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</si>
  <si>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</si>
  <si>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</si>
  <si>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</si>
  <si>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</si>
  <si>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</si>
  <si>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</si>
  <si>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</si>
  <si>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</si>
  <si>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</si>
  <si>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</si>
  <si>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</si>
  <si>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</si>
  <si>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</si>
  <si>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</si>
  <si>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</si>
  <si>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</si>
  <si>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</si>
  <si>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</si>
  <si>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</si>
  <si>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</si>
  <si>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</si>
  <si>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</si>
  <si>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</si>
  <si>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</si>
  <si>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</si>
  <si>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</si>
  <si>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</si>
  <si>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</si>
  <si>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</si>
  <si>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</si>
  <si>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</si>
  <si>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</si>
  <si>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</si>
  <si>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</si>
  <si>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</si>
  <si>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</si>
  <si>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</si>
  <si>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</si>
  <si>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</si>
  <si>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</si>
  <si>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</si>
  <si>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</si>
  <si>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</si>
  <si>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</si>
  <si>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</si>
  <si>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</si>
  <si>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</si>
  <si>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</si>
  <si>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</si>
  <si>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</si>
  <si>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</si>
  <si>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</si>
  <si>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</si>
  <si>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</si>
  <si>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</si>
  <si>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</si>
  <si>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</si>
  <si>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</si>
  <si>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</si>
  <si>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</si>
  <si>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</si>
  <si>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</si>
  <si>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</si>
  <si>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</si>
  <si>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</si>
  <si>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</si>
  <si>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</si>
  <si>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</si>
  <si>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</si>
  <si>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</si>
  <si>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</si>
  <si>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</si>
  <si>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</si>
  <si>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</si>
  <si>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</si>
  <si>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</si>
  <si>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</si>
  <si>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</si>
  <si>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</si>
  <si>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</si>
  <si>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</si>
  <si>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</si>
  <si>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</si>
  <si>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</si>
  <si>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</si>
  <si>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</si>
  <si>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</si>
  <si>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</si>
  <si>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</si>
  <si>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</si>
  <si>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</si>
  <si>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</si>
  <si>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</si>
  <si>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</si>
  <si>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</si>
  <si>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</si>
  <si>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</si>
  <si>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</si>
  <si>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</si>
  <si>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</si>
  <si>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</si>
  <si>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</si>
  <si>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</si>
  <si>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</si>
  <si>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</si>
  <si>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</si>
  <si>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</si>
  <si>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</si>
  <si>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</si>
  <si>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</si>
  <si>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</si>
  <si>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</si>
  <si>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</si>
  <si>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</si>
  <si>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</si>
  <si>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</si>
  <si>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</si>
  <si>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</si>
  <si>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</si>
  <si>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</si>
  <si>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</si>
  <si>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</si>
  <si>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</si>
  <si>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</si>
  <si>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</si>
  <si>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</si>
  <si>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</si>
  <si>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</si>
  <si>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</si>
  <si>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</si>
  <si>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</si>
  <si>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</si>
  <si>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</si>
  <si>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</si>
  <si>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</si>
  <si>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</si>
  <si>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</si>
  <si>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</si>
  <si>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</si>
  <si>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</si>
  <si>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</si>
  <si>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</si>
  <si>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</si>
  <si>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</si>
  <si>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</si>
  <si>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</si>
  <si>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</si>
  <si>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</si>
  <si>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</si>
  <si>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</si>
  <si>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</si>
  <si>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</si>
  <si>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</si>
  <si>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</si>
  <si>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</si>
  <si>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</si>
  <si>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</si>
  <si>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</si>
  <si>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</si>
  <si>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</si>
  <si>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</si>
  <si>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</si>
  <si>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</si>
  <si>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</si>
  <si>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</si>
  <si>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</si>
  <si>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</si>
  <si>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</si>
  <si>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</si>
  <si>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</si>
  <si>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</si>
  <si>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</si>
  <si>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</si>
  <si>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</si>
  <si>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</si>
  <si>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</si>
  <si>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</si>
  <si>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</si>
  <si>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</si>
  <si>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</si>
  <si>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</si>
  <si>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</si>
  <si>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</si>
  <si>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</si>
  <si>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</si>
  <si>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</si>
  <si>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</si>
  <si>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</si>
  <si>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</si>
  <si>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</si>
  <si>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</si>
  <si>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</si>
  <si>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</si>
  <si>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</si>
  <si>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</si>
  <si>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</si>
  <si>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</si>
  <si>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</si>
  <si>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</si>
  <si>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</si>
  <si>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</si>
  <si>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</si>
  <si>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</si>
  <si>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</si>
  <si>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</si>
  <si>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</si>
  <si>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</si>
  <si>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</si>
  <si>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</si>
  <si>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</si>
  <si>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</si>
  <si>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</si>
  <si>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</si>
  <si>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</si>
  <si>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</si>
  <si>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</si>
  <si>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</si>
  <si>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</si>
  <si>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</si>
  <si>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</si>
  <si>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</si>
  <si>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</si>
  <si>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</si>
  <si>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</si>
  <si>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</si>
  <si>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</si>
  <si>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</si>
  <si>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</si>
  <si>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</si>
  <si>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</si>
  <si>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</si>
  <si>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</si>
  <si>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</si>
  <si>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</si>
  <si>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</si>
  <si>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</si>
  <si>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</si>
  <si>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</si>
  <si>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</si>
  <si>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</si>
  <si>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</si>
  <si>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</si>
  <si>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</si>
  <si>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</si>
  <si>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</si>
  <si>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</si>
  <si>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</si>
  <si>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</si>
  <si>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</si>
  <si>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</si>
  <si>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</si>
  <si>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</si>
  <si>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</si>
  <si>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</si>
  <si>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</si>
  <si>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</si>
  <si>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</si>
  <si>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</si>
  <si>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</si>
  <si>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</si>
  <si>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</si>
  <si>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</si>
  <si>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</si>
  <si>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</si>
  <si>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</si>
  <si>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</si>
  <si>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</si>
  <si>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</si>
  <si>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</si>
  <si>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</si>
  <si>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</si>
  <si>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</si>
  <si>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</si>
  <si>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</si>
  <si>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</si>
  <si>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</si>
  <si>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</si>
  <si>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</si>
  <si>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</si>
  <si>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</si>
  <si>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</si>
  <si>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</si>
  <si>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</si>
  <si>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</si>
  <si>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</si>
  <si>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</si>
  <si>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</si>
  <si>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</si>
  <si>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</si>
  <si>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</si>
  <si>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</si>
  <si>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</si>
  <si>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</si>
  <si>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</si>
  <si>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</si>
  <si>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</si>
  <si>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</si>
  <si>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</si>
  <si>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</si>
  <si>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</si>
  <si>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</si>
  <si>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</si>
  <si>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</si>
  <si>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</si>
  <si>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</si>
  <si>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</si>
  <si>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</si>
  <si>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</si>
  <si>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</si>
  <si>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</si>
  <si>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</si>
  <si>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</si>
  <si>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</si>
  <si>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</si>
  <si>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</si>
  <si>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</si>
  <si>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</si>
  <si>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</si>
  <si>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</si>
  <si>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</si>
  <si>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</si>
  <si>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</si>
  <si>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</si>
  <si>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</si>
  <si>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</si>
  <si>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</si>
  <si>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</si>
  <si>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</si>
  <si>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</si>
  <si>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</si>
  <si>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</si>
  <si>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</si>
  <si>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</si>
  <si>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</si>
  <si>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</si>
  <si>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</si>
  <si>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</si>
  <si>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</si>
  <si>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</si>
  <si>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</si>
  <si>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</si>
  <si>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</si>
  <si>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</si>
  <si>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</si>
  <si>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</si>
  <si>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</si>
  <si>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</si>
  <si>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</si>
  <si>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</si>
  <si>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</si>
  <si>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</si>
  <si>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</si>
  <si>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</si>
  <si>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</si>
  <si>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</si>
  <si>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</si>
  <si>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</si>
  <si>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</si>
  <si>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</si>
  <si>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</si>
  <si>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</si>
  <si>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</si>
  <si>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</si>
  <si>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</si>
  <si>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</si>
  <si>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</si>
  <si>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</si>
  <si>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</si>
  <si>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</si>
  <si>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</si>
  <si>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</si>
  <si>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</si>
  <si>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</si>
  <si>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</si>
  <si>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</si>
  <si>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</si>
  <si>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</si>
  <si>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</si>
  <si>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</si>
  <si>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</si>
  <si>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</si>
  <si>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</si>
  <si>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</si>
  <si>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</si>
  <si>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</si>
  <si>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</si>
  <si>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</si>
  <si>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</si>
  <si>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</si>
  <si>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</si>
  <si>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</si>
  <si>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</si>
  <si>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</si>
  <si>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</si>
  <si>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</si>
  <si>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</si>
  <si>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</si>
  <si>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</si>
  <si>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</si>
  <si>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</si>
  <si>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</si>
  <si>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</si>
  <si>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</si>
  <si>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</si>
  <si>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</si>
  <si>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</si>
  <si>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</si>
  <si>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</si>
  <si>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</si>
  <si>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</si>
  <si>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</si>
  <si>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</si>
  <si>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</si>
  <si>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</si>
  <si>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</si>
  <si>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</si>
  <si>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</si>
  <si>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</si>
  <si>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</si>
  <si>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</si>
  <si>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</si>
  <si>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</si>
  <si>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</si>
  <si>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</si>
  <si>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</si>
  <si>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</si>
  <si>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</si>
  <si>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</si>
  <si>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</si>
  <si>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</si>
  <si>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</si>
  <si>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</si>
  <si>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</si>
  <si>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</si>
  <si>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</si>
  <si>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</si>
  <si>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</si>
  <si>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</si>
  <si>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</si>
  <si>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</si>
  <si>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</si>
  <si>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</si>
  <si>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</si>
  <si>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</si>
  <si>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</si>
  <si>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</si>
  <si>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</si>
  <si>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</si>
  <si>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</si>
  <si>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</si>
  <si>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</si>
  <si>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</si>
  <si>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</si>
  <si>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</si>
  <si>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</si>
  <si>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</si>
  <si>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</si>
  <si>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</si>
  <si>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</si>
  <si>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</si>
  <si>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</si>
  <si>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</si>
  <si>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</si>
  <si>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</si>
  <si>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</si>
  <si>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</si>
  <si>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</si>
  <si>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</si>
  <si>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</si>
  <si>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</si>
  <si>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</si>
  <si>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</si>
  <si>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</si>
  <si>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</si>
  <si>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</si>
  <si>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</si>
  <si>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</si>
  <si>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</si>
  <si>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</si>
  <si>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</si>
  <si>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</si>
  <si>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</si>
  <si>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</si>
  <si>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</si>
  <si>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</si>
  <si>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</si>
  <si>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</si>
  <si>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</si>
  <si>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</si>
  <si>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</si>
  <si>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</si>
  <si>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</si>
  <si>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</si>
  <si>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</si>
  <si>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</si>
  <si>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</si>
  <si>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</si>
  <si>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</si>
  <si>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</si>
  <si>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</si>
  <si>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</si>
  <si>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</si>
  <si>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</si>
  <si>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</si>
  <si>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</si>
  <si>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</si>
  <si>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</si>
  <si>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</si>
  <si>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</si>
  <si>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</si>
  <si>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</si>
  <si>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</si>
  <si>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</si>
  <si>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</si>
  <si>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</si>
  <si>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</si>
  <si>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</si>
  <si>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</si>
  <si>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</si>
  <si>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</si>
  <si>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</si>
  <si>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</si>
  <si>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</si>
  <si>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</si>
  <si>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</si>
  <si>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</si>
  <si>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</si>
  <si>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</si>
  <si>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</si>
  <si>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</si>
  <si>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</si>
  <si>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</si>
  <si>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</si>
  <si>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</si>
  <si>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</si>
  <si>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</si>
  <si>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</si>
  <si>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</si>
  <si>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</si>
  <si>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</si>
  <si>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</si>
  <si>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</si>
  <si>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</si>
  <si>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</si>
  <si>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</si>
  <si>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</si>
  <si>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</si>
  <si>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</si>
  <si>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</si>
  <si>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</si>
  <si>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</si>
  <si>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</si>
  <si>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</si>
  <si>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</si>
  <si>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</si>
  <si>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</si>
  <si>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</si>
  <si>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</si>
  <si>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</si>
  <si>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</si>
  <si>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</si>
  <si>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</si>
  <si>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</si>
  <si>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</si>
  <si>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</si>
  <si>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</si>
  <si>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</si>
  <si>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</si>
  <si>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</si>
  <si>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</si>
  <si>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</si>
  <si>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</si>
  <si>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</si>
  <si>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</si>
  <si>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</si>
  <si>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</si>
  <si>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</si>
  <si>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</si>
  <si>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</si>
  <si>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</si>
  <si>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</si>
  <si>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</si>
  <si>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</si>
  <si>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</si>
  <si>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</si>
  <si>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</si>
  <si>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</si>
  <si>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</si>
  <si>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</si>
  <si>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</si>
  <si>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</si>
  <si>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</si>
  <si>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</si>
  <si>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</si>
  <si>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</si>
  <si>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</si>
  <si>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</si>
  <si>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</si>
  <si>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</si>
  <si>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</si>
  <si>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</si>
  <si>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</si>
  <si>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</si>
  <si>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</si>
  <si>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</si>
  <si>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</si>
  <si>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</si>
  <si>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</si>
  <si>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</si>
  <si>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</si>
  <si>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</si>
  <si>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</si>
  <si>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</si>
  <si>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</si>
  <si>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</si>
  <si>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</si>
  <si>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</si>
  <si>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</si>
  <si>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</si>
  <si>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</si>
  <si>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</si>
  <si>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</si>
  <si>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</si>
  <si>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</si>
  <si>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</si>
  <si>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</si>
  <si>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</si>
  <si>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</si>
  <si>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</si>
  <si>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</si>
  <si>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</si>
  <si>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</si>
  <si>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</si>
  <si>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</si>
  <si>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</si>
  <si>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</si>
  <si>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</si>
  <si>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</si>
  <si>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</si>
  <si>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</si>
  <si>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</si>
  <si>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</si>
  <si>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</si>
  <si>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</si>
  <si>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</si>
  <si>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</si>
  <si>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</si>
  <si>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</si>
  <si>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</si>
  <si>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</si>
  <si>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</si>
  <si>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</si>
  <si>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</si>
  <si>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</si>
  <si>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</si>
  <si>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</si>
  <si>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</si>
  <si>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</si>
  <si>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</si>
  <si>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</si>
  <si>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</si>
  <si>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</si>
  <si>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</si>
  <si>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</si>
  <si>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</si>
  <si>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</si>
  <si>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</si>
  <si>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</si>
  <si>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</si>
  <si>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</si>
  <si>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</si>
  <si>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</si>
  <si>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</si>
  <si>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</si>
  <si>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</si>
  <si>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</si>
  <si>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</si>
  <si>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</si>
  <si>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</si>
  <si>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</si>
  <si>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</si>
  <si>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</si>
  <si>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</si>
  <si>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</si>
  <si>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</si>
  <si>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</si>
  <si>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</si>
  <si>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</si>
  <si>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</si>
  <si>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</si>
  <si>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</si>
  <si>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</si>
  <si>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</si>
  <si>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</si>
  <si>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</si>
  <si>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</si>
  <si>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</si>
  <si>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</si>
  <si>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</si>
  <si>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</si>
  <si>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</si>
  <si>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</si>
  <si>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</si>
  <si>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</si>
  <si>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</si>
  <si>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</si>
  <si>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</si>
  <si>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</si>
  <si>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</si>
  <si>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</si>
  <si>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</si>
  <si>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</si>
  <si>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</si>
  <si>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</si>
  <si>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</si>
  <si>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</si>
  <si>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</si>
  <si>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</si>
  <si>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</si>
  <si>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</si>
  <si>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</si>
  <si>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</si>
  <si>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</si>
  <si>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</si>
  <si>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</si>
  <si>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</si>
  <si>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</si>
  <si>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</si>
  <si>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</si>
  <si>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</si>
  <si>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</si>
  <si>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</si>
  <si>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</si>
  <si>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</si>
  <si>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</si>
  <si>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</si>
  <si>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</si>
  <si>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</si>
  <si>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</si>
  <si>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</si>
  <si>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</si>
  <si>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</si>
  <si>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</si>
  <si>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</si>
  <si>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</si>
  <si>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</si>
  <si>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</si>
  <si>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</si>
  <si>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</si>
  <si>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</si>
  <si>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</si>
  <si>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</si>
  <si>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</si>
  <si>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</si>
  <si>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</si>
  <si>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</si>
  <si>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</si>
  <si>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</si>
  <si>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</si>
  <si>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</si>
  <si>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</si>
  <si>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</si>
  <si>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</si>
  <si>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</si>
  <si>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</si>
  <si>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</si>
  <si>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</si>
  <si>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</si>
  <si>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</si>
  <si>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</si>
  <si>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</si>
  <si>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</si>
  <si>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</si>
  <si>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</si>
  <si>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</si>
  <si>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</si>
  <si>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</si>
  <si>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</si>
  <si>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</si>
  <si>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</si>
  <si>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</si>
  <si>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</si>
  <si>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</si>
  <si>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</si>
  <si>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</si>
  <si>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</si>
  <si>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</si>
  <si>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</si>
  <si>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</si>
  <si>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</si>
  <si>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</si>
  <si>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</si>
  <si>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</si>
  <si>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</si>
  <si>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</si>
  <si>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</si>
  <si>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</si>
  <si>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</si>
  <si>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</si>
  <si>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</si>
  <si>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</si>
  <si>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</si>
  <si>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</si>
  <si>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</si>
  <si>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</si>
  <si>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</si>
  <si>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</si>
  <si>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</si>
  <si>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</si>
  <si>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</si>
  <si>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</si>
  <si>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</si>
  <si>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</si>
  <si>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</si>
  <si>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</si>
  <si>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</si>
  <si>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</si>
  <si>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</si>
  <si>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</si>
  <si>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</si>
  <si>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</si>
  <si>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</si>
  <si>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</si>
  <si>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</si>
  <si>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</si>
  <si>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</si>
  <si>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</si>
  <si>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</si>
  <si>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</si>
  <si>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</si>
  <si>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</si>
  <si>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</si>
  <si>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</si>
  <si>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</si>
  <si>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</si>
  <si>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</si>
  <si>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</si>
  <si>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</si>
  <si>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</si>
  <si>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</si>
  <si>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</si>
  <si>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</si>
  <si>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</si>
  <si>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</si>
  <si>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</si>
  <si>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</si>
  <si>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</si>
  <si>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</si>
  <si>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</si>
  <si>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</si>
  <si>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</si>
  <si>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</si>
  <si>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</si>
  <si>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</si>
  <si>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</si>
  <si>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</si>
  <si>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</si>
  <si>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</si>
  <si>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</si>
  <si>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</si>
  <si>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</si>
  <si>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</si>
  <si>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</si>
  <si>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</si>
  <si>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</si>
  <si>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</si>
  <si>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</si>
  <si>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</si>
  <si>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</si>
  <si>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</si>
  <si>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</si>
  <si>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</si>
  <si>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</si>
  <si>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</si>
  <si>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</si>
  <si>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</si>
  <si>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</si>
  <si>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</si>
  <si>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</si>
  <si>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</si>
  <si>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</si>
  <si>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</si>
  <si>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</si>
  <si>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</si>
  <si>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</si>
  <si>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</si>
  <si>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</si>
  <si>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</si>
  <si>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</si>
  <si>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</si>
  <si>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</si>
  <si>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</si>
  <si>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</si>
  <si>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</si>
  <si>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</si>
  <si>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</si>
  <si>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</si>
  <si>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</si>
  <si>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</si>
  <si>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</si>
  <si>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</si>
  <si>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</si>
  <si>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</si>
  <si>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</si>
  <si>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</si>
  <si>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</si>
  <si>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</si>
  <si>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</si>
  <si>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</si>
  <si>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</si>
  <si>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</si>
  <si>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</si>
  <si>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</si>
  <si>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</si>
  <si>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</si>
  <si>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</si>
  <si>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</si>
  <si>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</si>
  <si>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</si>
  <si>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</si>
  <si>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</si>
  <si>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</si>
  <si>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</si>
  <si>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</si>
  <si>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</si>
  <si>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</si>
  <si>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</si>
  <si>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</si>
  <si>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</si>
  <si>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</si>
  <si>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</si>
  <si>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</si>
  <si>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</si>
  <si>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</si>
  <si>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</si>
  <si>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</si>
  <si>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</si>
  <si>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</si>
  <si>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</si>
  <si>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</si>
  <si>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</si>
  <si>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</si>
  <si>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</si>
  <si>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</si>
  <si>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</si>
  <si>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</si>
  <si>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</si>
  <si>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</si>
  <si>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</si>
  <si>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</si>
  <si>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</si>
  <si>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</si>
  <si>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</si>
  <si>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</si>
  <si>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</si>
  <si>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</si>
  <si>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</si>
  <si>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</si>
  <si>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</si>
  <si>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</si>
  <si>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</si>
  <si>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</si>
  <si>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</si>
  <si>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</si>
  <si>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</si>
  <si>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</si>
  <si>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</si>
  <si>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</si>
  <si>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</si>
  <si>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</si>
  <si>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</si>
  <si>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</si>
  <si>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</si>
  <si>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</si>
  <si>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</si>
  <si>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</si>
  <si>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</si>
  <si>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</si>
  <si>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</si>
  <si>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</si>
  <si>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</si>
  <si>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</si>
  <si>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</si>
  <si>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</si>
  <si>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</si>
  <si>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</si>
  <si>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</si>
  <si>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</si>
  <si>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</si>
  <si>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</si>
  <si>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</si>
  <si>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</si>
  <si>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</si>
  <si>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</si>
  <si>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</si>
  <si>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</si>
  <si>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</si>
  <si>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</si>
  <si>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</si>
  <si>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</si>
  <si>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</si>
  <si>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</si>
  <si>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</si>
  <si>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</si>
  <si>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</si>
  <si>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</si>
  <si>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</si>
  <si>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</si>
  <si>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</si>
  <si>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</si>
  <si>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</si>
  <si>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</si>
  <si>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</si>
  <si>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</si>
  <si>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</si>
  <si>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</si>
  <si>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</si>
  <si>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</si>
  <si>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</si>
  <si>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</si>
  <si>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</si>
  <si>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</si>
  <si>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</si>
  <si>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</si>
  <si>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</si>
  <si>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</si>
  <si>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</si>
  <si>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</si>
  <si>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</si>
  <si>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</si>
  <si>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</si>
  <si>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</si>
  <si>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</si>
  <si>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</si>
  <si>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</si>
  <si>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</si>
  <si>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</si>
  <si>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</si>
  <si>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</si>
  <si>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</si>
  <si>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</si>
  <si>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</si>
  <si>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</si>
  <si>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</si>
  <si>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</si>
  <si>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</si>
  <si>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</si>
  <si>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</si>
  <si>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</si>
  <si>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</si>
  <si>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</si>
  <si>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</si>
  <si>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</si>
  <si>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</si>
  <si>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</si>
  <si>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</si>
  <si>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</si>
  <si>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</si>
  <si>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</si>
  <si>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</si>
  <si>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</si>
  <si>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</si>
  <si>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</si>
  <si>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</si>
  <si>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</si>
  <si>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</si>
  <si>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</si>
  <si>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</si>
  <si>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</si>
  <si>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</si>
  <si>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</si>
  <si>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</si>
  <si>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</si>
  <si>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</si>
  <si>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</si>
  <si>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</si>
  <si>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</si>
  <si>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</si>
  <si>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</si>
  <si>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</si>
  <si>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</si>
  <si>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</si>
  <si>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</si>
  <si>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</si>
  <si>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</si>
  <si>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</si>
  <si>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</si>
  <si>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</si>
  <si>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</si>
  <si>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</si>
  <si>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</si>
  <si>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</si>
  <si>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</si>
  <si>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</si>
  <si>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</si>
  <si>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</si>
  <si>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</si>
  <si>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</si>
  <si>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</si>
  <si>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</si>
  <si>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</si>
  <si>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</si>
  <si>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</si>
  <si>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</si>
  <si>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</si>
  <si>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</si>
  <si>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</si>
  <si>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</si>
  <si>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</si>
  <si>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</si>
  <si>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</si>
  <si>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</si>
  <si>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</si>
  <si>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</si>
  <si>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</si>
  <si>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</si>
  <si>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</si>
  <si>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</si>
  <si>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</si>
  <si>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</si>
  <si>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</si>
  <si>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</si>
  <si>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</si>
  <si>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</si>
  <si>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</si>
  <si>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</si>
  <si>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</si>
  <si>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</si>
  <si>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</si>
  <si>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</si>
  <si>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</si>
  <si>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</si>
  <si>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</si>
  <si>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</si>
  <si>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</si>
  <si>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</si>
  <si>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</si>
  <si>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</si>
  <si>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</si>
  <si>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</si>
  <si>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</si>
  <si>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</si>
  <si>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</si>
  <si>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</si>
  <si>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</si>
  <si>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</si>
  <si>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</si>
  <si>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</si>
  <si>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</si>
  <si>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</si>
  <si>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</si>
  <si>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</si>
  <si>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</si>
  <si>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</si>
  <si>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</si>
  <si>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</si>
  <si>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</si>
  <si>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</si>
  <si>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</si>
  <si>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</si>
  <si>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</si>
  <si>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</si>
  <si>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</si>
  <si>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</si>
  <si>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</si>
  <si>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</si>
  <si>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</si>
  <si>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</si>
  <si>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</si>
  <si>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</si>
  <si>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</si>
  <si>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</si>
  <si>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</si>
  <si>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</si>
  <si>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</si>
  <si>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</si>
  <si>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</si>
  <si>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</si>
  <si>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</si>
  <si>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</si>
  <si>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</si>
  <si>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</si>
  <si>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</si>
  <si>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</si>
  <si>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</si>
  <si>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</si>
  <si>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</si>
  <si>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</si>
  <si>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</si>
  <si>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</si>
  <si>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</si>
  <si>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</si>
  <si>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</si>
  <si>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</si>
  <si>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</si>
  <si>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</si>
  <si>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</si>
  <si>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</si>
  <si>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</si>
  <si>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</si>
  <si>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</si>
  <si>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</si>
  <si>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</si>
  <si>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</si>
  <si>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</si>
  <si>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</si>
  <si>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</si>
  <si>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</si>
  <si>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</si>
  <si>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</si>
  <si>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</si>
  <si>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</si>
  <si>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</si>
  <si>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</si>
  <si>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</si>
  <si>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</si>
  <si>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</si>
  <si>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</si>
  <si>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</si>
  <si>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</si>
  <si>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</si>
  <si>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</si>
  <si>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</si>
  <si>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</si>
  <si>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</si>
  <si>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</si>
  <si>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</si>
  <si>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</si>
  <si>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</si>
  <si>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</si>
  <si>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</si>
  <si>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</si>
  <si>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</si>
  <si>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</si>
  <si>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</si>
  <si>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</si>
  <si>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</si>
  <si>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</si>
  <si>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</si>
  <si>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</si>
  <si>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</si>
  <si>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</si>
  <si>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</si>
  <si>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</si>
  <si>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</si>
  <si>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</si>
  <si>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</si>
  <si>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</si>
  <si>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</si>
  <si>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</si>
  <si>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</si>
  <si>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</si>
  <si>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</si>
  <si>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</si>
  <si>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</si>
  <si>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</si>
  <si>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</si>
  <si>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</si>
  <si>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</si>
  <si>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</si>
  <si>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</si>
  <si>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</si>
  <si>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</si>
  <si>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</si>
  <si>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</si>
  <si>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</si>
  <si>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</si>
  <si>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</si>
  <si>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</si>
  <si>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</si>
  <si>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</si>
  <si>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</si>
  <si>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</si>
  <si>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</si>
  <si>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</si>
  <si>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</si>
  <si>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</si>
  <si>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</si>
  <si>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</si>
  <si>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</si>
  <si>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</si>
  <si>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</si>
  <si>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</si>
  <si>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</si>
  <si>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</si>
  <si>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</si>
  <si>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</si>
  <si>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</si>
  <si>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</si>
  <si>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</si>
  <si>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</si>
  <si>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</si>
  <si>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</si>
  <si>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</si>
  <si>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</si>
  <si>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</si>
  <si>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</si>
  <si>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</si>
  <si>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</si>
  <si>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</si>
  <si>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</si>
  <si>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</si>
  <si>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</si>
  <si>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</si>
  <si>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</si>
  <si>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</si>
  <si>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</si>
  <si>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</si>
  <si>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</si>
  <si>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</si>
  <si>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</si>
  <si>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</si>
  <si>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</si>
  <si>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</si>
  <si>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</si>
  <si>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</si>
  <si>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</si>
  <si>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</si>
  <si>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</si>
  <si>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</si>
  <si>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</si>
  <si>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</si>
  <si>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</si>
  <si>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</si>
  <si>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</si>
  <si>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</si>
  <si>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</si>
  <si>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</si>
  <si>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</si>
  <si>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</si>
  <si>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</si>
  <si>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</si>
  <si>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</si>
  <si>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</si>
  <si>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</si>
  <si>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</si>
  <si>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</si>
  <si>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</si>
  <si>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</si>
  <si>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</si>
  <si>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</si>
  <si>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</si>
  <si>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</si>
  <si>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</si>
  <si>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</si>
  <si>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</si>
  <si>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</si>
  <si>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</si>
  <si>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</si>
  <si>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</si>
  <si>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</si>
  <si>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</si>
  <si>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</si>
  <si>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</si>
  <si>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</si>
  <si>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</si>
  <si>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</si>
  <si>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</si>
  <si>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</si>
  <si>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</si>
  <si>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</si>
  <si>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</si>
  <si>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</si>
  <si>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</si>
  <si>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</si>
  <si>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</si>
  <si>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</si>
  <si>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</si>
  <si>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</si>
  <si>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</si>
  <si>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</si>
  <si>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</si>
  <si>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</si>
  <si>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</si>
  <si>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</si>
  <si>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</si>
  <si>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</si>
  <si>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</si>
  <si>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</si>
  <si>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</si>
  <si>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</si>
  <si>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</si>
  <si>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</si>
  <si>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</si>
  <si>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</si>
  <si>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</si>
  <si>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</si>
  <si>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</si>
  <si>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</si>
  <si>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</si>
  <si>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</si>
  <si>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</si>
  <si>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</si>
  <si>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</si>
  <si>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</si>
  <si>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</si>
  <si>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</si>
  <si>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</si>
  <si>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</si>
  <si>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</si>
  <si>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</si>
  <si>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</si>
  <si>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</si>
  <si>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</si>
  <si>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</si>
  <si>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</si>
  <si>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</si>
  <si>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</si>
  <si>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</si>
  <si>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</si>
  <si>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</si>
  <si>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</si>
  <si>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</si>
  <si>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</si>
  <si>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</si>
  <si>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</si>
  <si>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</si>
  <si>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</si>
  <si>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</si>
  <si>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</si>
  <si>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</si>
  <si>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</si>
  <si>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</si>
  <si>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</si>
  <si>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</si>
  <si>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</si>
  <si>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</si>
  <si>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</si>
  <si>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</si>
  <si>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</si>
  <si>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</si>
  <si>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</si>
  <si>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</si>
  <si>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</si>
  <si>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</si>
  <si>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</si>
  <si>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</si>
  <si>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</si>
  <si>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</si>
  <si>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</si>
  <si>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</si>
  <si>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</si>
  <si>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</si>
  <si>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</si>
  <si>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</si>
  <si>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</si>
  <si>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</si>
  <si>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</si>
  <si>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</si>
  <si>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</si>
  <si>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</si>
  <si>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</si>
  <si>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</si>
  <si>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</si>
  <si>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</si>
  <si>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</si>
  <si>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</si>
  <si>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</si>
  <si>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</si>
  <si>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</si>
  <si>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</si>
  <si>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</si>
  <si>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</si>
  <si>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</si>
  <si>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</si>
  <si>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</si>
  <si>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</si>
  <si>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</si>
  <si>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</si>
  <si>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</si>
  <si>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</si>
  <si>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</si>
  <si>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</si>
  <si>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</si>
  <si>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</si>
  <si>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</si>
  <si>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</si>
  <si>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</si>
  <si>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</si>
  <si>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</si>
  <si>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</si>
  <si>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</si>
  <si>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</si>
  <si>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</si>
  <si>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</si>
  <si>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</si>
  <si>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</si>
  <si>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</si>
  <si>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</si>
  <si>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</si>
  <si>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</si>
  <si>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</si>
  <si>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</si>
  <si>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</si>
  <si>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</si>
  <si>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</si>
  <si>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</si>
  <si>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</si>
  <si>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</si>
  <si>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</si>
  <si>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</si>
  <si>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</si>
  <si>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</si>
  <si>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</si>
  <si>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</si>
  <si>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</si>
  <si>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</si>
  <si>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</si>
  <si>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</si>
  <si>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</si>
  <si>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</si>
  <si>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</si>
  <si>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</si>
  <si>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</si>
  <si>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</si>
  <si>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</si>
  <si>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</si>
  <si>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</si>
  <si>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</si>
  <si>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</si>
  <si>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</si>
  <si>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</si>
  <si>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</si>
  <si>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</si>
  <si>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</si>
  <si>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</si>
  <si>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</si>
  <si>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</si>
  <si>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</si>
  <si>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</si>
  <si>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</si>
  <si>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</si>
  <si>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</si>
  <si>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</si>
  <si>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</si>
  <si>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</si>
  <si>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</si>
  <si>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</si>
  <si>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</si>
  <si>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</si>
  <si>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</si>
  <si>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</si>
  <si>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</si>
  <si>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</si>
  <si>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</si>
  <si>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</si>
  <si>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</si>
  <si>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</si>
  <si>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</si>
  <si>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</si>
  <si>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</si>
  <si>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</si>
  <si>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</si>
  <si>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</si>
  <si>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</si>
  <si>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</si>
  <si>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</si>
  <si>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</si>
  <si>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</si>
  <si>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</si>
  <si>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</si>
  <si>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</si>
  <si>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</si>
  <si>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</si>
  <si>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</si>
  <si>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</si>
  <si>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</si>
  <si>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</si>
  <si>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</si>
  <si>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</si>
  <si>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</si>
  <si>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</si>
  <si>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</si>
  <si>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</si>
  <si>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</si>
  <si>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</si>
  <si>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</si>
  <si>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</si>
  <si>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</si>
  <si>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</si>
  <si>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</si>
  <si>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</si>
  <si>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</si>
  <si>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</si>
  <si>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</si>
  <si>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</si>
  <si>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</si>
  <si>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</si>
  <si>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</si>
  <si>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</si>
  <si>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</si>
  <si>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</si>
  <si>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</si>
  <si>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</si>
  <si>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</si>
  <si>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</si>
  <si>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</si>
  <si>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</si>
  <si>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</si>
  <si>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</si>
  <si>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</si>
  <si>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</si>
  <si>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</si>
  <si>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</si>
  <si>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</si>
  <si>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</si>
  <si>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</si>
  <si>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</si>
  <si>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</si>
  <si>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</si>
  <si>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</si>
  <si>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</si>
  <si>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</si>
  <si>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</si>
  <si>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</si>
  <si>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</si>
  <si>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</si>
  <si>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</si>
  <si>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</si>
  <si>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</si>
  <si>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</si>
  <si>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</si>
  <si>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</si>
  <si>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</si>
  <si>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</si>
  <si>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</si>
  <si>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</si>
  <si>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</si>
  <si>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</si>
  <si>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</si>
  <si>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</si>
  <si>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</si>
  <si>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</si>
  <si>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</si>
  <si>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</si>
  <si>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</si>
  <si>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</si>
  <si>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</si>
  <si>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</si>
  <si>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</si>
  <si>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</si>
  <si>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</si>
  <si>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</si>
  <si>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</si>
  <si>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</si>
  <si>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</si>
  <si>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</si>
  <si>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</si>
  <si>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</si>
  <si>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</si>
  <si>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</si>
  <si>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</si>
  <si>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</si>
  <si>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</si>
  <si>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</si>
  <si>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</si>
  <si>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</si>
  <si>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</si>
  <si>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</si>
  <si>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</si>
  <si>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</si>
  <si>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</si>
  <si>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</si>
  <si>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</si>
  <si>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</si>
  <si>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</si>
  <si>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</si>
  <si>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</si>
  <si>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</si>
  <si>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</si>
  <si>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</si>
  <si>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</si>
  <si>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</si>
  <si>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</si>
  <si>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</si>
  <si>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</si>
  <si>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</si>
  <si>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</si>
  <si>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</si>
  <si>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</si>
  <si>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</si>
  <si>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</si>
  <si>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</si>
  <si>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</si>
  <si>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</si>
  <si>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</si>
  <si>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</si>
  <si>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</si>
  <si>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</si>
  <si>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</si>
  <si>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</si>
  <si>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</si>
  <si>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</si>
  <si>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</si>
  <si>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</si>
  <si>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</si>
  <si>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</si>
  <si>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</si>
  <si>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</si>
  <si>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</si>
  <si>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</si>
  <si>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</si>
  <si>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</si>
  <si>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</si>
  <si>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</si>
  <si>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</si>
  <si>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</si>
  <si>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</si>
  <si>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</si>
  <si>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</si>
  <si>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</si>
  <si>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</si>
  <si>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</si>
  <si>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</si>
  <si>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</si>
  <si>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</si>
  <si>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</si>
  <si>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</si>
  <si>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</si>
  <si>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</si>
  <si>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</si>
  <si>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</si>
  <si>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</si>
  <si>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</si>
  <si>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</si>
  <si>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</si>
  <si>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</si>
  <si>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</si>
  <si>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</si>
  <si>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</si>
  <si>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</si>
  <si>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</si>
  <si>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</si>
  <si>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</si>
  <si>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</si>
  <si>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</si>
  <si>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</si>
  <si>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</si>
  <si>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</si>
  <si>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</si>
  <si>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</si>
  <si>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</si>
  <si>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</si>
  <si>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</si>
  <si>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</si>
  <si>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</si>
  <si>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</si>
  <si>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</si>
  <si>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</si>
  <si>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</si>
  <si>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</si>
  <si>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</si>
  <si>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</si>
  <si>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</si>
  <si>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</si>
  <si>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</si>
  <si>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</si>
  <si>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</si>
  <si>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</si>
  <si>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</si>
  <si>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</si>
  <si>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</si>
  <si>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</si>
  <si>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</si>
  <si>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</si>
  <si>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</si>
  <si>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</si>
  <si>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</si>
  <si>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</si>
  <si>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</si>
  <si>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</si>
  <si>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</si>
  <si>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</si>
  <si>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</si>
  <si>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</si>
  <si>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</si>
  <si>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</si>
  <si>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</si>
  <si>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</si>
  <si>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</si>
  <si>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</si>
  <si>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</si>
  <si>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</si>
  <si>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</si>
  <si>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</si>
  <si>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</si>
  <si>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</si>
  <si>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</si>
  <si>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</si>
  <si>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</si>
  <si>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</si>
  <si>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</si>
  <si>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</si>
  <si>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</si>
  <si>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</si>
  <si>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</si>
  <si>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</si>
  <si>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</si>
  <si>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</si>
  <si>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</si>
  <si>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</si>
  <si>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</si>
  <si>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</si>
  <si>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</si>
  <si>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</si>
  <si>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</si>
  <si>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</si>
  <si>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</si>
  <si>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</si>
  <si>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</si>
  <si>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</si>
  <si>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</si>
  <si>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</si>
  <si>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</si>
  <si>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</si>
  <si>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</si>
  <si>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</si>
  <si>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</si>
  <si>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</si>
  <si>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</si>
  <si>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</si>
  <si>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</si>
  <si>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</si>
  <si>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</si>
  <si>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</si>
  <si>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</si>
  <si>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</si>
  <si>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</si>
  <si>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</si>
  <si>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</si>
  <si>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</si>
  <si>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</si>
  <si>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</si>
  <si>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</si>
  <si>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</si>
  <si>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</si>
  <si>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</si>
  <si>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</si>
  <si>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</si>
  <si>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</si>
  <si>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</si>
  <si>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</si>
  <si>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</si>
  <si>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</si>
  <si>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</si>
  <si>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</si>
  <si>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</si>
  <si>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</si>
  <si>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</si>
  <si>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</si>
  <si>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</si>
  <si>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</si>
  <si>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</si>
  <si>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</si>
  <si>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</si>
  <si>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</si>
  <si>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</si>
  <si>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</si>
  <si>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</si>
  <si>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</si>
  <si>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</si>
  <si>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</si>
  <si>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</si>
  <si>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</si>
  <si>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</si>
  <si>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</si>
  <si>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</si>
  <si>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</si>
  <si>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</si>
  <si>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</si>
  <si>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</si>
  <si>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</si>
  <si>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</si>
  <si>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</si>
  <si>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</si>
  <si>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</si>
  <si>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</si>
  <si>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</si>
  <si>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</si>
  <si>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</si>
  <si>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</si>
  <si>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</si>
  <si>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</si>
  <si>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</si>
  <si>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</si>
  <si>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</si>
  <si>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</si>
  <si>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</si>
  <si>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</si>
  <si>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</si>
  <si>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</si>
  <si>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</si>
  <si>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</si>
  <si>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</si>
  <si>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</si>
  <si>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</si>
  <si>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</si>
  <si>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</si>
  <si>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</si>
  <si>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</si>
  <si>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</si>
  <si>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</si>
  <si>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</si>
  <si>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</si>
  <si>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</si>
  <si>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</si>
  <si>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</si>
  <si>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</si>
  <si>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</si>
  <si>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</si>
  <si>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</si>
  <si>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</si>
  <si>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</si>
  <si>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</si>
  <si>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</si>
  <si>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</si>
  <si>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</si>
  <si>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</si>
  <si>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</si>
  <si>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</si>
  <si>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</si>
  <si>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</si>
  <si>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</si>
  <si>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</si>
  <si>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</si>
  <si>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</si>
  <si>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</si>
  <si>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</si>
  <si>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</si>
  <si>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</si>
  <si>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</si>
  <si>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</si>
  <si>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</si>
  <si>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</si>
  <si>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</si>
  <si>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</si>
  <si>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</si>
  <si>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</si>
  <si>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</si>
  <si>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</si>
  <si>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</si>
  <si>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</si>
  <si>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</si>
  <si>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</si>
  <si>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</si>
  <si>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</si>
  <si>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</si>
  <si>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</si>
  <si>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</si>
  <si>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</si>
  <si>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</si>
  <si>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</si>
  <si>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</si>
  <si>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</si>
  <si>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</si>
  <si>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</si>
  <si>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</si>
  <si>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</si>
  <si>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</si>
  <si>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</si>
  <si>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</si>
  <si>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</si>
  <si>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</si>
  <si>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</si>
  <si>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</si>
  <si>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</si>
  <si>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</si>
  <si>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</si>
  <si>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</si>
  <si>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</si>
  <si>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</si>
  <si>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</si>
  <si>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</si>
  <si>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</si>
  <si>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</si>
  <si>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</si>
  <si>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</si>
  <si>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</si>
  <si>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</si>
  <si>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</si>
  <si>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</si>
  <si>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</si>
  <si>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</si>
  <si>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</si>
  <si>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</si>
  <si>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</si>
  <si>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</si>
  <si>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</si>
  <si>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</si>
  <si>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</si>
  <si>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</si>
  <si>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</si>
  <si>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</si>
  <si>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</si>
  <si>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</si>
  <si>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</si>
  <si>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</si>
  <si>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</si>
  <si>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</si>
  <si>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</si>
  <si>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</si>
  <si>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</si>
  <si>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</si>
  <si>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</si>
  <si>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</si>
  <si>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</si>
  <si>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</si>
  <si>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</si>
  <si>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</si>
  <si>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</si>
  <si>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</si>
  <si>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</si>
  <si>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</si>
  <si>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</si>
  <si>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</si>
  <si>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</si>
  <si>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</si>
  <si>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</si>
  <si>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</si>
  <si>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</si>
  <si>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</si>
  <si>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</si>
  <si>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</si>
  <si>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</si>
  <si>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</si>
  <si>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</si>
  <si>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</si>
  <si>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</si>
  <si>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</si>
  <si>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</si>
  <si>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</si>
  <si>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</si>
  <si>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</si>
  <si>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</si>
  <si>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</si>
  <si>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</si>
  <si>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</si>
  <si>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</si>
  <si>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</si>
  <si>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</si>
  <si>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</si>
  <si>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</si>
  <si>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</si>
  <si>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</si>
  <si>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</si>
  <si>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</si>
  <si>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</si>
  <si>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</si>
  <si>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</si>
  <si>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</si>
  <si>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</si>
  <si>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</si>
  <si>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</si>
  <si>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</si>
  <si>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</si>
  <si>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</si>
  <si>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</si>
  <si>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</si>
  <si>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</si>
  <si>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</si>
  <si>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</si>
  <si>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</si>
  <si>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</si>
  <si>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</si>
  <si>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</si>
  <si>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</si>
  <si>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</si>
  <si>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</si>
  <si>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</si>
  <si>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</si>
  <si>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</si>
  <si>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</si>
  <si>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</si>
  <si>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</si>
  <si>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</si>
  <si>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</si>
  <si>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</si>
  <si>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</si>
  <si>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</si>
  <si>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</si>
  <si>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</si>
  <si>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</si>
  <si>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</si>
  <si>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</si>
  <si>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</si>
  <si>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</si>
  <si>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</si>
  <si>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</si>
  <si>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</si>
  <si>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</si>
  <si>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</si>
  <si>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</si>
  <si>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</si>
  <si>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</si>
  <si>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</si>
  <si>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</si>
  <si>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</si>
  <si>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</si>
  <si>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</si>
  <si>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</si>
  <si>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</si>
  <si>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</si>
  <si>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</si>
  <si>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</si>
  <si>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</si>
  <si>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</si>
  <si>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</si>
  <si>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</si>
  <si>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</si>
  <si>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</si>
  <si>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</si>
  <si>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</si>
  <si>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</si>
  <si>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</si>
  <si>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</si>
  <si>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</si>
  <si>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</si>
  <si>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</si>
  <si>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</si>
  <si>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</si>
  <si>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</si>
  <si>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</si>
  <si>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</si>
  <si>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</si>
  <si>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</si>
  <si>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</si>
  <si>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</si>
  <si>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</si>
  <si>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</si>
  <si>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</si>
  <si>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</si>
  <si>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</si>
  <si>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</si>
  <si>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</si>
  <si>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</si>
  <si>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</si>
  <si>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</si>
  <si>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</si>
  <si>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</si>
  <si>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</si>
  <si>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</si>
  <si>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</si>
  <si>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</si>
  <si>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</si>
  <si>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</si>
  <si>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</si>
  <si>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</si>
  <si>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</si>
  <si>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</si>
  <si>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</si>
  <si>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</si>
  <si>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</si>
  <si>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</si>
  <si>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</si>
  <si>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</si>
  <si>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</si>
  <si>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</si>
  <si>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</si>
  <si>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</si>
  <si>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</si>
  <si>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</si>
  <si>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</si>
  <si>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</si>
  <si>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</si>
  <si>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</si>
  <si>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</si>
  <si>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</si>
  <si>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</si>
  <si>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</si>
  <si>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</si>
  <si>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</si>
  <si>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</si>
  <si>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</si>
  <si>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</si>
  <si>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</si>
  <si>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</si>
  <si>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</si>
  <si>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</si>
  <si>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</si>
  <si>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</si>
  <si>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</si>
  <si>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</si>
  <si>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</si>
  <si>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</si>
  <si>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</si>
  <si>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</si>
  <si>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</si>
  <si>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</si>
  <si>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</si>
  <si>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</si>
  <si>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</si>
  <si>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</si>
  <si>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</si>
  <si>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</si>
  <si>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</si>
  <si>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</si>
  <si>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</si>
  <si>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</si>
  <si>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</si>
  <si>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</si>
  <si>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</si>
  <si>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</si>
  <si>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</si>
  <si>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</si>
  <si>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</si>
  <si>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</si>
  <si>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</si>
  <si>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</si>
  <si>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</si>
  <si>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</si>
  <si>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</si>
  <si>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</si>
  <si>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</si>
  <si>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</si>
  <si>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</si>
  <si>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</si>
  <si>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</si>
  <si>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</si>
  <si>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</si>
  <si>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</si>
  <si>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</si>
  <si>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</si>
  <si>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</si>
  <si>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</si>
  <si>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</si>
  <si>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</si>
  <si>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</si>
  <si>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</si>
  <si>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</si>
  <si>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</si>
  <si>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</si>
  <si>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</si>
  <si>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</si>
  <si>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</si>
  <si>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</si>
  <si>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</si>
  <si>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</si>
  <si>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</si>
  <si>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</si>
  <si>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</si>
  <si>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</si>
  <si>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</si>
  <si>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</si>
  <si>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</si>
  <si>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</si>
  <si>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</si>
  <si>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</si>
  <si>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</si>
  <si>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</si>
  <si>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</si>
  <si>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</si>
  <si>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</si>
  <si>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</si>
  <si>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</si>
  <si>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</si>
  <si>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</si>
  <si>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</si>
  <si>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</si>
  <si>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</si>
  <si>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</si>
  <si>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</si>
  <si>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</si>
  <si>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</si>
  <si>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</si>
  <si>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</si>
  <si>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</si>
  <si>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</si>
  <si>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</si>
  <si>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</si>
  <si>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</si>
  <si>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</si>
  <si>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</si>
  <si>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</si>
  <si>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</si>
  <si>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</si>
  <si>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</si>
  <si>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</si>
  <si>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</si>
  <si>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</si>
  <si>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</si>
  <si>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</si>
  <si>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</si>
  <si>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</si>
  <si>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</si>
  <si>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</si>
  <si>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</si>
  <si>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</si>
  <si>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</si>
  <si>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</si>
  <si>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</si>
  <si>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</si>
  <si>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</si>
  <si>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</si>
  <si>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</si>
  <si>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</si>
  <si>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</si>
  <si>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</si>
  <si>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</si>
  <si>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</si>
  <si>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</si>
  <si>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</si>
  <si>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</si>
  <si>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</si>
  <si>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</si>
  <si>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</si>
  <si>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</si>
  <si>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</si>
  <si>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</si>
  <si>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</si>
  <si>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</si>
  <si>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</si>
  <si>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</si>
  <si>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</si>
  <si>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</si>
  <si>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</si>
  <si>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</si>
  <si>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</si>
  <si>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</si>
  <si>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</si>
  <si>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</si>
  <si>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</si>
  <si>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</si>
  <si>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</si>
  <si>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</si>
  <si>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</si>
  <si>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</si>
  <si>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</si>
  <si>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</si>
  <si>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</si>
  <si>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</si>
  <si>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</si>
  <si>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</si>
  <si>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</si>
  <si>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</si>
  <si>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</si>
  <si>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</si>
  <si>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</si>
  <si>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</si>
  <si>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</si>
  <si>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</si>
  <si>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</si>
  <si>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</si>
  <si>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</si>
  <si>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</si>
  <si>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</si>
  <si>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</si>
  <si>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</si>
  <si>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</si>
  <si>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</si>
  <si>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</si>
  <si>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</si>
  <si>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</si>
  <si>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</si>
  <si>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</si>
  <si>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</si>
  <si>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</si>
  <si>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</si>
  <si>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</si>
  <si>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</si>
  <si>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</si>
  <si>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</si>
  <si>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</si>
  <si>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</si>
  <si>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</si>
  <si>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</si>
  <si>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</si>
  <si>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</si>
  <si>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</si>
  <si>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</si>
  <si>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</si>
  <si>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</si>
  <si>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</si>
  <si>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</si>
  <si>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</si>
  <si>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</si>
  <si>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</si>
  <si>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</si>
  <si>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</si>
  <si>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</si>
  <si>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</si>
  <si>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</si>
  <si>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</si>
  <si>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</si>
  <si>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</si>
  <si>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</si>
  <si>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</si>
  <si>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</si>
  <si>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</si>
  <si>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</si>
  <si>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</si>
  <si>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</si>
  <si>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</si>
  <si>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</si>
  <si>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</si>
  <si>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</si>
  <si>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</si>
  <si>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</si>
  <si>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</si>
  <si>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</si>
  <si>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</si>
  <si>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</si>
  <si>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</si>
  <si>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</si>
  <si>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</si>
  <si>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</si>
  <si>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</si>
  <si>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</si>
  <si>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</si>
  <si>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</si>
  <si>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</si>
  <si>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</si>
  <si>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</si>
  <si>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</si>
  <si>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</si>
  <si>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</si>
  <si>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</si>
  <si>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</si>
  <si>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</si>
  <si>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</si>
  <si>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</si>
  <si>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</si>
  <si>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</si>
  <si>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</si>
  <si>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</si>
  <si>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</si>
  <si>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</si>
  <si>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</si>
  <si>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</si>
  <si>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</si>
  <si>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</si>
  <si>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</si>
  <si>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</si>
  <si>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</si>
  <si>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</si>
  <si>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</si>
  <si>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</si>
  <si>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</si>
  <si>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</si>
  <si>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</si>
  <si>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</si>
  <si>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</si>
  <si>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</si>
  <si>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</si>
  <si>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</si>
  <si>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</si>
  <si>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</si>
  <si>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</si>
  <si>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</si>
  <si>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</si>
  <si>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</si>
  <si>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</si>
  <si>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</si>
  <si>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</si>
  <si>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</si>
  <si>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</si>
  <si>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</si>
  <si>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</si>
  <si>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</si>
  <si>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</si>
  <si>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</si>
  <si>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</si>
  <si>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</si>
  <si>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</si>
  <si>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</si>
  <si>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</si>
  <si>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</si>
  <si>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</si>
  <si>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</si>
  <si>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</si>
  <si>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</si>
  <si>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</si>
  <si>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</si>
  <si>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</si>
  <si>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</si>
  <si>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</si>
  <si>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</si>
  <si>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</si>
  <si>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</si>
  <si>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</si>
  <si>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</si>
  <si>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</si>
  <si>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</si>
  <si>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</si>
  <si>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</si>
  <si>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</si>
  <si>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</si>
  <si>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</si>
  <si>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</si>
  <si>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</si>
  <si>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</si>
  <si>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</si>
  <si>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</si>
  <si>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</si>
  <si>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</si>
  <si>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</si>
  <si>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</si>
  <si>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</si>
  <si>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</si>
  <si>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</si>
  <si>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</si>
  <si>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</si>
  <si>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</si>
  <si>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</si>
  <si>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</si>
  <si>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</si>
  <si>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</si>
  <si>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</si>
  <si>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</si>
  <si>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</si>
  <si>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</si>
  <si>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</si>
  <si>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</si>
  <si>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</si>
  <si>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</si>
  <si>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</si>
  <si>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</si>
  <si>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</si>
  <si>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</si>
  <si>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</si>
  <si>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</si>
  <si>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</si>
  <si>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</si>
  <si>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</si>
  <si>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</si>
  <si>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</si>
  <si>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</si>
  <si>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</si>
  <si>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</si>
  <si>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</si>
  <si>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</si>
  <si>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</si>
  <si>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</si>
  <si>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</si>
  <si>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</si>
  <si>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</si>
  <si>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</si>
  <si>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</si>
  <si>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</si>
  <si>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</si>
  <si>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</si>
  <si>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</si>
  <si>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</si>
  <si>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</si>
  <si>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</si>
  <si>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</si>
  <si>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</si>
  <si>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</si>
  <si>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</si>
  <si>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</si>
  <si>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</si>
  <si>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</si>
  <si>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</si>
  <si>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</si>
  <si>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</si>
  <si>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</si>
  <si>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</si>
  <si>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</si>
  <si>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</si>
  <si>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</si>
  <si>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</si>
  <si>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</si>
  <si>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</si>
  <si>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</si>
  <si>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</si>
  <si>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</si>
  <si>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</si>
  <si>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</si>
  <si>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</si>
  <si>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</si>
  <si>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</si>
  <si>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</si>
  <si>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</si>
  <si>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</si>
  <si>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</si>
  <si>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</si>
  <si>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</si>
  <si>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</si>
  <si>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</si>
  <si>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</si>
  <si>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</si>
  <si>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</si>
  <si>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</si>
  <si>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</si>
  <si>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</si>
  <si>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</si>
  <si>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</si>
  <si>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</si>
  <si>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</si>
  <si>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</si>
  <si>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</si>
  <si>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</si>
  <si>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</si>
  <si>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</si>
  <si>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</si>
  <si>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</si>
  <si>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</si>
  <si>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</si>
  <si>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</si>
  <si>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</si>
  <si>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</si>
  <si>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</si>
  <si>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</si>
  <si>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</si>
  <si>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</si>
  <si>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</si>
  <si>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</si>
  <si>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</si>
  <si>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</si>
  <si>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</si>
  <si>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</si>
  <si>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</si>
  <si>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</si>
  <si>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</si>
  <si>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</si>
  <si>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</si>
  <si>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</si>
  <si>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</si>
  <si>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</si>
  <si>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</si>
  <si>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</si>
  <si>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</si>
  <si>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</si>
  <si>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</si>
  <si>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</si>
  <si>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</si>
  <si>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</si>
  <si>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</si>
  <si>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</si>
  <si>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</si>
  <si>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</si>
  <si>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</si>
  <si>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</si>
  <si>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</si>
  <si>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</si>
  <si>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</si>
  <si>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</si>
  <si>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</si>
  <si>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</si>
  <si>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</si>
  <si>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</si>
  <si>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</si>
  <si>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</si>
  <si>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</si>
  <si>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</si>
  <si>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</si>
  <si>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</si>
  <si>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</si>
  <si>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</si>
  <si>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</si>
  <si>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</si>
  <si>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</si>
  <si>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</si>
  <si>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</si>
  <si>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</si>
  <si>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</si>
  <si>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</si>
  <si>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</si>
  <si>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</si>
  <si>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</si>
  <si>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</si>
  <si>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</si>
  <si>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</si>
  <si>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</si>
  <si>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</si>
  <si>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</si>
  <si>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</si>
  <si>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</si>
  <si>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</si>
  <si>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</si>
  <si>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</si>
  <si>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</si>
  <si>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</si>
  <si>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</si>
  <si>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</si>
  <si>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</si>
  <si>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</si>
  <si>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</si>
  <si>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</si>
  <si>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</si>
  <si>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</si>
  <si>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</si>
  <si>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</si>
  <si>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</si>
  <si>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</si>
  <si>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</si>
  <si>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</si>
  <si>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</si>
  <si>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</si>
  <si>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</si>
  <si>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</si>
  <si>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</si>
  <si>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</si>
  <si>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</si>
  <si>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</si>
  <si>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</si>
  <si>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</si>
  <si>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</si>
  <si>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</si>
  <si>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</si>
  <si>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</si>
  <si>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</si>
  <si>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</si>
  <si>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</si>
  <si>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</si>
  <si>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</si>
  <si>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</si>
  <si>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</si>
  <si>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</si>
  <si>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</si>
  <si>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</si>
  <si>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</si>
  <si>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</si>
  <si>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</si>
  <si>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</si>
  <si>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</si>
  <si>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</si>
  <si>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</si>
  <si>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</si>
  <si>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</si>
  <si>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</si>
  <si>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</si>
  <si>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</si>
  <si>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</si>
  <si>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</si>
  <si>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</si>
  <si>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</si>
  <si>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</si>
  <si>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</si>
  <si>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</si>
  <si>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</si>
  <si>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</si>
  <si>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</si>
  <si>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</si>
  <si>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</si>
  <si>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</si>
  <si>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</si>
  <si>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</si>
  <si>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</si>
  <si>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</si>
  <si>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</si>
  <si>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</si>
  <si>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</si>
  <si>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</si>
  <si>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</si>
  <si>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</si>
  <si>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</si>
  <si>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</si>
  <si>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</si>
  <si>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</si>
  <si>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</si>
  <si>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</si>
  <si>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</si>
  <si>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</si>
  <si>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</si>
  <si>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</si>
  <si>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</si>
  <si>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</si>
  <si>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</si>
  <si>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</si>
  <si>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</si>
  <si>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</si>
  <si>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</si>
  <si>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</si>
  <si>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</si>
  <si>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</si>
  <si>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</si>
  <si>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</si>
  <si>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</si>
  <si>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</si>
  <si>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</si>
  <si>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</si>
  <si>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</si>
  <si>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</si>
  <si>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</si>
  <si>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</si>
  <si>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</si>
  <si>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</si>
  <si>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</si>
  <si>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</si>
  <si>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</si>
  <si>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</si>
  <si>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</si>
  <si>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</si>
  <si>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</si>
  <si>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</si>
  <si>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</si>
  <si>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</si>
  <si>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</si>
  <si>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</si>
  <si>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</si>
  <si>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</si>
  <si>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</si>
  <si>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</si>
  <si>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</si>
  <si>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</si>
  <si>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</si>
  <si>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</si>
  <si>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</si>
  <si>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</si>
  <si>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</si>
  <si>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</si>
  <si>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</si>
  <si>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</si>
  <si>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</si>
  <si>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</si>
  <si>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</si>
  <si>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</si>
  <si>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</si>
  <si>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</si>
  <si>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</si>
  <si>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</si>
  <si>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</si>
  <si>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</si>
  <si>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</si>
  <si>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</si>
  <si>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</si>
  <si>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</si>
  <si>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</si>
  <si>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</si>
  <si>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</si>
  <si>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</si>
  <si>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</si>
  <si>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</si>
  <si>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</si>
  <si>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</si>
  <si>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</si>
  <si>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</si>
  <si>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</si>
  <si>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</si>
  <si>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</si>
  <si>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</si>
  <si>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</si>
  <si>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</si>
  <si>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</si>
  <si>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</si>
  <si>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</si>
  <si>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</si>
  <si>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</si>
  <si>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</si>
  <si>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</si>
  <si>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</si>
  <si>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</si>
  <si>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</si>
  <si>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</si>
  <si>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</si>
  <si>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</si>
  <si>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</si>
  <si>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</si>
  <si>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</si>
  <si>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</si>
  <si>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</si>
  <si>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</si>
  <si>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</si>
  <si>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</si>
  <si>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</si>
  <si>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</si>
  <si>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</si>
  <si>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</si>
  <si>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</si>
  <si>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</si>
  <si>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</si>
  <si>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</si>
  <si>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</si>
  <si>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</si>
  <si>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</si>
  <si>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</si>
  <si>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</si>
  <si>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</si>
  <si>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</si>
  <si>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</si>
  <si>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</si>
  <si>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</si>
  <si>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</si>
  <si>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</si>
  <si>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</si>
  <si>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</si>
  <si>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</si>
  <si>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</si>
  <si>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</si>
  <si>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</si>
  <si>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</si>
  <si>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</si>
  <si>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</si>
  <si>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</si>
  <si>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</si>
  <si>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</si>
  <si>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</si>
  <si>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</si>
  <si>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</si>
  <si>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</si>
  <si>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</si>
  <si>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</si>
  <si>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</si>
  <si>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</si>
  <si>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</si>
  <si>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</si>
  <si>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</si>
  <si>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</si>
  <si>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</si>
  <si>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</si>
  <si>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</si>
  <si>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</si>
  <si>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</si>
  <si>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</si>
  <si>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</si>
  <si>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</si>
  <si>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</si>
  <si>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</si>
  <si>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</si>
  <si>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</si>
  <si>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</si>
  <si>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</si>
  <si>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</si>
  <si>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</si>
  <si>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</si>
  <si>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</si>
  <si>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</si>
  <si>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</si>
  <si>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</si>
  <si>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</si>
  <si>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</si>
  <si>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</si>
  <si>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</si>
  <si>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</si>
  <si>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</si>
  <si>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</si>
  <si>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</si>
  <si>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</si>
  <si>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</si>
  <si>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</si>
  <si>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</si>
  <si>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</si>
  <si>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</si>
  <si>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</si>
  <si>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</si>
  <si>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</si>
  <si>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</si>
  <si>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</si>
  <si>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</si>
  <si>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</si>
  <si>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</si>
  <si>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</si>
  <si>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</si>
  <si>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</si>
  <si>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</si>
  <si>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</si>
  <si>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</si>
  <si>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</si>
  <si>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</si>
  <si>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</si>
  <si>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</si>
  <si>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</si>
  <si>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</si>
  <si>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</si>
  <si>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</si>
  <si>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</si>
  <si>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</si>
  <si>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</si>
  <si>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</si>
  <si>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</si>
  <si>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</si>
  <si>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</si>
  <si>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</si>
  <si>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</si>
  <si>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</si>
  <si>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</si>
  <si>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</si>
  <si>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</si>
  <si>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</si>
  <si>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</si>
  <si>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</si>
  <si>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</si>
  <si>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</si>
  <si>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</si>
  <si>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</si>
  <si>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</si>
  <si>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</si>
  <si>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</si>
  <si>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</si>
  <si>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</si>
  <si>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</si>
  <si>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</si>
  <si>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</si>
  <si>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</si>
  <si>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</si>
  <si>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</si>
  <si>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</si>
  <si>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</si>
  <si>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</si>
  <si>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</si>
  <si>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</si>
  <si>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</si>
  <si>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</si>
  <si>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</si>
  <si>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</si>
  <si>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</si>
  <si>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</si>
  <si>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</si>
  <si>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</si>
  <si>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</si>
  <si>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</si>
  <si>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</si>
  <si>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</si>
  <si>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</si>
  <si>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</si>
  <si>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</si>
  <si>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</si>
  <si>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</si>
  <si>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</si>
  <si>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</si>
  <si>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</si>
  <si>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</si>
  <si>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</si>
  <si>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</si>
  <si>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</si>
  <si>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</si>
  <si>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</si>
  <si>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</si>
  <si>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</si>
  <si>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</si>
  <si>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</si>
  <si>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</si>
  <si>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</si>
  <si>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</si>
  <si>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</si>
  <si>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</si>
  <si>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</si>
  <si>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</si>
  <si>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</si>
  <si>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</si>
  <si>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</si>
  <si>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</si>
  <si>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</si>
  <si>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</si>
  <si>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</si>
  <si>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</si>
  <si>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</si>
  <si>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</si>
  <si>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</si>
  <si>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</si>
  <si>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</si>
  <si>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</si>
  <si>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</si>
  <si>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</si>
  <si>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</si>
  <si>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</si>
  <si>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</si>
  <si>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</si>
  <si>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</si>
  <si>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</si>
  <si>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</si>
  <si>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</si>
  <si>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</si>
  <si>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</si>
  <si>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</si>
  <si>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</si>
  <si>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</si>
  <si>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</si>
  <si>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</si>
  <si>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</si>
  <si>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</si>
  <si>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</si>
  <si>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</si>
  <si>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</si>
  <si>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</si>
  <si>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</si>
  <si>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</si>
  <si>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</si>
  <si>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</si>
  <si>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</si>
  <si>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</si>
  <si>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</si>
  <si>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</si>
  <si>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</si>
  <si>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</si>
  <si>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</si>
  <si>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</si>
  <si>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</si>
  <si>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</si>
  <si>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</si>
  <si>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</si>
  <si>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</si>
  <si>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</si>
  <si>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</si>
  <si>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</si>
  <si>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</si>
  <si>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</si>
  <si>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</si>
  <si>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</si>
  <si>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</si>
  <si>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</si>
  <si>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</si>
  <si>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</si>
  <si>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</si>
  <si>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</si>
  <si>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</si>
  <si>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</si>
  <si>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</si>
  <si>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</si>
  <si>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</si>
  <si>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</si>
  <si>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</si>
  <si>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</si>
  <si>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</si>
  <si>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</si>
  <si>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</si>
  <si>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</si>
  <si>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</si>
  <si>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</si>
  <si>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</si>
  <si>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</si>
  <si>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</si>
  <si>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</si>
  <si>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</si>
  <si>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</si>
  <si>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</si>
  <si>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</si>
  <si>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</si>
  <si>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</si>
  <si>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</si>
  <si>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</si>
  <si>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</si>
  <si>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</si>
  <si>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</si>
  <si>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</si>
  <si>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</si>
  <si>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</si>
  <si>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</si>
  <si>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</si>
  <si>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</si>
  <si>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</si>
  <si>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</si>
  <si>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</si>
  <si>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</si>
  <si>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</si>
  <si>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</si>
  <si>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</si>
  <si>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</si>
  <si>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</si>
  <si>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</si>
  <si>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</si>
  <si>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</si>
  <si>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</si>
  <si>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</si>
  <si>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</si>
  <si>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</si>
  <si>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</si>
  <si>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</si>
  <si>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</si>
  <si>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</si>
  <si>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</si>
  <si>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</si>
  <si>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</si>
  <si>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</si>
  <si>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</si>
  <si>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</si>
  <si>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</si>
  <si>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</si>
  <si>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</si>
  <si>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</si>
  <si>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</si>
  <si>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</si>
  <si>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</si>
  <si>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</si>
  <si>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</si>
  <si>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</si>
  <si>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</si>
  <si>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</si>
  <si>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</si>
  <si>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</si>
  <si>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</si>
  <si>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</si>
  <si>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</si>
  <si>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</si>
  <si>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</si>
  <si>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</si>
  <si>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</si>
  <si>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</si>
  <si>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</si>
  <si>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</si>
  <si>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</si>
  <si>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</si>
  <si>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</si>
  <si>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</si>
  <si>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</si>
  <si>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</si>
  <si>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</si>
  <si>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</si>
  <si>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</si>
  <si>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</si>
  <si>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</si>
  <si>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</si>
  <si>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</si>
  <si>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</si>
  <si>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</si>
  <si>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</si>
  <si>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</si>
  <si>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</si>
  <si>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</si>
  <si>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</si>
  <si>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</si>
  <si>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</si>
  <si>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</si>
  <si>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</si>
  <si>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</si>
  <si>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</si>
  <si>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</si>
  <si>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</si>
  <si>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</si>
  <si>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</si>
  <si>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</si>
  <si>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</si>
  <si>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</si>
  <si>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</si>
  <si>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</si>
  <si>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</si>
  <si>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</si>
  <si>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</si>
  <si>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</si>
  <si>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</si>
  <si>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</si>
  <si>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</si>
  <si>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</si>
  <si>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</si>
  <si>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</si>
  <si>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</si>
  <si>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</si>
  <si>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</si>
  <si>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</si>
  <si>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</si>
  <si>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</si>
  <si>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</si>
  <si>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</si>
  <si>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</si>
  <si>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</si>
  <si>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</si>
  <si>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</si>
  <si>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</si>
  <si>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</si>
  <si>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</si>
  <si>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</si>
  <si>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</si>
  <si>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</si>
  <si>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</si>
  <si>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</si>
  <si>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</si>
  <si>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</si>
  <si>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</si>
  <si>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</si>
  <si>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</si>
  <si>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</si>
  <si>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</si>
  <si>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</si>
  <si>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</si>
  <si>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</si>
  <si>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</si>
  <si>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</si>
  <si>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</si>
  <si>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</si>
  <si>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</si>
  <si>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</si>
  <si>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</si>
  <si>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</si>
  <si>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</si>
  <si>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</si>
  <si>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</si>
  <si>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</si>
  <si>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</si>
  <si>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</si>
  <si>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</si>
  <si>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</si>
  <si>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</si>
  <si>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</si>
  <si>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</si>
  <si>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</si>
  <si>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</si>
  <si>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</si>
  <si>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</si>
  <si>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</si>
  <si>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</si>
  <si>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</si>
  <si>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</si>
  <si>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</si>
  <si>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</si>
  <si>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</si>
  <si>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</si>
  <si>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</si>
  <si>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</si>
  <si>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</si>
  <si>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</si>
  <si>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</si>
  <si>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</si>
  <si>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</si>
  <si>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</si>
  <si>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</si>
  <si>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</si>
  <si>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</si>
  <si>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</si>
  <si>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</si>
  <si>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</si>
  <si>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</si>
  <si>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</si>
  <si>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</si>
  <si>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</si>
  <si>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</si>
  <si>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</si>
  <si>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</si>
  <si>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</si>
  <si>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</si>
  <si>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</si>
  <si>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</si>
  <si>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</si>
  <si>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</si>
  <si>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</si>
  <si>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</si>
  <si>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</si>
  <si>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</si>
  <si>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</si>
  <si>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</si>
  <si>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</si>
  <si>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</si>
  <si>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</si>
  <si>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</si>
  <si>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</si>
  <si>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</si>
  <si>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</si>
  <si>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</si>
  <si>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</si>
  <si>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</si>
  <si>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</si>
  <si>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</si>
  <si>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</si>
  <si>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</si>
  <si>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</si>
  <si>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</si>
  <si>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</si>
  <si>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</si>
  <si>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</si>
  <si>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</si>
  <si>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</si>
  <si>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</si>
  <si>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</si>
  <si>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</si>
  <si>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</si>
  <si>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</si>
  <si>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</si>
  <si>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</si>
  <si>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</si>
  <si>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</si>
  <si>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</si>
  <si>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</si>
  <si>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</si>
  <si>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</si>
  <si>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</si>
  <si>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</si>
  <si>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</si>
  <si>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</si>
  <si>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</si>
  <si>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</si>
  <si>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</si>
  <si>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</si>
  <si>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</si>
  <si>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</si>
  <si>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</si>
  <si>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</si>
  <si>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</si>
  <si>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</si>
  <si>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</si>
  <si>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</si>
  <si>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</si>
  <si>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</si>
  <si>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</si>
  <si>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</si>
  <si>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</si>
  <si>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</si>
  <si>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</si>
  <si>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</si>
  <si>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</si>
  <si>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</si>
  <si>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</si>
  <si>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</si>
  <si>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</si>
  <si>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</si>
  <si>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</si>
  <si>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</si>
  <si>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</si>
  <si>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</si>
  <si>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</si>
  <si>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</si>
  <si>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</si>
  <si>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</si>
  <si>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</si>
  <si>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</si>
  <si>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</si>
  <si>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</si>
  <si>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</si>
  <si>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</si>
  <si>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</si>
  <si>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</si>
  <si>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</si>
  <si>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</si>
  <si>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</si>
  <si>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</si>
  <si>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</si>
  <si>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</si>
  <si>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</si>
  <si>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</si>
  <si>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</si>
  <si>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</si>
  <si>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</si>
  <si>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</si>
  <si>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</si>
  <si>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</si>
  <si>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</si>
  <si>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</si>
  <si>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</si>
  <si>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</si>
  <si>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</si>
  <si>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</si>
  <si>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</si>
  <si>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</si>
  <si>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</si>
  <si>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</si>
  <si>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</si>
  <si>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</si>
  <si>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</si>
  <si>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</si>
  <si>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</si>
  <si>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</si>
  <si>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</si>
  <si>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</si>
  <si>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</si>
  <si>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</si>
  <si>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</si>
  <si>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</si>
  <si>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</si>
  <si>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</si>
  <si>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</si>
  <si>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</si>
  <si>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</si>
  <si>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</si>
  <si>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</si>
  <si>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</si>
  <si>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</si>
  <si>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</si>
  <si>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</si>
  <si>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</si>
  <si>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</si>
  <si>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</si>
  <si>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</si>
  <si>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</si>
  <si>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</si>
  <si>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</si>
  <si>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</si>
  <si>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</si>
  <si>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</si>
  <si>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</si>
  <si>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</si>
  <si>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</si>
  <si>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</si>
  <si>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</si>
  <si>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</si>
  <si>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</si>
  <si>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</si>
  <si>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</si>
  <si>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</si>
  <si>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</si>
  <si>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</si>
  <si>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</si>
  <si>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</si>
  <si>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</si>
  <si>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</si>
  <si>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</si>
  <si>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</si>
  <si>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</si>
  <si>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</si>
  <si>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</si>
  <si>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</si>
  <si>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</si>
  <si>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</si>
  <si>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</si>
  <si>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</si>
  <si>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</si>
  <si>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</si>
  <si>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</si>
  <si>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</si>
  <si>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</si>
  <si>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</si>
  <si>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</si>
  <si>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</si>
  <si>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</si>
  <si>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</si>
  <si>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</si>
  <si>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</si>
  <si>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</si>
  <si>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</si>
  <si>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</si>
  <si>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</si>
  <si>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</si>
  <si>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</si>
  <si>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</si>
  <si>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</si>
  <si>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</si>
  <si>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</si>
  <si>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</si>
  <si>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</si>
  <si>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</si>
  <si>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</si>
  <si>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</si>
  <si>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</si>
  <si>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</si>
  <si>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</si>
  <si>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</si>
  <si>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</si>
  <si>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</si>
  <si>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</si>
  <si>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</si>
  <si>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</si>
  <si>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</si>
  <si>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</si>
  <si>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</si>
  <si>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</si>
  <si>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</si>
  <si>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</si>
  <si>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</si>
  <si>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</si>
  <si>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</si>
  <si>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</si>
  <si>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</si>
  <si>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</si>
  <si>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</si>
  <si>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</si>
  <si>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</si>
  <si>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</si>
  <si>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</si>
  <si>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</si>
  <si>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</si>
  <si>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</si>
  <si>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</si>
  <si>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</si>
  <si>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</si>
  <si>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</si>
  <si>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</si>
  <si>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</si>
  <si>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</si>
  <si>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</si>
  <si>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</si>
  <si>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</si>
  <si>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</si>
  <si>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</si>
  <si>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</si>
  <si>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</si>
  <si>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</si>
  <si>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</si>
  <si>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</si>
  <si>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</si>
  <si>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</si>
  <si>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</si>
  <si>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</si>
  <si>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</si>
  <si>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</si>
  <si>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</si>
  <si>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</si>
  <si>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</si>
  <si>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</si>
  <si>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</si>
  <si>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</si>
  <si>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</si>
  <si>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</si>
  <si>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</si>
  <si>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</si>
  <si>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</si>
  <si>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</si>
  <si>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</si>
  <si>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</si>
  <si>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</si>
  <si>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</si>
  <si>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</si>
  <si>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</si>
  <si>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</si>
  <si>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</si>
  <si>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</si>
  <si>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</si>
  <si>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</si>
  <si>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</si>
  <si>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</si>
  <si>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</si>
  <si>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</si>
  <si>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</si>
  <si>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</si>
  <si>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</si>
  <si>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</si>
  <si>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</si>
  <si>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</si>
  <si>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</si>
  <si>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</si>
  <si>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</si>
  <si>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</si>
  <si>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</si>
  <si>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</si>
  <si>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</si>
  <si>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</si>
  <si>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</si>
  <si>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</si>
  <si>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</si>
  <si>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</si>
  <si>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</si>
  <si>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</si>
  <si>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M&amp;S Fraction Pay-as-you-go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</si>
  <si>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</si>
  <si>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</si>
  <si>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</si>
  <si>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</si>
  <si>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</si>
  <si>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Pay-as-you-go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</si>
  <si>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</si>
  <si>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</si>
  <si>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</si>
  <si>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</si>
  <si>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</si>
  <si>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</si>
  <si>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</si>
  <si>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</si>
  <si>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</si>
  <si>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</si>
  <si>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</si>
  <si>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</si>
  <si>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Open Commitment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</si>
  <si>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</si>
  <si>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</si>
  <si>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</si>
  <si>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</si>
  <si>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</si>
  <si>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</si>
  <si>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</si>
  <si>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</si>
  <si>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</si>
  <si>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</si>
  <si>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</si>
  <si>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</si>
  <si>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</si>
  <si>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</si>
  <si>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</si>
  <si>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</si>
  <si>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</si>
  <si>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</si>
  <si>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</si>
  <si>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</si>
  <si>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PARPRO Technologies Inc</t>
  </si>
  <si>
    <t>sPHENIX TPC FEE FPGA</t>
  </si>
  <si>
    <t>Avnet In</t>
  </si>
  <si>
    <t>sPHENIX TPC LV 12AWG cable</t>
  </si>
  <si>
    <t>Allied Wire &amp; Cable</t>
  </si>
  <si>
    <t>sPHENIX TPC LV 18AWG cable</t>
  </si>
  <si>
    <t>Mouser Electronics Inc</t>
  </si>
  <si>
    <t>1.2.6</t>
  </si>
  <si>
    <t>TPC DAM</t>
  </si>
  <si>
    <t>DellaPenna</t>
  </si>
  <si>
    <t>AA Technology Inc</t>
  </si>
  <si>
    <t>Purschke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</si>
  <si>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</si>
  <si>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</si>
  <si>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</si>
  <si>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</si>
  <si>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</si>
  <si>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</si>
  <si>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</si>
  <si>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</si>
  <si>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</si>
  <si>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</si>
  <si>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Light Diffuser</t>
  </si>
  <si>
    <t>Luminit LLC</t>
  </si>
  <si>
    <t>7 QLI Line Lasers for T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</si>
  <si>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</si>
  <si>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</si>
  <si>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</si>
  <si>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</si>
  <si>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</si>
  <si>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</si>
  <si>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</si>
  <si>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</si>
  <si>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</si>
  <si>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</si>
  <si>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</si>
  <si>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</si>
  <si>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</si>
  <si>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EMCal SiPM Copper cooling</t>
  </si>
  <si>
    <t>Nicholas Duda, LLC</t>
  </si>
  <si>
    <t>Therm Conductive Epoxy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</si>
  <si>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</si>
  <si>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</si>
  <si>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</si>
  <si>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</si>
  <si>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</si>
  <si>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</si>
  <si>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</si>
  <si>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</si>
  <si>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</si>
  <si>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</si>
  <si>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</si>
  <si>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</si>
  <si>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</si>
  <si>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</si>
  <si>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</si>
  <si>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</si>
  <si>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</si>
  <si>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</si>
  <si>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</si>
  <si>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</si>
  <si>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</si>
  <si>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</si>
  <si>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</si>
  <si>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</si>
  <si>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</si>
  <si>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</si>
  <si>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Becker Electronics Inc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</si>
  <si>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</si>
  <si>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</si>
  <si>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</si>
  <si>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</si>
  <si>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</si>
  <si>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</si>
  <si>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</si>
  <si>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</si>
  <si>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Arista Network Switch</t>
  </si>
  <si>
    <t>ThunderCat Technology LLC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</si>
  <si>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</si>
  <si>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</si>
  <si>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</si>
  <si>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</si>
  <si>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</si>
  <si>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</si>
  <si>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</si>
  <si>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</si>
  <si>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</si>
  <si>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</si>
  <si>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</si>
  <si>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sPHENIX LN2 System</t>
  </si>
  <si>
    <t>Orfin</t>
  </si>
  <si>
    <t>Ability</t>
  </si>
  <si>
    <t>Tallerico</t>
  </si>
  <si>
    <t>sPHENIX 20kW heaters</t>
  </si>
  <si>
    <t>Chromalox Inc c/o Faber Associates</t>
  </si>
  <si>
    <t>K C Electronic Distributors Inc</t>
  </si>
  <si>
    <t>Cryogenics system sPHENIX (Helium)</t>
  </si>
  <si>
    <t>Than, Yatming</t>
  </si>
  <si>
    <t>2.2.4</t>
  </si>
  <si>
    <t>Power Supply/QD</t>
  </si>
  <si>
    <t>standard 14 days (??)</t>
  </si>
  <si>
    <t>Schultheiss</t>
  </si>
  <si>
    <t>Holman's USA LLC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</si>
  <si>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</si>
  <si>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</si>
  <si>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</si>
  <si>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</si>
  <si>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</si>
  <si>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</si>
  <si>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</si>
  <si>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Electrical Connection B</t>
  </si>
  <si>
    <t>Vasquez</t>
  </si>
  <si>
    <t>H.H.Benfield Electric dba</t>
  </si>
  <si>
    <t>Power Distribution Panel</t>
  </si>
  <si>
    <t>2.4.2</t>
  </si>
  <si>
    <t>Infrastructure - Facilities</t>
  </si>
  <si>
    <t>Mills</t>
  </si>
  <si>
    <t>Welding inspection for</t>
  </si>
  <si>
    <t>Quality Control Laboratories LLC</t>
  </si>
  <si>
    <t>sPHENIX Inspection and</t>
  </si>
  <si>
    <t>Al-Be beampipe for sPHENIX</t>
  </si>
  <si>
    <t>Nayak, Sumanta</t>
  </si>
  <si>
    <t>Materion Brush Inc</t>
  </si>
  <si>
    <t>EP1128654 C1008311VKVK</t>
  </si>
  <si>
    <t>Kearney</t>
  </si>
  <si>
    <t>Ferguson Enterprises</t>
  </si>
  <si>
    <t>(concrete track work)</t>
  </si>
  <si>
    <t>G&amp;M Earth Moving Inc</t>
  </si>
  <si>
    <t>Xometry Inc</t>
  </si>
  <si>
    <t>sPHENIX InnerHCAl slider beam</t>
  </si>
  <si>
    <t>Installation</t>
  </si>
  <si>
    <t>Demino, Leo</t>
  </si>
  <si>
    <t>Design &amp; fab, silicon det (MVTX</t>
  </si>
  <si>
    <t>MIT (LNS)</t>
  </si>
  <si>
    <t>Carriage/Cradle</t>
  </si>
  <si>
    <t>Hock, Jon</t>
  </si>
  <si>
    <t>sPHENIX Magnet endcap</t>
  </si>
  <si>
    <t>2.3.1</t>
  </si>
  <si>
    <t>LSR, Inner Rings etc</t>
  </si>
  <si>
    <t>sPHENIX Magnet Support</t>
  </si>
  <si>
    <t>Holland, Robert</t>
  </si>
  <si>
    <t>Centerline Precision IN</t>
  </si>
  <si>
    <t>2.3.4</t>
  </si>
  <si>
    <t>Pole Tips</t>
  </si>
  <si>
    <t>sPHENIX Magnet Endcap d</t>
  </si>
  <si>
    <t>2.3.5</t>
  </si>
  <si>
    <t>Bridge, Platforms</t>
  </si>
  <si>
    <t>sPHENIX Platform parts</t>
  </si>
  <si>
    <t>Stairs for sPHENIX platform</t>
  </si>
  <si>
    <t>Panel Built</t>
  </si>
  <si>
    <t>2.3.2</t>
  </si>
  <si>
    <t>FELIX Production 56BD_A</t>
  </si>
  <si>
    <t>On Physics Monthly Summary List from KellyCarroll?</t>
  </si>
  <si>
    <t>REMARKS</t>
  </si>
  <si>
    <t>never placed</t>
  </si>
  <si>
    <t>Not placed yet</t>
  </si>
  <si>
    <t>Should be gone?</t>
  </si>
  <si>
    <t>Never placed</t>
  </si>
  <si>
    <t>Spent money but appears as REQ</t>
  </si>
  <si>
    <t>Mass Crane &amp; Hoist Services Inc</t>
  </si>
  <si>
    <t>Forecast Data (July status file - path June by hand)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</si>
  <si>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</si>
  <si>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</si>
  <si>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</si>
  <si>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</si>
  <si>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</si>
  <si>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</si>
  <si>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Placed in late August</t>
  </si>
  <si>
    <t>Calorimeter FEE</t>
  </si>
  <si>
    <t>This is derived from the Open Commitments Cat A tab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</si>
  <si>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</si>
  <si>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</si>
  <si>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</si>
  <si>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</si>
  <si>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</si>
  <si>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</si>
  <si>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</si>
  <si>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IHCal assy A-Frame stand</t>
  </si>
  <si>
    <t>P6 Sums to Compare to B&amp;E/Kelly Carroll Values - only include things ordered and/or with Webreq; No pay-as-you-go labor</t>
  </si>
  <si>
    <t>rolled up into this line</t>
  </si>
  <si>
    <t>All Ability N2 system</t>
  </si>
  <si>
    <t>All Cryo Controls M&amp;S</t>
  </si>
  <si>
    <t>M&amp;S in-progress</t>
  </si>
  <si>
    <t>All magnet PSU</t>
  </si>
  <si>
    <t>in-progress</t>
  </si>
  <si>
    <t>All field-measurement</t>
  </si>
  <si>
    <t>All cradle-carriage</t>
  </si>
  <si>
    <t>All Pole-tips M&amp;S</t>
  </si>
  <si>
    <t>All Bridge/platform</t>
  </si>
  <si>
    <t>Detector M&amp;S in-progress</t>
  </si>
  <si>
    <t>All Infrasructure Facility</t>
  </si>
  <si>
    <t xml:space="preserve">All Installation </t>
  </si>
  <si>
    <t>Infrastructure</t>
  </si>
  <si>
    <t>heaters claimed; late invoice?</t>
  </si>
  <si>
    <t>This is derived from the Open Commitments Cat C tab</t>
  </si>
  <si>
    <t>this is for the M&amp;S items in Cat C ONLY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</si>
  <si>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</si>
  <si>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</si>
  <si>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</si>
  <si>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</si>
  <si>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>Remaining DAQ items</t>
  </si>
  <si>
    <t>GL-1 and Timing</t>
  </si>
  <si>
    <t>LL-1 work (Nevis)</t>
  </si>
  <si>
    <t xml:space="preserve">            2.02.05.03  Magnet Field Measurements Installation and Test, Post-Test Field Studies and Stress Analysis</t>
  </si>
  <si>
    <t>Magnet Field Measurements: Open poletip door  Remove Field Mapping Equipment</t>
  </si>
  <si>
    <t xml:space="preserve">          2.03.01  Cradle Carriage</t>
  </si>
  <si>
    <t xml:space="preserve">          2.03.02  Inner Detector Rings and Interface to Mechanical Structural Supports</t>
  </si>
  <si>
    <t xml:space="preserve">            2.04.01.02  Detector Support Services Systems (including Cables, Fibers, Cable Trays)</t>
  </si>
  <si>
    <t>S331450</t>
  </si>
  <si>
    <t>Assemble Racks for Lower West Platform</t>
  </si>
  <si>
    <t>S331460</t>
  </si>
  <si>
    <t>Assemble Racks for Middle West Platform</t>
  </si>
  <si>
    <t>S331470</t>
  </si>
  <si>
    <t>Assemble Racks for Lower East Platform</t>
  </si>
  <si>
    <t>S331480</t>
  </si>
  <si>
    <t>Assemble Racks for Middle East Platform</t>
  </si>
  <si>
    <t>S331490</t>
  </si>
  <si>
    <t>Assemble Racks for Main Upper Platform</t>
  </si>
  <si>
    <t>S331495</t>
  </si>
  <si>
    <t>Assemble Racks for Rack Room</t>
  </si>
  <si>
    <t xml:space="preserve">            2.04.01.04  Detector Gas and Cooling Services Systems</t>
  </si>
  <si>
    <t xml:space="preserve">            2.04.01.05  Detector Safety Subsystems</t>
  </si>
  <si>
    <t xml:space="preserve">            2.04.01.07  Rack Room Modifications</t>
  </si>
  <si>
    <t xml:space="preserve">            2.04.01.08  Control Room and Offices Modifications</t>
  </si>
  <si>
    <t xml:space="preserve">            2.04.02.03  IR HVAC</t>
  </si>
  <si>
    <t xml:space="preserve">            2.04.02.05  IR/AH Safety Subsystems</t>
  </si>
  <si>
    <t xml:space="preserve">            2.04.02.06  Assembly Hall and Interaction Region  Modifications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</si>
  <si>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</si>
  <si>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</si>
  <si>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</si>
  <si>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</si>
  <si>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</si>
  <si>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</si>
  <si>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>S346298</t>
  </si>
  <si>
    <t xml:space="preserve">          2.05.03  Cradle Carriage Assembly/Installation</t>
  </si>
  <si>
    <t xml:space="preserve">          2.05.04  Outer Hcal Installation</t>
  </si>
  <si>
    <t xml:space="preserve">          2.05.06  Inner Hcal Installation</t>
  </si>
  <si>
    <t>Install Inner HCal Cables and Services  - M&amp;S</t>
  </si>
  <si>
    <t>S355338</t>
  </si>
  <si>
    <t>S355348</t>
  </si>
  <si>
    <t>S355350</t>
  </si>
  <si>
    <t>Assemble first 8 IHCal sectors into barrel on fixture</t>
  </si>
  <si>
    <t>S355352</t>
  </si>
  <si>
    <t>Assemble second 8 IHCal sectors into barrel on fixture</t>
  </si>
  <si>
    <t>S355354</t>
  </si>
  <si>
    <t>Assemble third 8 IHCal sectors into barrel on fixture</t>
  </si>
  <si>
    <t>S355356</t>
  </si>
  <si>
    <t>Assemble fourth/last 8 IHCal sectors into barrel on fixture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</si>
  <si>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</si>
  <si>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</si>
  <si>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</si>
  <si>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</si>
  <si>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</si>
  <si>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 xml:space="preserve">          2.05.12  Full System Integration and ORR</t>
  </si>
  <si>
    <t>SUM LABOR</t>
  </si>
  <si>
    <t>SUM M&amp;S</t>
  </si>
  <si>
    <t>Sum of known additions above</t>
  </si>
  <si>
    <t>BCWR + Additions</t>
  </si>
  <si>
    <t>Adjustments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</si>
  <si>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May MIE review total)</t>
    </r>
  </si>
  <si>
    <t>Adjust for other anticipated but not-yet-realized overruns</t>
  </si>
  <si>
    <t>ETC = BCWR+Additions+Adjustments</t>
  </si>
  <si>
    <t>EAC = ETC + ACWP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</si>
  <si>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(use Irina's April I&amp;F Review Average Expected Value total)</t>
    </r>
  </si>
  <si>
    <t>UPDATE</t>
  </si>
  <si>
    <t>Amount of likely late Invoicing</t>
  </si>
  <si>
    <t>Amount of Cost Growth</t>
  </si>
  <si>
    <t>late</t>
  </si>
  <si>
    <t>sPHENIX TPC LV cable harness</t>
  </si>
  <si>
    <t>Power Cables for HCal</t>
  </si>
  <si>
    <t>Power Cables for EMCal</t>
  </si>
  <si>
    <t>returned; REMOVE</t>
  </si>
  <si>
    <t>TOTAL CORRECTION MIE</t>
  </si>
  <si>
    <t>TOTAL Correction I&amp;F</t>
  </si>
  <si>
    <t>Wire Pendant EEA</t>
  </si>
  <si>
    <t>Carriage Cable Tray Sys</t>
  </si>
  <si>
    <t>Kelly&amp;Hayes Electrical Supply Inc</t>
  </si>
  <si>
    <t>oHCal Channel System</t>
  </si>
  <si>
    <t>Johnson Controls Fire Protection LP</t>
  </si>
  <si>
    <t>All support items</t>
  </si>
  <si>
    <t>M&amp;S in progress</t>
  </si>
  <si>
    <t>Hock</t>
  </si>
  <si>
    <t>any vendor</t>
  </si>
  <si>
    <t xml:space="preserve">Hock </t>
  </si>
  <si>
    <t>sPHENIX EM Calorimeter</t>
  </si>
  <si>
    <t>not on Kelly's summary???</t>
  </si>
  <si>
    <t>MBD work (Nevis)</t>
  </si>
  <si>
    <t>TPC Assembly work</t>
  </si>
  <si>
    <t>TPC FEE work</t>
  </si>
  <si>
    <t>TPC DAM work</t>
  </si>
  <si>
    <t>TPC laser, gas, cooling all</t>
  </si>
  <si>
    <t>EMCal block work</t>
  </si>
  <si>
    <t>EMCal module &amp; sector work</t>
  </si>
  <si>
    <t>Digitizers</t>
  </si>
  <si>
    <t>53:47 split btw 59704, 58728</t>
  </si>
  <si>
    <t>Motor, gearbox and Cont for IHCal</t>
  </si>
  <si>
    <t>sPHENIX EMCal fixture ($72,218) and IHCal barrel fab sled components, hardware, fabrication and assembly ($47,818 for IHCal)</t>
  </si>
  <si>
    <t>price increase OKed; split part to Account 59728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</si>
  <si>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</si>
  <si>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</si>
  <si>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</si>
  <si>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</si>
  <si>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</si>
  <si>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MSC Industrial Supply</t>
  </si>
  <si>
    <t>DigiKey Corp</t>
  </si>
  <si>
    <t>r</t>
  </si>
  <si>
    <t>TPC SCADA</t>
  </si>
  <si>
    <t>Vasquez, Joel</t>
  </si>
  <si>
    <t>H.H. Benfield Electric dba</t>
  </si>
  <si>
    <t>Meritec HM 2mm Cables</t>
  </si>
  <si>
    <t>CHIU</t>
  </si>
  <si>
    <t>brady labels for 1008 u</t>
  </si>
  <si>
    <t xml:space="preserve">Bennu Group Inc DBA (Ability Engineering) </t>
  </si>
  <si>
    <t>Job Shopper-Joseph Curr</t>
  </si>
  <si>
    <t>Vesda system for 1008</t>
  </si>
  <si>
    <t>Chan</t>
  </si>
  <si>
    <t>1+5 BrightSolutions Lasers</t>
  </si>
  <si>
    <t>PM Spec - PS</t>
  </si>
  <si>
    <t>PROF2</t>
  </si>
  <si>
    <t>Purch 1st $2M</t>
  </si>
  <si>
    <t>TECH1</t>
  </si>
  <si>
    <t>PROF3</t>
  </si>
  <si>
    <t>UIUC Contracted Purchase</t>
  </si>
  <si>
    <t>TECH3 UIUC - PS</t>
  </si>
  <si>
    <t>STUDENT UIUC - PS</t>
  </si>
  <si>
    <t>TECH3 Senior UIUC - PS</t>
  </si>
  <si>
    <t>Purch 1st $2M Fixed</t>
  </si>
  <si>
    <t>20-Jul-21 A</t>
  </si>
  <si>
    <t>31-Aug-21 A</t>
  </si>
  <si>
    <t>16-Aug-21 A</t>
  </si>
  <si>
    <t>Procure DAQ Production Boards DCM2 - Delivery Acceptance</t>
  </si>
  <si>
    <t>Procure DAQ Production jackboard Slow control computers - Delivery Acceptance</t>
  </si>
  <si>
    <t>23-Aug-21 A</t>
  </si>
  <si>
    <t>SCI3 AD</t>
  </si>
  <si>
    <t>PROF5 AD</t>
  </si>
  <si>
    <t>POM02.02.01.04 Infrastructure Management</t>
  </si>
  <si>
    <t>PROF3 PO E</t>
  </si>
  <si>
    <t>PROF2 AD</t>
  </si>
  <si>
    <t>POM02.02.01.05 Installation Management</t>
  </si>
  <si>
    <t>PROF5 PO M</t>
  </si>
  <si>
    <t>POM02.02.02.01.01 Safety Reviews</t>
  </si>
  <si>
    <t>PROF4 AM</t>
  </si>
  <si>
    <t>PROF6 AD</t>
  </si>
  <si>
    <t>POM02.02.02.01.02 Cooldown &amp; Power Tests</t>
  </si>
  <si>
    <t>PROF3 AD</t>
  </si>
  <si>
    <t>TECH3 AD</t>
  </si>
  <si>
    <t>POM02.02.02.02 Magnet Transport &amp; Assembly</t>
  </si>
  <si>
    <t>TECH3 AM</t>
  </si>
  <si>
    <t>CRAFT3</t>
  </si>
  <si>
    <t>POM02.02.02.03.01.04.02.01 IP8 Cold Box</t>
  </si>
  <si>
    <t>POM02.02.02.03.01.04.02.02 Three Manifold Jumper Transfer Lines</t>
  </si>
  <si>
    <t>POM02.02.02.03.01.04.02.03 Three Solenoid Valve Box Transfer Lines</t>
  </si>
  <si>
    <t>POM02.02.02.03.01.04.04 Vendor Engineering and Design</t>
  </si>
  <si>
    <t>POM02.02.02.03.02.04.01 Vendor Engineering and Design</t>
  </si>
  <si>
    <t>POM02.02.02.03.02.04.02 Vendor Fabrication</t>
  </si>
  <si>
    <t>13-Jul-21 A</t>
  </si>
  <si>
    <t>POM02.02.02.03.02.05 Delivery and receiving, LN2 Supply Transfer Line System</t>
  </si>
  <si>
    <t>POM02.02.02.03.02.06 Installation, LN2 Supply Transfer Line System</t>
  </si>
  <si>
    <t>21-Jul-21 A</t>
  </si>
  <si>
    <t>POM02.02.02.03.03.01 Engineering and Design, Warm Piping System</t>
  </si>
  <si>
    <t>POM02.02.02.03.03.04 Installation: Warm Piping Systems</t>
  </si>
  <si>
    <t>POM02.02.02.03.04.02 Procurement</t>
  </si>
  <si>
    <t>POM02.02.02.03.04.03 Installation: Cryo Controls Hardware</t>
  </si>
  <si>
    <t>19-Jul-21 A</t>
  </si>
  <si>
    <t>POM02.02.02.03.05 Cryo Controls Software</t>
  </si>
  <si>
    <t>PROF4 AD</t>
  </si>
  <si>
    <t>POM02.02.02.04.01.01 Design AC/DC Power Distribution</t>
  </si>
  <si>
    <t>POM02.02.02.04.01.03 Install PS AC/DC Cabling</t>
  </si>
  <si>
    <t>POM02.02.02.04.02.01 Install Power Supply</t>
  </si>
  <si>
    <t>POM02.02.02.04.03.02.01 Install Quench Detector</t>
  </si>
  <si>
    <t>POM02.02.02.05.02 Magnet Field Measurements Equipment Purchase and Fabrication</t>
  </si>
  <si>
    <t>PROF4 PO E</t>
  </si>
  <si>
    <t>SCI4 PO</t>
  </si>
  <si>
    <t>TECH3 PO E</t>
  </si>
  <si>
    <t>POM02.02.02.05.03 Magnet Field Measurements Installation and Test, Post-Test Field Studies and Stress Analysis</t>
  </si>
  <si>
    <t>PROF4 PO M</t>
  </si>
  <si>
    <t>TECH3 PO D</t>
  </si>
  <si>
    <t>TECH3 PO M</t>
  </si>
  <si>
    <t>POM02.02.03.01 Cradle Carriage</t>
  </si>
  <si>
    <t>POM02.02.03.02 Inner Detector Rings and Interface to Mechanical Structural Supports</t>
  </si>
  <si>
    <t>PROF3 PO M</t>
  </si>
  <si>
    <t>22-Sep-21 A</t>
  </si>
  <si>
    <t>POM02.02.03.04 End Caps/ Pole Tips</t>
  </si>
  <si>
    <t>POM02.02.03.05 CC Bridge, Mid Platforms and Access</t>
  </si>
  <si>
    <t>POM02.02.04.01.01 Line Electric Power Distribution</t>
  </si>
  <si>
    <t>POM02.02.04.01.02 Detector Support Services Systems (including Cables, Fibers, Cable Trays)</t>
  </si>
  <si>
    <t>01-Sep-21 A</t>
  </si>
  <si>
    <t>SCI3 PO</t>
  </si>
  <si>
    <t>POM02.02.04.01.03 Detector Electronics Racks and Rack generic support systems</t>
  </si>
  <si>
    <t>05-Jul-21 A</t>
  </si>
  <si>
    <t>13-Sep-21 A</t>
  </si>
  <si>
    <t>POM02.02.04.01.04 Detector Gas and Cooling Services Systems</t>
  </si>
  <si>
    <t>Evaluate &amp; Process Detector  Cooling Services Systems Components Bids</t>
  </si>
  <si>
    <t>Procure &amp; Deliver Detector  Cooling Services Systems Components (leadtime and fabrication included) L</t>
  </si>
  <si>
    <t>Procure &amp; Deliver Detector CoolingServices Systems Components (leadtime and fabrication included) M&amp;S</t>
  </si>
  <si>
    <t>Perform Detector  Cooling Services Systems Components Acceptance</t>
  </si>
  <si>
    <t>POM02.02.04.01.05 Detector Safety Subsystems</t>
  </si>
  <si>
    <t>POM02.02.04.01.07 Rack Room Modifications</t>
  </si>
  <si>
    <t>02-Jul-21 A</t>
  </si>
  <si>
    <t>POM02.02.04.01.08 Control Room and Offices Modifications</t>
  </si>
  <si>
    <t>06-Sep-21 A</t>
  </si>
  <si>
    <t>POM02.02.04.02.01 Magnet Cryo, Electrical &amp; Control Structural Support in IR</t>
  </si>
  <si>
    <t>POM02.02.04.02.02 Beampipe/Vacuum</t>
  </si>
  <si>
    <t>POM02.02.04.02.03 IR HVAC</t>
  </si>
  <si>
    <t>02-Sep-21 A</t>
  </si>
  <si>
    <t>TECH4 AD</t>
  </si>
  <si>
    <t>POM02.02.04.02.04 IR Electronics Cooling Water Distribution System</t>
  </si>
  <si>
    <t>POM02.02.04.02.05 IR/AH Safety Subsystems</t>
  </si>
  <si>
    <t>POM02.02.04.02.06 Assembly Hall and Interaction Region Modifications</t>
  </si>
  <si>
    <t>POM02.02.05.02 Infrastructure Installation</t>
  </si>
  <si>
    <t>09-Sep-21 A</t>
  </si>
  <si>
    <t>Build North and South work platforms</t>
  </si>
  <si>
    <t>Install Beampipe Temp Support M&amp;S</t>
  </si>
  <si>
    <t>Beampipe bakeout</t>
  </si>
  <si>
    <t>Install permanent Beampipe support</t>
  </si>
  <si>
    <t>POM02.02.05.03 Cradle Carriage Assembly/Installation</t>
  </si>
  <si>
    <t>POM02.02.05.04 Outer Hcal Installation</t>
  </si>
  <si>
    <t>POM02.02.05.05 SC Magnet Installation</t>
  </si>
  <si>
    <t>POM02.02.05.06 Inner Hcal Installation</t>
  </si>
  <si>
    <t>Move third 8 IHCal sectors to assembly area</t>
  </si>
  <si>
    <t>Move fourth 8 IHCal sectors to assembly area</t>
  </si>
  <si>
    <t>POM02.02.05.07 EMCal Installation</t>
  </si>
  <si>
    <t>POM02.02.05.08 TPC Installation</t>
  </si>
  <si>
    <t>POM02.02.05.09 INTT Installation</t>
  </si>
  <si>
    <t>POM02.02.05.10 MVTX Installation</t>
  </si>
  <si>
    <t>PROF3 IO E</t>
  </si>
  <si>
    <t>POM02.02.05.11 Min Bias Installation</t>
  </si>
  <si>
    <t>POM02.02.05.12 Full System Integration and ORR</t>
  </si>
  <si>
    <t>late invoice from Abiility?</t>
  </si>
  <si>
    <t>Labor is in addition to P6</t>
  </si>
  <si>
    <t>Large jump for Ihcal items</t>
  </si>
  <si>
    <t>None in P6</t>
  </si>
  <si>
    <t>Bracket not in P6</t>
  </si>
  <si>
    <t>Install Inner HCAL Assembly on insertion fixture - M&amp;S</t>
  </si>
  <si>
    <t>Dellapenna</t>
  </si>
  <si>
    <t>Mighty_J_Resistors</t>
  </si>
  <si>
    <t>Mighty_First_IC_Order</t>
  </si>
  <si>
    <t>sPHENIX TPC M-Jack Tx/Rx</t>
  </si>
  <si>
    <t>sPHENIX Mjack Parts 3</t>
  </si>
  <si>
    <t>K C Electronics Distributors</t>
  </si>
  <si>
    <t>Beam Energy Mon for ONDA</t>
  </si>
  <si>
    <t>Job Shopper Nicholas Se…</t>
  </si>
  <si>
    <t>Wahl, W</t>
  </si>
  <si>
    <t>United Global Technologies</t>
  </si>
  <si>
    <t>Job Shopper-Jermaine Jo</t>
  </si>
  <si>
    <t>Feder, Russell</t>
  </si>
  <si>
    <t>Rack Interlock Puch Button</t>
  </si>
  <si>
    <t>UPS Batteries</t>
  </si>
  <si>
    <t>E-Stops</t>
  </si>
  <si>
    <t>Grainger</t>
  </si>
  <si>
    <t>Power Resources International</t>
  </si>
  <si>
    <t>Rack Interlock Water Le</t>
  </si>
  <si>
    <t>Faber Associates</t>
  </si>
  <si>
    <t>Global Interlocks System</t>
  </si>
  <si>
    <t>Turtle &amp; Hughes Inc</t>
  </si>
  <si>
    <t>Vesda Net Interface Card</t>
  </si>
  <si>
    <t>EP1139611</t>
  </si>
  <si>
    <t>Matl Est - EP1139611</t>
  </si>
  <si>
    <t>sPHENIX Endcap tracks</t>
  </si>
  <si>
    <t>Stecks's Inc</t>
  </si>
  <si>
    <t>Ladder for sPHENIX Plat</t>
  </si>
  <si>
    <t>Budgeted Units</t>
  </si>
  <si>
    <t>Budgeted Cost</t>
  </si>
  <si>
    <t>A-TEC TEC</t>
  </si>
  <si>
    <t>POM02.01.01.02 Labor by FY</t>
  </si>
  <si>
    <t>01-Oct-21 A</t>
  </si>
  <si>
    <t>POM02.01.02.01.08 TPC Assembly</t>
  </si>
  <si>
    <t>POM02.01.02.05.04 TPC FEE Production</t>
  </si>
  <si>
    <t>11-Oct-21 A</t>
  </si>
  <si>
    <t>POM02.01.02.06.03 TPC DAM Production</t>
  </si>
  <si>
    <t>POM02.01.02.07.01 TPC Laser System</t>
  </si>
  <si>
    <t>POM02.01.02.07.02 TPC Gas System</t>
  </si>
  <si>
    <t>POM02.01.03.01.03.01 Order Material for EMCAL Final Block Production</t>
  </si>
  <si>
    <t>POM02.01.03.01.03.02 Fabricate final blocks</t>
  </si>
  <si>
    <t>POM02.01.03.01.03.03 Pack and ship final blocks to BNL</t>
  </si>
  <si>
    <t>26-Oct-21 A</t>
  </si>
  <si>
    <t>POM02.01.03.02.02.03 EMCAL Final Module Fabrication</t>
  </si>
  <si>
    <t>POM02.01.03.02.03.03 EMCAL Final Production Sector Assembly</t>
  </si>
  <si>
    <t>POM02.01.05.02.02 EMCal Electronics: Production</t>
  </si>
  <si>
    <t>POM02.01.05.02.04 HCal Electronics: Production</t>
  </si>
  <si>
    <t>POM02.01.05.03.02 Calorimeter Digitizers: Production</t>
  </si>
  <si>
    <t>POM02.01.06.01.03 DAQ Production</t>
  </si>
  <si>
    <t>POM02.01.06.02.03 LL1 Trigger Preproduction Prototype</t>
  </si>
  <si>
    <t>POM02.01.06.02.04 LL1 Trigger Production</t>
  </si>
  <si>
    <t>POM02.01.06.03.03 GL1 Trigger Production</t>
  </si>
  <si>
    <t>POM02.01.06.04.03 Timing System Production</t>
  </si>
  <si>
    <t>POM02.01.07 Min Bias Trigger Detector</t>
  </si>
  <si>
    <t>S354610</t>
  </si>
  <si>
    <t>IHCal Fixture South Slider Beam</t>
  </si>
  <si>
    <t>S354620</t>
  </si>
  <si>
    <t>IHCal A-Frame stand</t>
  </si>
  <si>
    <t>S354630</t>
  </si>
  <si>
    <t>IHCal Barrel Fabrication Sled</t>
  </si>
  <si>
    <t>S354670</t>
  </si>
  <si>
    <t>IHCal motor and gearbox for rings</t>
  </si>
  <si>
    <t>C Infrastructure / Facility Upgrade</t>
  </si>
  <si>
    <t>POM02.02.01.02 Magnet Management and Technical Oversight</t>
  </si>
  <si>
    <t>18-Oct-21 A</t>
  </si>
  <si>
    <t>still only a Req</t>
  </si>
  <si>
    <t>not placed yet</t>
  </si>
  <si>
    <t>JACK board for TPC FEE (verbal estimate)(reduce by $40K for AVNET FPGAs that will be in hand and $20K for parts on order)</t>
  </si>
  <si>
    <t>outstanding</t>
  </si>
  <si>
    <t xml:space="preserve">of $34,812 late invoice </t>
  </si>
  <si>
    <t>from Stony Brook</t>
  </si>
  <si>
    <t>DCM-II crates etc</t>
  </si>
  <si>
    <t>Art Photonics</t>
  </si>
  <si>
    <t>IHCal stanchion - I</t>
  </si>
  <si>
    <t>Not awarded yet 11/19/2021</t>
  </si>
  <si>
    <t>sPHENIX Block final work (Caroline R)</t>
  </si>
  <si>
    <t>sPHENIX M-JACK SFP TxRx</t>
  </si>
  <si>
    <t>FS Com</t>
  </si>
  <si>
    <t>TPC Light pipes - Knight</t>
  </si>
  <si>
    <t>Knight Optical (UK) Ltd</t>
  </si>
  <si>
    <t>TPC Laser fiber splitter ArtPh</t>
  </si>
  <si>
    <t>Job Shopper Gregory Lan</t>
  </si>
  <si>
    <t>Sharma, Rahul</t>
  </si>
  <si>
    <t>Assembly of Light Guide</t>
  </si>
  <si>
    <t>Lenz, Michael</t>
  </si>
  <si>
    <t>Nicholas Duda LLC</t>
  </si>
  <si>
    <t>EMCal/Hcal SC/TP cables</t>
  </si>
  <si>
    <t>WHERE IN NOVEMBER LISTS ??</t>
  </si>
  <si>
    <t>Johnsonn Controls Fire Protection LP</t>
  </si>
  <si>
    <t>Light Fixture</t>
  </si>
  <si>
    <t>Rack Room Interlock System</t>
  </si>
  <si>
    <t>IHCal Stanchion - II Weldment</t>
  </si>
  <si>
    <t>sPHENIX Track Clamp</t>
  </si>
  <si>
    <t>29-Nov-21 A</t>
  </si>
  <si>
    <t>15-Nov-21 A</t>
  </si>
  <si>
    <t>Laser Motors/controls ($130K) -$40K in P6</t>
  </si>
  <si>
    <t>4th invoice</t>
  </si>
  <si>
    <t>Labor Hr/M&amp;S Direct$</t>
  </si>
  <si>
    <t>16-Nov-21 A</t>
  </si>
  <si>
    <t>22-Nov-21 A</t>
  </si>
  <si>
    <t>Fabricate/Procure Inner HCal Integration/Installation Tooling/Fixtures (North slider) - M&amp;S</t>
  </si>
  <si>
    <t>19-Nov-21 A</t>
  </si>
  <si>
    <t>not awarded 11/30/2021</t>
  </si>
  <si>
    <t>delivered in November</t>
  </si>
  <si>
    <t>12/?/2021</t>
  </si>
  <si>
    <t>more FPGAs for might-Jack</t>
  </si>
  <si>
    <t>Avnet Inc</t>
  </si>
  <si>
    <t>keep the commit for</t>
  </si>
  <si>
    <t>stairs until Dec when P6</t>
  </si>
  <si>
    <t>will claim them</t>
  </si>
  <si>
    <t>BCWR from P6 from November 2021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</si>
  <si>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November MIE total)</t>
    </r>
  </si>
  <si>
    <t>ACWP from November 2021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</si>
  <si>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November total)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</si>
</sst>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  <numFmt numFmtId="168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0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0" fontId="0" fillId="0" borderId="1" xfId="0" applyFill="1" applyBorder="1" applyAlignment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0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165" fontId="0" fillId="0" borderId="16" xfId="0" applyNumberFormat="1" applyBorder="1"/>
    <xf numFmtId="165" fontId="0" fillId="0" borderId="17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0" fillId="0" borderId="0" xfId="0" applyAlignment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0" applyNumberForma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5" fontId="0" fillId="0" borderId="0" xfId="0" applyNumberFormat="1" applyFill="1" applyBorder="1"/>
    <xf numFmtId="165" fontId="2" fillId="0" borderId="0" xfId="0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8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" fontId="0" fillId="0" borderId="0" xfId="0" applyNumberFormat="1" applyFill="1"/>
    <xf numFmtId="165" fontId="0" fillId="17" borderId="0" xfId="0" applyNumberFormat="1" applyFill="1"/>
    <xf numFmtId="5" fontId="2" fillId="10" borderId="0" xfId="1" applyNumberFormat="1" applyFont="1" applyFill="1"/>
    <xf numFmtId="165" fontId="0" fillId="0" borderId="0" xfId="0" applyNumberFormat="1" applyFill="1"/>
    <xf numFmtId="0" fontId="0" fillId="0" borderId="2" xfId="0" applyBorder="1"/>
    <xf numFmtId="3" fontId="0" fillId="0" borderId="1" xfId="0" applyNumberFormat="1" applyBorder="1"/>
    <xf numFmtId="15" fontId="0" fillId="0" borderId="4" xfId="0" applyNumberFormat="1" applyBorder="1"/>
    <xf numFmtId="15" fontId="0" fillId="0" borderId="1" xfId="0" applyNumberFormat="1" applyBorder="1" applyAlignment="1">
      <alignment horizontal="center"/>
    </xf>
    <xf numFmtId="0" fontId="0" fillId="0" borderId="4" xfId="0" applyBorder="1"/>
    <xf numFmtId="15" fontId="0" fillId="0" borderId="1" xfId="0" applyNumberFormat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2" fontId="0" fillId="0" borderId="1" xfId="0" applyNumberFormat="1" applyBorder="1"/>
    <xf numFmtId="9" fontId="0" fillId="0" borderId="1" xfId="2" applyFont="1" applyFill="1" applyBorder="1"/>
    <xf numFmtId="6" fontId="0" fillId="3" borderId="1" xfId="0" applyNumberFormat="1" applyFill="1" applyBorder="1" applyAlignment="1">
      <alignment horizontal="right"/>
    </xf>
    <xf numFmtId="0" fontId="0" fillId="18" borderId="1" xfId="0" applyFill="1" applyBorder="1"/>
    <xf numFmtId="0" fontId="0" fillId="18" borderId="1" xfId="0" applyFill="1" applyBorder="1" applyAlignment="1">
      <alignment horizontal="right"/>
    </xf>
    <xf numFmtId="15" fontId="0" fillId="18" borderId="1" xfId="0" applyNumberFormat="1" applyFill="1" applyBorder="1"/>
    <xf numFmtId="9" fontId="0" fillId="18" borderId="1" xfId="2" applyFont="1" applyFill="1" applyBorder="1"/>
    <xf numFmtId="1" fontId="0" fillId="18" borderId="1" xfId="0" applyNumberFormat="1" applyFill="1" applyBorder="1"/>
    <xf numFmtId="165" fontId="0" fillId="18" borderId="1" xfId="0" applyNumberFormat="1" applyFill="1" applyBorder="1"/>
    <xf numFmtId="0" fontId="2" fillId="0" borderId="0" xfId="0" applyFont="1" applyFill="1"/>
    <xf numFmtId="0" fontId="0" fillId="18" borderId="2" xfId="0" applyFill="1" applyBorder="1"/>
    <xf numFmtId="168" fontId="0" fillId="18" borderId="0" xfId="3" applyNumberFormat="1" applyFont="1" applyFill="1" applyAlignment="1">
      <alignment horizontal="right"/>
    </xf>
    <xf numFmtId="15" fontId="0" fillId="18" borderId="4" xfId="0" applyNumberFormat="1" applyFill="1" applyBorder="1"/>
    <xf numFmtId="15" fontId="0" fillId="18" borderId="1" xfId="0" applyNumberFormat="1" applyFill="1" applyBorder="1" applyAlignment="1">
      <alignment horizontal="center"/>
    </xf>
    <xf numFmtId="10" fontId="0" fillId="18" borderId="1" xfId="2" applyNumberFormat="1" applyFont="1" applyFill="1" applyBorder="1"/>
    <xf numFmtId="168" fontId="0" fillId="18" borderId="1" xfId="3" applyNumberFormat="1" applyFont="1" applyFill="1" applyBorder="1"/>
    <xf numFmtId="2" fontId="0" fillId="18" borderId="1" xfId="0" applyNumberFormat="1" applyFill="1" applyBorder="1"/>
    <xf numFmtId="168" fontId="0" fillId="0" borderId="0" xfId="3" applyNumberFormat="1" applyFont="1" applyAlignment="1">
      <alignment horizontal="right"/>
    </xf>
    <xf numFmtId="10" fontId="0" fillId="0" borderId="1" xfId="2" applyNumberFormat="1" applyFont="1" applyFill="1" applyBorder="1"/>
    <xf numFmtId="168" fontId="0" fillId="0" borderId="1" xfId="3" applyNumberFormat="1" applyFont="1" applyBorder="1"/>
    <xf numFmtId="0" fontId="0" fillId="18" borderId="4" xfId="0" applyFill="1" applyBorder="1"/>
    <xf numFmtId="168" fontId="0" fillId="0" borderId="1" xfId="3" applyNumberFormat="1" applyFont="1" applyFill="1" applyBorder="1"/>
    <xf numFmtId="4" fontId="0" fillId="18" borderId="1" xfId="0" applyNumberFormat="1" applyFill="1" applyBorder="1" applyAlignment="1">
      <alignment horizontal="right"/>
    </xf>
    <xf numFmtId="168" fontId="0" fillId="0" borderId="1" xfId="3" applyNumberFormat="1" applyFont="1" applyFill="1" applyBorder="1" applyAlignment="1">
      <alignment horizontal="right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99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95"/>
  <sheetViews>
    <sheetView workbookViewId="0">
      <pane xSplit="4" ySplit="4" topLeftCell="N68" activePane="bottomRight" state="frozen"/>
      <selection pane="topRight" activeCell="E1" sqref="E1"/>
      <selection pane="bottomLeft" activeCell="A5" sqref="A5"/>
      <selection pane="bottomRight" activeCell="A49" sqref="A49"/>
    </sheetView>
  </sheetViews>
  <sheetFormatPr defaultRowHeight="14.4" x14ac:dyDescent="0.3"/>
  <cols>
    <col min="1" max="1" width="15.44140625" customWidth="1"/>
    <col min="2" max="2" width="31.88671875" customWidth="1"/>
    <col min="3" max="4" width="14.33203125" customWidth="1"/>
    <col min="5" max="5" width="12.6640625" style="18" customWidth="1"/>
    <col min="6" max="6" width="20.88671875" style="18" customWidth="1"/>
    <col min="7" max="7" width="13.6640625" style="42" customWidth="1"/>
    <col min="8" max="8" width="19.6640625" customWidth="1"/>
    <col min="9" max="9" width="14" style="35" customWidth="1"/>
    <col min="10" max="11" width="8.6640625" customWidth="1"/>
    <col min="12" max="12" width="14.6640625" style="29" customWidth="1"/>
    <col min="13" max="14" width="12.664062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63" t="s">
        <v>3815</v>
      </c>
      <c r="B1" s="164"/>
      <c r="C1" s="164"/>
      <c r="D1" s="165"/>
      <c r="E1" s="166" t="s">
        <v>8221</v>
      </c>
      <c r="F1" s="167"/>
      <c r="G1" s="168"/>
      <c r="H1" s="34"/>
    </row>
    <row r="2" spans="1:21" s="28" customFormat="1" ht="72.599999999999994" thickBot="1" x14ac:dyDescent="0.35">
      <c r="A2" s="125" t="s">
        <v>0</v>
      </c>
      <c r="B2" s="125" t="s">
        <v>1</v>
      </c>
      <c r="C2" s="126" t="s">
        <v>8522</v>
      </c>
      <c r="D2" s="127" t="s">
        <v>8523</v>
      </c>
      <c r="E2" s="128" t="s">
        <v>3816</v>
      </c>
      <c r="F2" s="129" t="s">
        <v>3817</v>
      </c>
      <c r="G2" s="130" t="s">
        <v>3818</v>
      </c>
      <c r="H2" s="125" t="s">
        <v>3729</v>
      </c>
      <c r="I2" s="131" t="s">
        <v>7811</v>
      </c>
      <c r="J2" s="27" t="s">
        <v>7815</v>
      </c>
      <c r="K2" s="125" t="s">
        <v>3819</v>
      </c>
      <c r="L2" s="132" t="s">
        <v>7812</v>
      </c>
      <c r="M2" s="132" t="s">
        <v>7813</v>
      </c>
      <c r="N2" s="132" t="s">
        <v>7814</v>
      </c>
      <c r="O2" s="28" t="s">
        <v>8007</v>
      </c>
      <c r="P2" s="28" t="s">
        <v>8008</v>
      </c>
      <c r="Q2" s="28" t="s">
        <v>8009</v>
      </c>
      <c r="R2" s="55" t="s">
        <v>8010</v>
      </c>
      <c r="S2" s="56" t="s">
        <v>8011</v>
      </c>
      <c r="T2" s="57" t="s">
        <v>8012</v>
      </c>
      <c r="U2" s="101" t="s">
        <v>8239</v>
      </c>
    </row>
    <row r="3" spans="1:21" x14ac:dyDescent="0.3">
      <c r="A3" s="7" t="s">
        <v>8524</v>
      </c>
      <c r="B3" s="7"/>
      <c r="C3" s="133"/>
      <c r="D3" s="134"/>
      <c r="E3" s="135"/>
      <c r="F3" s="136"/>
      <c r="G3" s="137"/>
      <c r="H3" s="7"/>
      <c r="I3" s="21"/>
      <c r="J3" s="7"/>
      <c r="K3" s="7"/>
      <c r="L3" s="138"/>
      <c r="M3" s="138"/>
      <c r="N3" s="138"/>
    </row>
    <row r="4" spans="1:21" ht="15" thickBot="1" x14ac:dyDescent="0.35">
      <c r="A4" s="142" t="s">
        <v>8525</v>
      </c>
      <c r="B4" s="142"/>
      <c r="C4" s="149"/>
      <c r="D4" s="150"/>
      <c r="E4" s="151" t="s">
        <v>8526</v>
      </c>
      <c r="F4" s="152">
        <v>44566</v>
      </c>
      <c r="G4" s="153"/>
      <c r="H4" s="142"/>
      <c r="I4" s="142"/>
      <c r="J4" s="142"/>
      <c r="K4" s="142"/>
      <c r="L4" s="154"/>
      <c r="M4" s="154"/>
      <c r="N4" s="155"/>
    </row>
    <row r="5" spans="1:21" x14ac:dyDescent="0.3">
      <c r="A5" s="5" t="s">
        <v>37</v>
      </c>
      <c r="B5" s="5" t="s">
        <v>38</v>
      </c>
      <c r="C5" s="119">
        <v>68</v>
      </c>
      <c r="D5" s="156">
        <v>11360.99</v>
      </c>
      <c r="E5" s="121" t="s">
        <v>8526</v>
      </c>
      <c r="F5" s="122">
        <v>44566</v>
      </c>
      <c r="G5" s="157">
        <v>0.61899999999999999</v>
      </c>
      <c r="H5" s="5" t="s">
        <v>8378</v>
      </c>
      <c r="I5" s="22">
        <f>C5*(1-G5)</f>
        <v>25.908000000000001</v>
      </c>
      <c r="J5" s="5"/>
      <c r="K5" s="5"/>
      <c r="L5" s="158">
        <f>D5*(1-G5)</f>
        <v>4328.53719</v>
      </c>
      <c r="M5" s="158">
        <f>IF(J5="",L5,(D5/C5)*J5)</f>
        <v>4328.53719</v>
      </c>
      <c r="N5" s="139">
        <f>L5-M5</f>
        <v>0</v>
      </c>
      <c r="P5">
        <v>1</v>
      </c>
      <c r="R5" s="58">
        <f>O5*M5</f>
        <v>0</v>
      </c>
      <c r="S5" s="59">
        <f>P5*M5</f>
        <v>4328.53719</v>
      </c>
      <c r="T5" s="60">
        <f>Q5*M5</f>
        <v>0</v>
      </c>
    </row>
    <row r="6" spans="1:21" x14ac:dyDescent="0.3">
      <c r="A6" s="142" t="s">
        <v>8527</v>
      </c>
      <c r="B6" s="142"/>
      <c r="C6" s="149"/>
      <c r="D6" s="154"/>
      <c r="E6" s="159" t="s">
        <v>6488</v>
      </c>
      <c r="F6" s="152">
        <v>44581</v>
      </c>
      <c r="G6" s="153"/>
      <c r="H6" s="142"/>
      <c r="I6" s="146"/>
      <c r="J6" s="142"/>
      <c r="K6" s="142"/>
      <c r="L6" s="154"/>
      <c r="M6" s="154"/>
      <c r="N6" s="155"/>
      <c r="R6" s="61"/>
      <c r="S6" s="62"/>
      <c r="T6" s="63"/>
      <c r="U6" s="102">
        <f>SUM(R7:R8)</f>
        <v>0</v>
      </c>
    </row>
    <row r="7" spans="1:21" x14ac:dyDescent="0.3">
      <c r="A7" s="5" t="s">
        <v>172</v>
      </c>
      <c r="B7" s="5" t="s">
        <v>173</v>
      </c>
      <c r="C7" s="119">
        <v>1500</v>
      </c>
      <c r="D7" s="158">
        <v>156597.44</v>
      </c>
      <c r="E7" s="123" t="s">
        <v>6488</v>
      </c>
      <c r="F7" s="122">
        <v>44581</v>
      </c>
      <c r="G7" s="157">
        <v>0.86009999999999998</v>
      </c>
      <c r="H7" s="5" t="s">
        <v>8379</v>
      </c>
      <c r="I7" s="22">
        <f t="shared" ref="I7:I68" si="0">C7*(1-G7)</f>
        <v>209.85000000000002</v>
      </c>
      <c r="J7" s="5"/>
      <c r="K7" s="5"/>
      <c r="L7" s="158">
        <f t="shared" ref="L7:L70" si="1">D7*(1-G7)</f>
        <v>21907.981856000006</v>
      </c>
      <c r="M7" s="158">
        <f t="shared" ref="M7:M70" si="2">IF(J7="",L7,(D7/C7)*J7)</f>
        <v>21907.981856000006</v>
      </c>
      <c r="N7" s="139">
        <f t="shared" ref="N7:N70" si="3">L7-M7</f>
        <v>0</v>
      </c>
      <c r="P7">
        <v>1</v>
      </c>
      <c r="R7" s="61">
        <f t="shared" ref="R7:R39" si="4">O7*M7</f>
        <v>0</v>
      </c>
      <c r="S7" s="62">
        <f t="shared" ref="S7:S39" si="5">P7*M7</f>
        <v>21907.981856000006</v>
      </c>
      <c r="T7" s="63">
        <f t="shared" ref="T7:T39" si="6">Q7*M7</f>
        <v>0</v>
      </c>
      <c r="U7" s="96" t="s">
        <v>8348</v>
      </c>
    </row>
    <row r="8" spans="1:21" x14ac:dyDescent="0.3">
      <c r="A8" s="5" t="s">
        <v>170</v>
      </c>
      <c r="B8" s="5" t="s">
        <v>171</v>
      </c>
      <c r="C8" s="119">
        <v>20000</v>
      </c>
      <c r="D8" s="158">
        <v>23333.759999999998</v>
      </c>
      <c r="E8" s="123" t="s">
        <v>7389</v>
      </c>
      <c r="F8" s="122">
        <v>44545</v>
      </c>
      <c r="G8" s="157">
        <v>0.9052</v>
      </c>
      <c r="H8" s="5" t="s">
        <v>8380</v>
      </c>
      <c r="I8" s="22">
        <f t="shared" si="0"/>
        <v>1896</v>
      </c>
      <c r="J8" s="5"/>
      <c r="K8" s="5"/>
      <c r="L8" s="158">
        <f t="shared" si="1"/>
        <v>2212.0404479999997</v>
      </c>
      <c r="M8" s="158">
        <f t="shared" si="2"/>
        <v>2212.0404479999997</v>
      </c>
      <c r="N8" s="139">
        <f t="shared" si="3"/>
        <v>0</v>
      </c>
      <c r="P8">
        <v>1</v>
      </c>
      <c r="R8" s="61">
        <f t="shared" si="4"/>
        <v>0</v>
      </c>
      <c r="S8" s="62">
        <f t="shared" si="5"/>
        <v>2212.0404479999997</v>
      </c>
      <c r="T8" s="63">
        <f t="shared" si="6"/>
        <v>0</v>
      </c>
    </row>
    <row r="9" spans="1:21" x14ac:dyDescent="0.3">
      <c r="A9" s="142" t="s">
        <v>8528</v>
      </c>
      <c r="B9" s="142"/>
      <c r="C9" s="149"/>
      <c r="D9" s="154"/>
      <c r="E9" s="159" t="s">
        <v>6775</v>
      </c>
      <c r="F9" s="152">
        <v>44559</v>
      </c>
      <c r="G9" s="153"/>
      <c r="H9" s="142"/>
      <c r="I9" s="146"/>
      <c r="J9" s="142"/>
      <c r="K9" s="142"/>
      <c r="L9" s="154"/>
      <c r="M9" s="154"/>
      <c r="N9" s="155"/>
      <c r="R9" s="61"/>
      <c r="S9" s="62"/>
      <c r="T9" s="63"/>
      <c r="U9" s="102">
        <f>SUM(R10:R13)</f>
        <v>206405.80609999999</v>
      </c>
    </row>
    <row r="10" spans="1:21" x14ac:dyDescent="0.3">
      <c r="A10" s="5" t="s">
        <v>327</v>
      </c>
      <c r="B10" s="5" t="s">
        <v>328</v>
      </c>
      <c r="C10" s="119">
        <v>266694</v>
      </c>
      <c r="D10" s="158">
        <v>309547.53999999998</v>
      </c>
      <c r="E10" s="123" t="s">
        <v>6775</v>
      </c>
      <c r="F10" s="122">
        <v>44545</v>
      </c>
      <c r="G10" s="157">
        <v>0.97</v>
      </c>
      <c r="H10" s="5" t="s">
        <v>8380</v>
      </c>
      <c r="I10" s="22">
        <f t="shared" si="0"/>
        <v>8000.820000000007</v>
      </c>
      <c r="J10" s="5"/>
      <c r="K10" s="5"/>
      <c r="L10" s="158">
        <f t="shared" si="1"/>
        <v>9286.4262000000072</v>
      </c>
      <c r="M10" s="158">
        <f t="shared" si="2"/>
        <v>9286.4262000000072</v>
      </c>
      <c r="N10" s="139">
        <f t="shared" si="3"/>
        <v>0</v>
      </c>
      <c r="O10">
        <v>1</v>
      </c>
      <c r="R10" s="61">
        <f t="shared" si="4"/>
        <v>9286.4262000000072</v>
      </c>
      <c r="S10" s="62">
        <f t="shared" si="5"/>
        <v>0</v>
      </c>
      <c r="T10" s="63">
        <f t="shared" si="6"/>
        <v>0</v>
      </c>
      <c r="U10" s="96" t="s">
        <v>8349</v>
      </c>
    </row>
    <row r="11" spans="1:21" x14ac:dyDescent="0.3">
      <c r="A11" s="5" t="s">
        <v>323</v>
      </c>
      <c r="B11" s="5" t="s">
        <v>324</v>
      </c>
      <c r="C11" s="119">
        <v>190056</v>
      </c>
      <c r="D11" s="156">
        <v>220595.02</v>
      </c>
      <c r="E11" s="123" t="s">
        <v>7139</v>
      </c>
      <c r="F11" s="122">
        <v>44545</v>
      </c>
      <c r="G11" s="157">
        <v>0.86</v>
      </c>
      <c r="H11" s="5" t="s">
        <v>8380</v>
      </c>
      <c r="I11" s="22">
        <f t="shared" si="0"/>
        <v>26607.840000000004</v>
      </c>
      <c r="J11" s="5"/>
      <c r="K11" s="5"/>
      <c r="L11" s="158">
        <f t="shared" si="1"/>
        <v>30883.302800000001</v>
      </c>
      <c r="M11" s="158">
        <f t="shared" si="2"/>
        <v>30883.302800000001</v>
      </c>
      <c r="N11" s="139">
        <f t="shared" si="3"/>
        <v>0</v>
      </c>
      <c r="O11">
        <v>1</v>
      </c>
      <c r="R11" s="61">
        <f t="shared" si="4"/>
        <v>30883.302800000001</v>
      </c>
      <c r="S11" s="62">
        <f t="shared" si="5"/>
        <v>0</v>
      </c>
      <c r="T11" s="63">
        <f t="shared" si="6"/>
        <v>0</v>
      </c>
    </row>
    <row r="12" spans="1:21" x14ac:dyDescent="0.3">
      <c r="A12" s="5" t="s">
        <v>325</v>
      </c>
      <c r="B12" s="5" t="s">
        <v>326</v>
      </c>
      <c r="C12" s="119">
        <v>150983</v>
      </c>
      <c r="D12" s="158">
        <v>178748.47</v>
      </c>
      <c r="E12" s="121" t="s">
        <v>8529</v>
      </c>
      <c r="F12" s="122">
        <v>44552</v>
      </c>
      <c r="G12" s="157">
        <v>7.0000000000000007E-2</v>
      </c>
      <c r="H12" s="5" t="s">
        <v>8380</v>
      </c>
      <c r="I12" s="22">
        <f t="shared" si="0"/>
        <v>140414.19</v>
      </c>
      <c r="J12" s="5"/>
      <c r="K12" s="5"/>
      <c r="L12" s="158">
        <f t="shared" si="1"/>
        <v>166236.07709999999</v>
      </c>
      <c r="M12" s="158">
        <f t="shared" si="2"/>
        <v>166236.07709999999</v>
      </c>
      <c r="N12" s="139">
        <f t="shared" si="3"/>
        <v>0</v>
      </c>
      <c r="O12">
        <v>1</v>
      </c>
      <c r="R12" s="61">
        <f t="shared" si="4"/>
        <v>166236.07709999999</v>
      </c>
      <c r="S12" s="62">
        <f t="shared" si="5"/>
        <v>0</v>
      </c>
      <c r="T12" s="63">
        <f t="shared" si="6"/>
        <v>0</v>
      </c>
    </row>
    <row r="13" spans="1:21" x14ac:dyDescent="0.3">
      <c r="A13" s="5" t="s">
        <v>333</v>
      </c>
      <c r="B13" s="5" t="s">
        <v>334</v>
      </c>
      <c r="C13" s="119">
        <v>1500</v>
      </c>
      <c r="D13" s="158">
        <v>120025.52</v>
      </c>
      <c r="E13" s="123" t="s">
        <v>6488</v>
      </c>
      <c r="F13" s="122">
        <v>44559</v>
      </c>
      <c r="G13" s="157">
        <v>0.91300000000000003</v>
      </c>
      <c r="H13" s="5" t="s">
        <v>8381</v>
      </c>
      <c r="I13" s="22">
        <f t="shared" si="0"/>
        <v>130.49999999999994</v>
      </c>
      <c r="J13" s="5"/>
      <c r="K13" s="5"/>
      <c r="L13" s="158">
        <f t="shared" si="1"/>
        <v>10442.220239999997</v>
      </c>
      <c r="M13" s="158">
        <f t="shared" si="2"/>
        <v>10442.220239999997</v>
      </c>
      <c r="N13" s="139">
        <f t="shared" si="3"/>
        <v>0</v>
      </c>
      <c r="P13">
        <v>1</v>
      </c>
      <c r="R13" s="61">
        <f t="shared" si="4"/>
        <v>0</v>
      </c>
      <c r="S13" s="62">
        <f t="shared" si="5"/>
        <v>10442.220239999997</v>
      </c>
      <c r="T13" s="63">
        <f t="shared" si="6"/>
        <v>0</v>
      </c>
    </row>
    <row r="14" spans="1:21" x14ac:dyDescent="0.3">
      <c r="A14" s="142" t="s">
        <v>8530</v>
      </c>
      <c r="B14" s="142"/>
      <c r="C14" s="149"/>
      <c r="D14" s="154"/>
      <c r="E14" s="159" t="s">
        <v>6488</v>
      </c>
      <c r="F14" s="152">
        <v>44649</v>
      </c>
      <c r="G14" s="153"/>
      <c r="H14" s="142"/>
      <c r="I14" s="146"/>
      <c r="J14" s="142"/>
      <c r="K14" s="142"/>
      <c r="L14" s="154"/>
      <c r="M14" s="154"/>
      <c r="N14" s="155"/>
      <c r="R14" s="61"/>
      <c r="S14" s="62"/>
      <c r="T14" s="63"/>
      <c r="U14" s="102">
        <f>SUM(R15:R16)</f>
        <v>0</v>
      </c>
    </row>
    <row r="15" spans="1:21" x14ac:dyDescent="0.3">
      <c r="A15" s="5" t="s">
        <v>439</v>
      </c>
      <c r="B15" s="5" t="s">
        <v>440</v>
      </c>
      <c r="C15" s="119">
        <v>80745</v>
      </c>
      <c r="D15" s="158">
        <v>95593.84</v>
      </c>
      <c r="E15" s="121">
        <v>44643</v>
      </c>
      <c r="F15" s="122">
        <v>44649</v>
      </c>
      <c r="G15" s="157">
        <v>0</v>
      </c>
      <c r="H15" s="5" t="s">
        <v>8380</v>
      </c>
      <c r="I15" s="22">
        <f t="shared" si="0"/>
        <v>80745</v>
      </c>
      <c r="J15" s="5"/>
      <c r="K15" s="5"/>
      <c r="L15" s="158">
        <f t="shared" si="1"/>
        <v>95593.84</v>
      </c>
      <c r="M15" s="158">
        <f t="shared" si="2"/>
        <v>95593.84</v>
      </c>
      <c r="N15" s="139">
        <f t="shared" si="3"/>
        <v>0</v>
      </c>
      <c r="Q15">
        <v>1</v>
      </c>
      <c r="R15" s="61">
        <f t="shared" si="4"/>
        <v>0</v>
      </c>
      <c r="S15" s="62">
        <f t="shared" si="5"/>
        <v>0</v>
      </c>
      <c r="T15" s="63">
        <f t="shared" si="6"/>
        <v>95593.84</v>
      </c>
      <c r="U15" s="96" t="s">
        <v>8350</v>
      </c>
    </row>
    <row r="16" spans="1:21" x14ac:dyDescent="0.3">
      <c r="A16" s="5" t="s">
        <v>441</v>
      </c>
      <c r="B16" s="5" t="s">
        <v>442</v>
      </c>
      <c r="C16" s="119">
        <v>368</v>
      </c>
      <c r="D16" s="158">
        <v>48446.29</v>
      </c>
      <c r="E16" s="123" t="s">
        <v>6488</v>
      </c>
      <c r="F16" s="122">
        <v>44575</v>
      </c>
      <c r="G16" s="157">
        <v>0.9</v>
      </c>
      <c r="H16" s="5" t="s">
        <v>8382</v>
      </c>
      <c r="I16" s="22">
        <f t="shared" si="0"/>
        <v>36.79999999999999</v>
      </c>
      <c r="J16" s="5"/>
      <c r="K16" s="5"/>
      <c r="L16" s="158">
        <f t="shared" si="1"/>
        <v>4844.628999999999</v>
      </c>
      <c r="M16" s="158">
        <f t="shared" si="2"/>
        <v>4844.628999999999</v>
      </c>
      <c r="N16" s="139">
        <f t="shared" si="3"/>
        <v>0</v>
      </c>
      <c r="P16">
        <v>1</v>
      </c>
      <c r="R16" s="61">
        <f t="shared" si="4"/>
        <v>0</v>
      </c>
      <c r="S16" s="62">
        <f t="shared" si="5"/>
        <v>4844.628999999999</v>
      </c>
      <c r="T16" s="63">
        <f t="shared" si="6"/>
        <v>0</v>
      </c>
    </row>
    <row r="17" spans="1:21" x14ac:dyDescent="0.3">
      <c r="A17" s="142" t="s">
        <v>8531</v>
      </c>
      <c r="B17" s="142"/>
      <c r="C17" s="149"/>
      <c r="D17" s="154"/>
      <c r="E17" s="159" t="s">
        <v>6945</v>
      </c>
      <c r="F17" s="152">
        <v>44560</v>
      </c>
      <c r="G17" s="153"/>
      <c r="H17" s="142"/>
      <c r="I17" s="146"/>
      <c r="J17" s="142"/>
      <c r="K17" s="142"/>
      <c r="L17" s="154"/>
      <c r="M17" s="154"/>
      <c r="N17" s="155"/>
      <c r="R17" s="61"/>
      <c r="S17" s="62"/>
      <c r="T17" s="63"/>
      <c r="U17" s="102">
        <f>SUM(R18:R25)</f>
        <v>243534.78</v>
      </c>
    </row>
    <row r="18" spans="1:21" x14ac:dyDescent="0.3">
      <c r="A18" s="5" t="s">
        <v>463</v>
      </c>
      <c r="B18" s="5" t="s">
        <v>464</v>
      </c>
      <c r="C18" s="119">
        <v>145840</v>
      </c>
      <c r="D18" s="158">
        <v>169274.2</v>
      </c>
      <c r="E18" s="123" t="s">
        <v>6945</v>
      </c>
      <c r="F18" s="122">
        <v>44560</v>
      </c>
      <c r="G18" s="157">
        <v>0.5</v>
      </c>
      <c r="H18" s="5" t="s">
        <v>8380</v>
      </c>
      <c r="I18" s="22">
        <f t="shared" si="0"/>
        <v>72920</v>
      </c>
      <c r="J18" s="5"/>
      <c r="K18" s="5"/>
      <c r="L18" s="158">
        <f t="shared" si="1"/>
        <v>84637.1</v>
      </c>
      <c r="M18" s="158">
        <f t="shared" si="2"/>
        <v>84637.1</v>
      </c>
      <c r="N18" s="139">
        <f t="shared" si="3"/>
        <v>0</v>
      </c>
      <c r="O18">
        <v>1</v>
      </c>
      <c r="R18" s="61">
        <f t="shared" si="4"/>
        <v>84637.1</v>
      </c>
      <c r="S18" s="62">
        <f t="shared" si="5"/>
        <v>0</v>
      </c>
      <c r="T18" s="63">
        <f t="shared" si="6"/>
        <v>0</v>
      </c>
      <c r="U18" s="96" t="s">
        <v>8351</v>
      </c>
    </row>
    <row r="19" spans="1:21" x14ac:dyDescent="0.3">
      <c r="A19" s="5" t="s">
        <v>473</v>
      </c>
      <c r="B19" s="5" t="s">
        <v>474</v>
      </c>
      <c r="C19" s="119">
        <v>200000</v>
      </c>
      <c r="D19" s="158">
        <v>232136.86</v>
      </c>
      <c r="E19" s="123" t="s">
        <v>7100</v>
      </c>
      <c r="F19" s="122">
        <v>44560</v>
      </c>
      <c r="G19" s="157">
        <v>0.5</v>
      </c>
      <c r="H19" s="5" t="s">
        <v>8380</v>
      </c>
      <c r="I19" s="22">
        <f t="shared" si="0"/>
        <v>100000</v>
      </c>
      <c r="J19" s="5"/>
      <c r="K19" s="5"/>
      <c r="L19" s="158">
        <f t="shared" si="1"/>
        <v>116068.43</v>
      </c>
      <c r="M19" s="158">
        <f t="shared" si="2"/>
        <v>116068.43</v>
      </c>
      <c r="N19" s="139">
        <f t="shared" si="3"/>
        <v>0</v>
      </c>
      <c r="O19">
        <v>1</v>
      </c>
      <c r="R19" s="61">
        <f t="shared" si="4"/>
        <v>116068.43</v>
      </c>
      <c r="S19" s="62">
        <f t="shared" si="5"/>
        <v>0</v>
      </c>
      <c r="T19" s="63">
        <f t="shared" si="6"/>
        <v>0</v>
      </c>
      <c r="U19" s="96" t="s">
        <v>8240</v>
      </c>
    </row>
    <row r="20" spans="1:21" x14ac:dyDescent="0.3">
      <c r="A20" s="5" t="s">
        <v>465</v>
      </c>
      <c r="B20" s="5" t="s">
        <v>466</v>
      </c>
      <c r="C20" s="119">
        <v>58800</v>
      </c>
      <c r="D20" s="158">
        <v>68248.240000000005</v>
      </c>
      <c r="E20" s="123" t="s">
        <v>6946</v>
      </c>
      <c r="F20" s="122">
        <v>44560</v>
      </c>
      <c r="G20" s="157">
        <v>0.5</v>
      </c>
      <c r="H20" s="5" t="s">
        <v>8380</v>
      </c>
      <c r="I20" s="22">
        <f t="shared" si="0"/>
        <v>29400</v>
      </c>
      <c r="J20" s="5"/>
      <c r="K20" s="5"/>
      <c r="L20" s="158">
        <f t="shared" si="1"/>
        <v>34124.120000000003</v>
      </c>
      <c r="M20" s="158">
        <f t="shared" si="2"/>
        <v>34124.120000000003</v>
      </c>
      <c r="N20" s="139">
        <f t="shared" si="3"/>
        <v>0</v>
      </c>
      <c r="O20">
        <v>1</v>
      </c>
      <c r="R20" s="61">
        <f t="shared" si="4"/>
        <v>34124.120000000003</v>
      </c>
      <c r="S20" s="62">
        <f t="shared" si="5"/>
        <v>0</v>
      </c>
      <c r="T20" s="63">
        <f t="shared" si="6"/>
        <v>0</v>
      </c>
    </row>
    <row r="21" spans="1:21" x14ac:dyDescent="0.3">
      <c r="A21" s="5" t="s">
        <v>467</v>
      </c>
      <c r="B21" s="5" t="s">
        <v>468</v>
      </c>
      <c r="C21" s="119">
        <v>15000</v>
      </c>
      <c r="D21" s="158">
        <v>17410.259999999998</v>
      </c>
      <c r="E21" s="123" t="s">
        <v>7128</v>
      </c>
      <c r="F21" s="122">
        <v>44560</v>
      </c>
      <c r="G21" s="157">
        <v>0.5</v>
      </c>
      <c r="H21" s="5" t="s">
        <v>8380</v>
      </c>
      <c r="I21" s="22">
        <f t="shared" si="0"/>
        <v>7500</v>
      </c>
      <c r="J21" s="5"/>
      <c r="K21" s="5"/>
      <c r="L21" s="158">
        <f t="shared" si="1"/>
        <v>8705.1299999999992</v>
      </c>
      <c r="M21" s="158">
        <f t="shared" si="2"/>
        <v>8705.1299999999992</v>
      </c>
      <c r="N21" s="139">
        <f t="shared" si="3"/>
        <v>0</v>
      </c>
      <c r="O21">
        <v>1</v>
      </c>
      <c r="R21" s="61">
        <f t="shared" si="4"/>
        <v>8705.1299999999992</v>
      </c>
      <c r="S21" s="62">
        <f t="shared" si="5"/>
        <v>0</v>
      </c>
      <c r="T21" s="63">
        <f t="shared" si="6"/>
        <v>0</v>
      </c>
    </row>
    <row r="22" spans="1:21" x14ac:dyDescent="0.3">
      <c r="A22" s="142" t="s">
        <v>8532</v>
      </c>
      <c r="B22" s="142"/>
      <c r="C22" s="149"/>
      <c r="D22" s="154"/>
      <c r="E22" s="159" t="s">
        <v>7125</v>
      </c>
      <c r="F22" s="152">
        <v>44641</v>
      </c>
      <c r="G22" s="153"/>
      <c r="H22" s="142"/>
      <c r="I22" s="146"/>
      <c r="J22" s="142"/>
      <c r="K22" s="142"/>
      <c r="L22" s="154"/>
      <c r="M22" s="154"/>
      <c r="N22" s="155"/>
      <c r="R22" s="61"/>
      <c r="S22" s="62"/>
      <c r="T22" s="63"/>
    </row>
    <row r="23" spans="1:21" x14ac:dyDescent="0.3">
      <c r="A23" s="5" t="s">
        <v>499</v>
      </c>
      <c r="B23" s="5" t="s">
        <v>500</v>
      </c>
      <c r="C23" s="119">
        <v>33035</v>
      </c>
      <c r="D23" s="158">
        <v>38343.21</v>
      </c>
      <c r="E23" s="123" t="s">
        <v>7125</v>
      </c>
      <c r="F23" s="122">
        <v>44560</v>
      </c>
      <c r="G23" s="157">
        <v>0.8</v>
      </c>
      <c r="H23" s="5" t="s">
        <v>8380</v>
      </c>
      <c r="I23" s="22">
        <f t="shared" si="0"/>
        <v>6606.9999999999982</v>
      </c>
      <c r="J23" s="5"/>
      <c r="K23" s="5"/>
      <c r="L23" s="158">
        <f t="shared" si="1"/>
        <v>7668.641999999998</v>
      </c>
      <c r="M23" s="158">
        <f t="shared" si="2"/>
        <v>7668.641999999998</v>
      </c>
      <c r="N23" s="139">
        <f t="shared" si="3"/>
        <v>0</v>
      </c>
      <c r="Q23">
        <v>1</v>
      </c>
      <c r="R23" s="61">
        <f t="shared" si="4"/>
        <v>0</v>
      </c>
      <c r="S23" s="62">
        <f t="shared" si="5"/>
        <v>0</v>
      </c>
      <c r="T23" s="63">
        <f t="shared" si="6"/>
        <v>7668.641999999998</v>
      </c>
    </row>
    <row r="24" spans="1:21" x14ac:dyDescent="0.3">
      <c r="A24" s="5" t="s">
        <v>505</v>
      </c>
      <c r="B24" s="5" t="s">
        <v>506</v>
      </c>
      <c r="C24" s="119">
        <v>18401</v>
      </c>
      <c r="D24" s="158">
        <v>21784.91</v>
      </c>
      <c r="E24" s="121">
        <v>44564</v>
      </c>
      <c r="F24" s="122">
        <v>44614</v>
      </c>
      <c r="G24" s="157">
        <v>0</v>
      </c>
      <c r="H24" s="5" t="s">
        <v>8380</v>
      </c>
      <c r="I24" s="22">
        <f t="shared" si="0"/>
        <v>18401</v>
      </c>
      <c r="J24" s="5"/>
      <c r="K24" s="5"/>
      <c r="L24" s="158">
        <f t="shared" si="1"/>
        <v>21784.91</v>
      </c>
      <c r="M24" s="158">
        <f t="shared" si="2"/>
        <v>21784.91</v>
      </c>
      <c r="N24" s="139">
        <f t="shared" si="3"/>
        <v>0</v>
      </c>
      <c r="Q24">
        <v>1</v>
      </c>
      <c r="R24" s="61">
        <f t="shared" si="4"/>
        <v>0</v>
      </c>
      <c r="S24" s="62">
        <f t="shared" si="5"/>
        <v>0</v>
      </c>
      <c r="T24" s="63">
        <f t="shared" si="6"/>
        <v>21784.91</v>
      </c>
    </row>
    <row r="25" spans="1:21" x14ac:dyDescent="0.3">
      <c r="A25" s="5" t="s">
        <v>507</v>
      </c>
      <c r="B25" s="5" t="s">
        <v>508</v>
      </c>
      <c r="C25" s="119">
        <v>34086</v>
      </c>
      <c r="D25" s="158">
        <v>40354.35</v>
      </c>
      <c r="E25" s="123" t="s">
        <v>7234</v>
      </c>
      <c r="F25" s="122">
        <v>44641</v>
      </c>
      <c r="G25" s="157">
        <v>0.8</v>
      </c>
      <c r="H25" s="5" t="s">
        <v>8380</v>
      </c>
      <c r="I25" s="22">
        <f t="shared" si="0"/>
        <v>6817.1999999999989</v>
      </c>
      <c r="J25" s="5"/>
      <c r="K25" s="5"/>
      <c r="L25" s="158">
        <f t="shared" si="1"/>
        <v>8070.8699999999981</v>
      </c>
      <c r="M25" s="158">
        <f t="shared" si="2"/>
        <v>8070.8699999999981</v>
      </c>
      <c r="N25" s="139">
        <f t="shared" si="3"/>
        <v>0</v>
      </c>
      <c r="Q25">
        <v>1</v>
      </c>
      <c r="R25" s="61">
        <f t="shared" si="4"/>
        <v>0</v>
      </c>
      <c r="S25" s="62">
        <f t="shared" si="5"/>
        <v>0</v>
      </c>
      <c r="T25" s="63">
        <f t="shared" si="6"/>
        <v>8070.8699999999981</v>
      </c>
    </row>
    <row r="26" spans="1:21" x14ac:dyDescent="0.3">
      <c r="A26" s="142" t="s">
        <v>8533</v>
      </c>
      <c r="B26" s="142"/>
      <c r="C26" s="149"/>
      <c r="D26" s="154"/>
      <c r="E26" s="159" t="s">
        <v>6829</v>
      </c>
      <c r="F26" s="152">
        <v>44544</v>
      </c>
      <c r="G26" s="153"/>
      <c r="H26" s="142"/>
      <c r="I26" s="146"/>
      <c r="J26" s="142"/>
      <c r="K26" s="142"/>
      <c r="L26" s="154"/>
      <c r="M26" s="154"/>
      <c r="N26" s="155"/>
      <c r="R26" s="61"/>
      <c r="S26" s="62"/>
      <c r="T26" s="63"/>
      <c r="U26" s="102">
        <f>SUM(R27:R42)</f>
        <v>30382.079099999992</v>
      </c>
    </row>
    <row r="27" spans="1:21" x14ac:dyDescent="0.3">
      <c r="A27" s="5" t="s">
        <v>780</v>
      </c>
      <c r="B27" s="5" t="s">
        <v>781</v>
      </c>
      <c r="C27" s="119">
        <v>90653</v>
      </c>
      <c r="D27" s="158">
        <v>104858.47</v>
      </c>
      <c r="E27" s="123" t="s">
        <v>6829</v>
      </c>
      <c r="F27" s="122">
        <v>44544</v>
      </c>
      <c r="G27" s="157">
        <v>0.87</v>
      </c>
      <c r="H27" s="5" t="s">
        <v>8383</v>
      </c>
      <c r="I27" s="22">
        <f t="shared" si="0"/>
        <v>11784.890000000001</v>
      </c>
      <c r="J27" s="5"/>
      <c r="K27" s="5"/>
      <c r="L27" s="158">
        <f t="shared" si="1"/>
        <v>13631.6011</v>
      </c>
      <c r="M27" s="158">
        <f t="shared" si="2"/>
        <v>13631.6011</v>
      </c>
      <c r="N27" s="139">
        <f t="shared" si="3"/>
        <v>0</v>
      </c>
      <c r="O27">
        <v>1</v>
      </c>
      <c r="R27" s="61">
        <f t="shared" si="4"/>
        <v>13631.6011</v>
      </c>
      <c r="S27" s="62">
        <f t="shared" si="5"/>
        <v>0</v>
      </c>
      <c r="T27" s="63">
        <f t="shared" si="6"/>
        <v>0</v>
      </c>
      <c r="U27" s="96" t="s">
        <v>8352</v>
      </c>
    </row>
    <row r="28" spans="1:21" x14ac:dyDescent="0.3">
      <c r="A28" s="142" t="s">
        <v>8534</v>
      </c>
      <c r="B28" s="142"/>
      <c r="C28" s="149"/>
      <c r="D28" s="154"/>
      <c r="E28" s="159" t="s">
        <v>8587</v>
      </c>
      <c r="F28" s="152">
        <v>44547</v>
      </c>
      <c r="G28" s="153"/>
      <c r="H28" s="142"/>
      <c r="I28" s="146"/>
      <c r="J28" s="142"/>
      <c r="K28" s="142"/>
      <c r="L28" s="154"/>
      <c r="M28" s="154"/>
      <c r="N28" s="155"/>
      <c r="R28" s="61"/>
      <c r="S28" s="62"/>
      <c r="T28" s="63"/>
    </row>
    <row r="29" spans="1:21" x14ac:dyDescent="0.3">
      <c r="A29" s="5" t="s">
        <v>762</v>
      </c>
      <c r="B29" s="5" t="s">
        <v>763</v>
      </c>
      <c r="C29" s="119">
        <v>50</v>
      </c>
      <c r="D29" s="158">
        <v>2742.89</v>
      </c>
      <c r="E29" s="123" t="s">
        <v>8587</v>
      </c>
      <c r="F29" s="122">
        <v>44533</v>
      </c>
      <c r="G29" s="157">
        <v>0.8</v>
      </c>
      <c r="H29" s="5" t="s">
        <v>8384</v>
      </c>
      <c r="I29" s="22">
        <f t="shared" si="0"/>
        <v>9.9999999999999982</v>
      </c>
      <c r="J29" s="5"/>
      <c r="K29" s="5"/>
      <c r="L29" s="158">
        <f t="shared" si="1"/>
        <v>548.57799999999986</v>
      </c>
      <c r="M29" s="158">
        <f t="shared" si="2"/>
        <v>548.57799999999986</v>
      </c>
      <c r="N29" s="139">
        <f t="shared" si="3"/>
        <v>0</v>
      </c>
      <c r="O29">
        <v>1</v>
      </c>
      <c r="R29" s="61">
        <f t="shared" si="4"/>
        <v>548.57799999999986</v>
      </c>
      <c r="S29" s="62">
        <f t="shared" si="5"/>
        <v>0</v>
      </c>
      <c r="T29" s="63">
        <f t="shared" si="6"/>
        <v>0</v>
      </c>
    </row>
    <row r="30" spans="1:21" x14ac:dyDescent="0.3">
      <c r="A30" s="5" t="s">
        <v>762</v>
      </c>
      <c r="B30" s="5" t="s">
        <v>763</v>
      </c>
      <c r="C30" s="119">
        <v>75</v>
      </c>
      <c r="D30" s="160">
        <v>1377.57</v>
      </c>
      <c r="E30" s="123" t="s">
        <v>8587</v>
      </c>
      <c r="F30" s="122">
        <v>44533</v>
      </c>
      <c r="G30" s="157">
        <v>0.8</v>
      </c>
      <c r="H30" s="5" t="s">
        <v>8385</v>
      </c>
      <c r="I30" s="22">
        <f t="shared" si="0"/>
        <v>14.999999999999996</v>
      </c>
      <c r="J30" s="5"/>
      <c r="K30" s="5"/>
      <c r="L30" s="158">
        <f t="shared" si="1"/>
        <v>275.51399999999995</v>
      </c>
      <c r="M30" s="158">
        <f t="shared" si="2"/>
        <v>275.51399999999995</v>
      </c>
      <c r="N30" s="139">
        <f t="shared" si="3"/>
        <v>0</v>
      </c>
      <c r="O30">
        <v>1</v>
      </c>
      <c r="R30" s="61">
        <f t="shared" si="4"/>
        <v>275.51399999999995</v>
      </c>
      <c r="S30" s="62">
        <f t="shared" si="5"/>
        <v>0</v>
      </c>
      <c r="T30" s="63">
        <f t="shared" si="6"/>
        <v>0</v>
      </c>
    </row>
    <row r="31" spans="1:21" x14ac:dyDescent="0.3">
      <c r="A31" s="5" t="s">
        <v>762</v>
      </c>
      <c r="B31" s="5" t="s">
        <v>763</v>
      </c>
      <c r="C31" s="119">
        <v>10</v>
      </c>
      <c r="D31" s="158">
        <v>1197.1199999999999</v>
      </c>
      <c r="E31" s="123" t="s">
        <v>8587</v>
      </c>
      <c r="F31" s="122">
        <v>44533</v>
      </c>
      <c r="G31" s="157">
        <v>0.8</v>
      </c>
      <c r="H31" s="5" t="s">
        <v>8386</v>
      </c>
      <c r="I31" s="22">
        <f t="shared" si="0"/>
        <v>1.9999999999999996</v>
      </c>
      <c r="J31" s="5"/>
      <c r="K31" s="5"/>
      <c r="L31" s="158">
        <f t="shared" si="1"/>
        <v>239.42399999999992</v>
      </c>
      <c r="M31" s="158">
        <f t="shared" si="2"/>
        <v>239.42399999999992</v>
      </c>
      <c r="N31" s="139">
        <f t="shared" si="3"/>
        <v>0</v>
      </c>
      <c r="O31">
        <v>1</v>
      </c>
      <c r="R31" s="61">
        <f t="shared" si="4"/>
        <v>239.42399999999992</v>
      </c>
      <c r="S31" s="62">
        <f t="shared" si="5"/>
        <v>0</v>
      </c>
      <c r="T31" s="63">
        <f t="shared" si="6"/>
        <v>0</v>
      </c>
    </row>
    <row r="32" spans="1:21" x14ac:dyDescent="0.3">
      <c r="A32" s="5" t="s">
        <v>764</v>
      </c>
      <c r="B32" s="5" t="s">
        <v>765</v>
      </c>
      <c r="C32" s="119">
        <v>50</v>
      </c>
      <c r="D32" s="158">
        <v>2742.89</v>
      </c>
      <c r="E32" s="121">
        <v>44536</v>
      </c>
      <c r="F32" s="122">
        <v>44540</v>
      </c>
      <c r="G32" s="157">
        <v>0</v>
      </c>
      <c r="H32" s="5" t="s">
        <v>8384</v>
      </c>
      <c r="I32" s="22">
        <f t="shared" si="0"/>
        <v>50</v>
      </c>
      <c r="J32" s="5"/>
      <c r="K32" s="5"/>
      <c r="L32" s="158">
        <f t="shared" si="1"/>
        <v>2742.89</v>
      </c>
      <c r="M32" s="158">
        <f t="shared" si="2"/>
        <v>2742.89</v>
      </c>
      <c r="N32" s="139">
        <f t="shared" si="3"/>
        <v>0</v>
      </c>
      <c r="O32">
        <v>1</v>
      </c>
      <c r="R32" s="61">
        <f t="shared" si="4"/>
        <v>2742.89</v>
      </c>
      <c r="S32" s="62">
        <f t="shared" si="5"/>
        <v>0</v>
      </c>
      <c r="T32" s="63">
        <f t="shared" si="6"/>
        <v>0</v>
      </c>
    </row>
    <row r="33" spans="1:21" x14ac:dyDescent="0.3">
      <c r="A33" s="5" t="s">
        <v>764</v>
      </c>
      <c r="B33" s="5" t="s">
        <v>765</v>
      </c>
      <c r="C33" s="119">
        <v>75</v>
      </c>
      <c r="D33" s="158">
        <v>1377.57</v>
      </c>
      <c r="E33" s="121">
        <v>44536</v>
      </c>
      <c r="F33" s="122">
        <v>44540</v>
      </c>
      <c r="G33" s="157">
        <v>0</v>
      </c>
      <c r="H33" s="5" t="s">
        <v>8385</v>
      </c>
      <c r="I33" s="22">
        <f t="shared" si="0"/>
        <v>75</v>
      </c>
      <c r="J33" s="5"/>
      <c r="K33" s="5"/>
      <c r="L33" s="158">
        <f t="shared" si="1"/>
        <v>1377.57</v>
      </c>
      <c r="M33" s="158">
        <f t="shared" si="2"/>
        <v>1377.57</v>
      </c>
      <c r="N33" s="139">
        <f t="shared" si="3"/>
        <v>0</v>
      </c>
      <c r="O33">
        <v>1</v>
      </c>
      <c r="R33" s="61">
        <f t="shared" si="4"/>
        <v>1377.57</v>
      </c>
      <c r="S33" s="62">
        <f t="shared" si="5"/>
        <v>0</v>
      </c>
      <c r="T33" s="63">
        <f t="shared" si="6"/>
        <v>0</v>
      </c>
    </row>
    <row r="34" spans="1:21" x14ac:dyDescent="0.3">
      <c r="A34" s="5" t="s">
        <v>764</v>
      </c>
      <c r="B34" s="5" t="s">
        <v>765</v>
      </c>
      <c r="C34" s="119">
        <v>10</v>
      </c>
      <c r="D34" s="158">
        <v>1197.1199999999999</v>
      </c>
      <c r="E34" s="121">
        <v>44536</v>
      </c>
      <c r="F34" s="122">
        <v>44540</v>
      </c>
      <c r="G34" s="157">
        <v>0</v>
      </c>
      <c r="H34" s="5" t="s">
        <v>8386</v>
      </c>
      <c r="I34" s="22">
        <f t="shared" si="0"/>
        <v>10</v>
      </c>
      <c r="J34" s="5"/>
      <c r="K34" s="5"/>
      <c r="L34" s="158">
        <f t="shared" si="1"/>
        <v>1197.1199999999999</v>
      </c>
      <c r="M34" s="158">
        <f t="shared" si="2"/>
        <v>1197.1199999999999</v>
      </c>
      <c r="N34" s="139">
        <f t="shared" si="3"/>
        <v>0</v>
      </c>
      <c r="O34">
        <v>1</v>
      </c>
      <c r="R34" s="61">
        <f t="shared" si="4"/>
        <v>1197.1199999999999</v>
      </c>
      <c r="S34" s="62">
        <f t="shared" si="5"/>
        <v>0</v>
      </c>
      <c r="T34" s="63">
        <f t="shared" si="6"/>
        <v>0</v>
      </c>
    </row>
    <row r="35" spans="1:21" x14ac:dyDescent="0.3">
      <c r="A35" s="5" t="s">
        <v>766</v>
      </c>
      <c r="B35" s="5" t="s">
        <v>767</v>
      </c>
      <c r="C35" s="119">
        <v>50</v>
      </c>
      <c r="D35" s="158">
        <v>2742.89</v>
      </c>
      <c r="E35" s="121">
        <v>44543</v>
      </c>
      <c r="F35" s="122">
        <v>44547</v>
      </c>
      <c r="G35" s="157">
        <v>0</v>
      </c>
      <c r="H35" s="5" t="s">
        <v>8384</v>
      </c>
      <c r="I35" s="22">
        <f t="shared" si="0"/>
        <v>50</v>
      </c>
      <c r="J35" s="5"/>
      <c r="K35" s="5"/>
      <c r="L35" s="158">
        <f t="shared" si="1"/>
        <v>2742.89</v>
      </c>
      <c r="M35" s="158">
        <f t="shared" si="2"/>
        <v>2742.89</v>
      </c>
      <c r="N35" s="139">
        <f t="shared" si="3"/>
        <v>0</v>
      </c>
      <c r="O35">
        <v>1</v>
      </c>
      <c r="R35" s="61">
        <f t="shared" si="4"/>
        <v>2742.89</v>
      </c>
      <c r="S35" s="62">
        <f t="shared" si="5"/>
        <v>0</v>
      </c>
      <c r="T35" s="63">
        <f t="shared" si="6"/>
        <v>0</v>
      </c>
    </row>
    <row r="36" spans="1:21" x14ac:dyDescent="0.3">
      <c r="A36" s="5" t="s">
        <v>766</v>
      </c>
      <c r="B36" s="5" t="s">
        <v>767</v>
      </c>
      <c r="C36" s="119">
        <v>75</v>
      </c>
      <c r="D36" s="158">
        <v>1377.57</v>
      </c>
      <c r="E36" s="121">
        <v>44543</v>
      </c>
      <c r="F36" s="122">
        <v>44547</v>
      </c>
      <c r="G36" s="157">
        <v>0</v>
      </c>
      <c r="H36" s="5" t="s">
        <v>8385</v>
      </c>
      <c r="I36" s="22">
        <f t="shared" si="0"/>
        <v>75</v>
      </c>
      <c r="J36" s="5"/>
      <c r="K36" s="5"/>
      <c r="L36" s="158">
        <f t="shared" si="1"/>
        <v>1377.57</v>
      </c>
      <c r="M36" s="158">
        <f t="shared" si="2"/>
        <v>1377.57</v>
      </c>
      <c r="N36" s="139">
        <f t="shared" si="3"/>
        <v>0</v>
      </c>
      <c r="O36">
        <v>1</v>
      </c>
      <c r="R36" s="61">
        <f t="shared" si="4"/>
        <v>1377.57</v>
      </c>
      <c r="S36" s="62">
        <f t="shared" si="5"/>
        <v>0</v>
      </c>
      <c r="T36" s="63">
        <f t="shared" si="6"/>
        <v>0</v>
      </c>
    </row>
    <row r="37" spans="1:21" x14ac:dyDescent="0.3">
      <c r="A37" s="5" t="s">
        <v>766</v>
      </c>
      <c r="B37" s="5" t="s">
        <v>767</v>
      </c>
      <c r="C37" s="119">
        <v>10</v>
      </c>
      <c r="D37" s="158">
        <v>1197.1199999999999</v>
      </c>
      <c r="E37" s="121">
        <v>44543</v>
      </c>
      <c r="F37" s="122">
        <v>44547</v>
      </c>
      <c r="G37" s="157">
        <v>0</v>
      </c>
      <c r="H37" s="5" t="s">
        <v>8386</v>
      </c>
      <c r="I37" s="22">
        <f t="shared" si="0"/>
        <v>10</v>
      </c>
      <c r="J37" s="5"/>
      <c r="K37" s="5"/>
      <c r="L37" s="158">
        <f t="shared" si="1"/>
        <v>1197.1199999999999</v>
      </c>
      <c r="M37" s="158">
        <f t="shared" si="2"/>
        <v>1197.1199999999999</v>
      </c>
      <c r="N37" s="139">
        <f t="shared" si="3"/>
        <v>0</v>
      </c>
      <c r="O37">
        <v>1</v>
      </c>
      <c r="R37" s="61">
        <f t="shared" si="4"/>
        <v>1197.1199999999999</v>
      </c>
      <c r="S37" s="62">
        <f t="shared" si="5"/>
        <v>0</v>
      </c>
      <c r="T37" s="63">
        <f t="shared" si="6"/>
        <v>0</v>
      </c>
    </row>
    <row r="38" spans="1:21" x14ac:dyDescent="0.3">
      <c r="A38" s="142" t="s">
        <v>8535</v>
      </c>
      <c r="B38" s="142"/>
      <c r="C38" s="149"/>
      <c r="D38" s="154"/>
      <c r="E38" s="151" t="s">
        <v>8536</v>
      </c>
      <c r="F38" s="152">
        <v>44550</v>
      </c>
      <c r="G38" s="153"/>
      <c r="H38" s="142"/>
      <c r="I38" s="146"/>
      <c r="J38" s="142"/>
      <c r="K38" s="142"/>
      <c r="L38" s="154"/>
      <c r="M38" s="154"/>
      <c r="N38" s="155"/>
      <c r="R38" s="61"/>
      <c r="S38" s="62"/>
      <c r="T38" s="63"/>
    </row>
    <row r="39" spans="1:21" x14ac:dyDescent="0.3">
      <c r="A39" s="5" t="s">
        <v>662</v>
      </c>
      <c r="B39" s="5" t="s">
        <v>663</v>
      </c>
      <c r="C39" s="119">
        <v>6480</v>
      </c>
      <c r="D39" s="158">
        <v>7671.66</v>
      </c>
      <c r="E39" s="121" t="s">
        <v>8536</v>
      </c>
      <c r="F39" s="122">
        <v>44550</v>
      </c>
      <c r="G39" s="157">
        <v>0.51</v>
      </c>
      <c r="H39" s="5" t="s">
        <v>8383</v>
      </c>
      <c r="I39" s="22">
        <f t="shared" si="0"/>
        <v>3175.2</v>
      </c>
      <c r="J39" s="5"/>
      <c r="K39" s="5"/>
      <c r="L39" s="158">
        <f t="shared" si="1"/>
        <v>3759.1133999999997</v>
      </c>
      <c r="M39" s="158">
        <f t="shared" si="2"/>
        <v>3759.1133999999997</v>
      </c>
      <c r="N39" s="139">
        <f t="shared" si="3"/>
        <v>0</v>
      </c>
      <c r="O39">
        <v>1</v>
      </c>
      <c r="R39" s="61">
        <f t="shared" si="4"/>
        <v>3759.1133999999997</v>
      </c>
      <c r="S39" s="62">
        <f t="shared" si="5"/>
        <v>0</v>
      </c>
      <c r="T39" s="63">
        <f t="shared" si="6"/>
        <v>0</v>
      </c>
    </row>
    <row r="40" spans="1:21" x14ac:dyDescent="0.3">
      <c r="A40" s="5" t="s">
        <v>648</v>
      </c>
      <c r="B40" s="5" t="s">
        <v>649</v>
      </c>
      <c r="C40" s="119">
        <v>16</v>
      </c>
      <c r="D40" s="158">
        <v>293.88</v>
      </c>
      <c r="E40" s="121" t="s">
        <v>8536</v>
      </c>
      <c r="F40" s="122">
        <v>44550</v>
      </c>
      <c r="G40" s="157">
        <v>0.51</v>
      </c>
      <c r="H40" s="5" t="s">
        <v>8385</v>
      </c>
      <c r="I40" s="22">
        <f t="shared" si="0"/>
        <v>7.84</v>
      </c>
      <c r="J40" s="5"/>
      <c r="K40" s="5"/>
      <c r="L40" s="158">
        <f t="shared" si="1"/>
        <v>144.00119999999998</v>
      </c>
      <c r="M40" s="158">
        <f t="shared" si="2"/>
        <v>144.00119999999998</v>
      </c>
      <c r="N40" s="139">
        <f t="shared" si="3"/>
        <v>0</v>
      </c>
      <c r="O40">
        <v>1</v>
      </c>
      <c r="R40" s="61">
        <f t="shared" ref="R40:R73" si="7">O40*M40</f>
        <v>144.00119999999998</v>
      </c>
      <c r="S40" s="62">
        <f t="shared" ref="S40:S73" si="8">P40*M40</f>
        <v>0</v>
      </c>
      <c r="T40" s="63">
        <f t="shared" ref="T40:T73" si="9">Q40*M40</f>
        <v>0</v>
      </c>
    </row>
    <row r="41" spans="1:21" x14ac:dyDescent="0.3">
      <c r="A41" s="5" t="s">
        <v>648</v>
      </c>
      <c r="B41" s="5" t="s">
        <v>649</v>
      </c>
      <c r="C41" s="119">
        <v>10</v>
      </c>
      <c r="D41" s="158">
        <v>548.58000000000004</v>
      </c>
      <c r="E41" s="121" t="s">
        <v>8536</v>
      </c>
      <c r="F41" s="122">
        <v>44550</v>
      </c>
      <c r="G41" s="157">
        <v>0.51</v>
      </c>
      <c r="H41" s="5" t="s">
        <v>8384</v>
      </c>
      <c r="I41" s="22">
        <f t="shared" si="0"/>
        <v>4.9000000000000004</v>
      </c>
      <c r="J41" s="5"/>
      <c r="K41" s="5"/>
      <c r="L41" s="158">
        <f t="shared" si="1"/>
        <v>268.80420000000004</v>
      </c>
      <c r="M41" s="158">
        <f t="shared" si="2"/>
        <v>268.80420000000004</v>
      </c>
      <c r="N41" s="139">
        <f t="shared" si="3"/>
        <v>0</v>
      </c>
      <c r="O41">
        <v>1</v>
      </c>
      <c r="R41" s="61">
        <f t="shared" si="7"/>
        <v>268.80420000000004</v>
      </c>
      <c r="S41" s="62">
        <f t="shared" si="8"/>
        <v>0</v>
      </c>
      <c r="T41" s="63">
        <f t="shared" si="9"/>
        <v>0</v>
      </c>
    </row>
    <row r="42" spans="1:21" x14ac:dyDescent="0.3">
      <c r="A42" s="5" t="s">
        <v>648</v>
      </c>
      <c r="B42" s="5" t="s">
        <v>649</v>
      </c>
      <c r="C42" s="119">
        <v>15</v>
      </c>
      <c r="D42" s="158">
        <v>1795.68</v>
      </c>
      <c r="E42" s="121" t="s">
        <v>8536</v>
      </c>
      <c r="F42" s="122">
        <v>44550</v>
      </c>
      <c r="G42" s="157">
        <v>0.51</v>
      </c>
      <c r="H42" s="5" t="s">
        <v>8386</v>
      </c>
      <c r="I42" s="22">
        <f t="shared" si="0"/>
        <v>7.35</v>
      </c>
      <c r="J42" s="5"/>
      <c r="K42" s="5"/>
      <c r="L42" s="158">
        <f t="shared" si="1"/>
        <v>879.88319999999999</v>
      </c>
      <c r="M42" s="158">
        <f t="shared" si="2"/>
        <v>879.88319999999999</v>
      </c>
      <c r="N42" s="139">
        <f t="shared" si="3"/>
        <v>0</v>
      </c>
      <c r="O42">
        <v>1</v>
      </c>
      <c r="R42" s="61">
        <f t="shared" si="7"/>
        <v>879.88319999999999</v>
      </c>
      <c r="S42" s="62">
        <f t="shared" si="8"/>
        <v>0</v>
      </c>
      <c r="T42" s="63">
        <f t="shared" si="9"/>
        <v>0</v>
      </c>
    </row>
    <row r="43" spans="1:21" x14ac:dyDescent="0.3">
      <c r="A43" s="142" t="s">
        <v>8537</v>
      </c>
      <c r="B43" s="142"/>
      <c r="C43" s="149"/>
      <c r="D43" s="154"/>
      <c r="E43" s="151" t="s">
        <v>6768</v>
      </c>
      <c r="F43" s="152">
        <v>44595</v>
      </c>
      <c r="G43" s="153"/>
      <c r="H43" s="142"/>
      <c r="I43" s="146"/>
      <c r="J43" s="142"/>
      <c r="K43" s="142"/>
      <c r="L43" s="154"/>
      <c r="M43" s="154"/>
      <c r="N43" s="155"/>
      <c r="R43" s="61"/>
      <c r="S43" s="62"/>
      <c r="T43" s="63"/>
      <c r="U43" s="102">
        <f>SUM(R44:R48)</f>
        <v>5534.5907000000043</v>
      </c>
    </row>
    <row r="44" spans="1:21" x14ac:dyDescent="0.3">
      <c r="A44" s="5" t="s">
        <v>962</v>
      </c>
      <c r="B44" s="5" t="s">
        <v>963</v>
      </c>
      <c r="C44" s="119">
        <v>215244</v>
      </c>
      <c r="D44" s="158">
        <v>240129.12</v>
      </c>
      <c r="E44" s="121" t="s">
        <v>6768</v>
      </c>
      <c r="F44" s="122">
        <v>44545</v>
      </c>
      <c r="G44" s="157">
        <v>0.98</v>
      </c>
      <c r="H44" s="5" t="s">
        <v>8387</v>
      </c>
      <c r="I44" s="22">
        <f t="shared" si="0"/>
        <v>4304.8800000000037</v>
      </c>
      <c r="J44" s="5"/>
      <c r="K44" s="5"/>
      <c r="L44" s="158">
        <f t="shared" si="1"/>
        <v>4802.5824000000039</v>
      </c>
      <c r="M44" s="158">
        <f t="shared" si="2"/>
        <v>4802.5824000000039</v>
      </c>
      <c r="N44" s="139">
        <f t="shared" si="3"/>
        <v>0</v>
      </c>
      <c r="O44">
        <v>1</v>
      </c>
      <c r="R44" s="61">
        <f t="shared" si="7"/>
        <v>4802.5824000000039</v>
      </c>
      <c r="S44" s="62">
        <f t="shared" si="8"/>
        <v>0</v>
      </c>
      <c r="T44" s="63">
        <f t="shared" si="9"/>
        <v>0</v>
      </c>
      <c r="U44" s="96" t="s">
        <v>8353</v>
      </c>
    </row>
    <row r="45" spans="1:21" x14ac:dyDescent="0.3">
      <c r="A45" s="5" t="s">
        <v>958</v>
      </c>
      <c r="B45" s="5" t="s">
        <v>959</v>
      </c>
      <c r="C45" s="119">
        <v>1650</v>
      </c>
      <c r="D45" s="158">
        <v>1926.31</v>
      </c>
      <c r="E45" s="121" t="s">
        <v>7137</v>
      </c>
      <c r="F45" s="122">
        <v>44592</v>
      </c>
      <c r="G45" s="157">
        <v>0.68</v>
      </c>
      <c r="H45" s="5" t="s">
        <v>8380</v>
      </c>
      <c r="I45" s="22">
        <f t="shared" si="0"/>
        <v>527.99999999999989</v>
      </c>
      <c r="J45" s="5"/>
      <c r="K45" s="5"/>
      <c r="L45" s="158">
        <f t="shared" si="1"/>
        <v>616.41919999999993</v>
      </c>
      <c r="M45" s="158">
        <f t="shared" si="2"/>
        <v>616.41919999999993</v>
      </c>
      <c r="N45" s="139">
        <f t="shared" si="3"/>
        <v>0</v>
      </c>
      <c r="O45">
        <v>1</v>
      </c>
      <c r="R45" s="61">
        <f t="shared" si="7"/>
        <v>616.41919999999993</v>
      </c>
      <c r="S45" s="62">
        <f t="shared" si="8"/>
        <v>0</v>
      </c>
      <c r="T45" s="63">
        <f t="shared" si="9"/>
        <v>0</v>
      </c>
    </row>
    <row r="46" spans="1:21" x14ac:dyDescent="0.3">
      <c r="A46" s="5" t="s">
        <v>960</v>
      </c>
      <c r="B46" s="5" t="s">
        <v>961</v>
      </c>
      <c r="C46" s="119">
        <v>300</v>
      </c>
      <c r="D46" s="158">
        <v>350.27</v>
      </c>
      <c r="E46" s="121" t="s">
        <v>7059</v>
      </c>
      <c r="F46" s="122">
        <v>44595</v>
      </c>
      <c r="G46" s="157">
        <v>0.67</v>
      </c>
      <c r="H46" s="5" t="s">
        <v>8380</v>
      </c>
      <c r="I46" s="22">
        <f t="shared" si="0"/>
        <v>98.999999999999986</v>
      </c>
      <c r="J46" s="5"/>
      <c r="K46" s="5"/>
      <c r="L46" s="158">
        <f t="shared" si="1"/>
        <v>115.58909999999997</v>
      </c>
      <c r="M46" s="158">
        <f t="shared" si="2"/>
        <v>115.58909999999997</v>
      </c>
      <c r="N46" s="139">
        <f t="shared" si="3"/>
        <v>0</v>
      </c>
      <c r="O46">
        <v>1</v>
      </c>
      <c r="R46" s="61">
        <f t="shared" si="7"/>
        <v>115.58909999999997</v>
      </c>
      <c r="S46" s="62">
        <f t="shared" si="8"/>
        <v>0</v>
      </c>
      <c r="T46" s="63">
        <f t="shared" si="9"/>
        <v>0</v>
      </c>
    </row>
    <row r="47" spans="1:21" x14ac:dyDescent="0.3">
      <c r="A47" s="142" t="s">
        <v>8538</v>
      </c>
      <c r="B47" s="142"/>
      <c r="C47" s="149"/>
      <c r="D47" s="154"/>
      <c r="E47" s="151" t="s">
        <v>7100</v>
      </c>
      <c r="F47" s="152">
        <v>44645</v>
      </c>
      <c r="G47" s="153"/>
      <c r="H47" s="142"/>
      <c r="I47" s="146"/>
      <c r="J47" s="142"/>
      <c r="K47" s="142"/>
      <c r="L47" s="154"/>
      <c r="M47" s="154"/>
      <c r="N47" s="155"/>
      <c r="R47" s="61"/>
      <c r="S47" s="62"/>
      <c r="T47" s="63"/>
    </row>
    <row r="48" spans="1:21" x14ac:dyDescent="0.3">
      <c r="A48" s="5" t="s">
        <v>914</v>
      </c>
      <c r="B48" s="5" t="s">
        <v>915</v>
      </c>
      <c r="C48" s="119">
        <v>3520</v>
      </c>
      <c r="D48" s="160">
        <v>281618.43</v>
      </c>
      <c r="E48" s="121" t="s">
        <v>7100</v>
      </c>
      <c r="F48" s="122">
        <v>44645</v>
      </c>
      <c r="G48" s="157">
        <v>0.8</v>
      </c>
      <c r="H48" s="5" t="s">
        <v>8381</v>
      </c>
      <c r="I48" s="22">
        <f t="shared" si="0"/>
        <v>703.99999999999989</v>
      </c>
      <c r="J48" s="5"/>
      <c r="K48" s="5"/>
      <c r="L48" s="160">
        <f t="shared" si="1"/>
        <v>56323.685999999987</v>
      </c>
      <c r="M48" s="160">
        <f t="shared" si="2"/>
        <v>56323.685999999987</v>
      </c>
      <c r="N48" s="139">
        <f t="shared" si="3"/>
        <v>0</v>
      </c>
      <c r="P48">
        <v>1</v>
      </c>
      <c r="R48" s="61">
        <f t="shared" si="7"/>
        <v>0</v>
      </c>
      <c r="S48" s="62">
        <f t="shared" si="8"/>
        <v>56323.685999999987</v>
      </c>
      <c r="T48" s="63">
        <f t="shared" si="9"/>
        <v>0</v>
      </c>
    </row>
    <row r="49" spans="1:21" x14ac:dyDescent="0.3">
      <c r="A49" s="142" t="s">
        <v>8539</v>
      </c>
      <c r="B49" s="142"/>
      <c r="C49" s="149"/>
      <c r="D49" s="154"/>
      <c r="E49" s="151" t="s">
        <v>8388</v>
      </c>
      <c r="F49" s="152">
        <v>44589</v>
      </c>
      <c r="G49" s="153"/>
      <c r="H49" s="142"/>
      <c r="I49" s="146"/>
      <c r="J49" s="142"/>
      <c r="K49" s="142"/>
      <c r="L49" s="154"/>
      <c r="M49" s="154"/>
      <c r="N49" s="155"/>
      <c r="R49" s="61"/>
      <c r="S49" s="62"/>
      <c r="T49" s="63"/>
      <c r="U49" s="102">
        <f>SUM(R50:R54)</f>
        <v>898898.70250000001</v>
      </c>
    </row>
    <row r="50" spans="1:21" x14ac:dyDescent="0.3">
      <c r="A50" s="5" t="s">
        <v>1521</v>
      </c>
      <c r="B50" s="5" t="s">
        <v>1522</v>
      </c>
      <c r="C50" s="119">
        <v>177356</v>
      </c>
      <c r="D50" s="160">
        <v>209971.41</v>
      </c>
      <c r="E50" s="121" t="s">
        <v>8388</v>
      </c>
      <c r="F50" s="122">
        <v>44564</v>
      </c>
      <c r="G50" s="157">
        <v>0.75</v>
      </c>
      <c r="H50" s="5" t="s">
        <v>8380</v>
      </c>
      <c r="I50" s="22">
        <f t="shared" si="0"/>
        <v>44339</v>
      </c>
      <c r="J50" s="5"/>
      <c r="K50" s="5"/>
      <c r="L50" s="160">
        <f t="shared" si="1"/>
        <v>52492.852500000001</v>
      </c>
      <c r="M50" s="160">
        <f t="shared" si="2"/>
        <v>52492.852500000001</v>
      </c>
      <c r="N50" s="139">
        <f t="shared" si="3"/>
        <v>0</v>
      </c>
      <c r="O50">
        <v>1</v>
      </c>
      <c r="R50" s="61">
        <f t="shared" si="7"/>
        <v>52492.852500000001</v>
      </c>
      <c r="S50" s="62">
        <f t="shared" si="8"/>
        <v>0</v>
      </c>
      <c r="T50" s="63">
        <f t="shared" si="9"/>
        <v>0</v>
      </c>
    </row>
    <row r="51" spans="1:21" x14ac:dyDescent="0.3">
      <c r="A51" s="5" t="s">
        <v>1547</v>
      </c>
      <c r="B51" s="5" t="s">
        <v>1548</v>
      </c>
      <c r="C51" s="119">
        <v>670160</v>
      </c>
      <c r="D51" s="160">
        <v>790134.13</v>
      </c>
      <c r="E51" s="121" t="s">
        <v>8389</v>
      </c>
      <c r="F51" s="122">
        <v>44589</v>
      </c>
      <c r="G51" s="157">
        <v>0.15</v>
      </c>
      <c r="H51" s="5" t="s">
        <v>8380</v>
      </c>
      <c r="I51" s="22">
        <f t="shared" si="0"/>
        <v>569636</v>
      </c>
      <c r="J51" s="5"/>
      <c r="K51" s="5"/>
      <c r="L51" s="160">
        <f t="shared" si="1"/>
        <v>671614.01049999997</v>
      </c>
      <c r="M51" s="160">
        <f t="shared" si="2"/>
        <v>671614.01049999997</v>
      </c>
      <c r="N51" s="139">
        <f t="shared" si="3"/>
        <v>0</v>
      </c>
      <c r="O51">
        <v>1</v>
      </c>
      <c r="R51" s="61">
        <f t="shared" si="7"/>
        <v>671614.01049999997</v>
      </c>
      <c r="S51" s="62">
        <f t="shared" si="8"/>
        <v>0</v>
      </c>
      <c r="T51" s="63">
        <f t="shared" si="9"/>
        <v>0</v>
      </c>
    </row>
    <row r="52" spans="1:21" x14ac:dyDescent="0.3">
      <c r="A52" s="5" t="s">
        <v>1469</v>
      </c>
      <c r="B52" s="5" t="s">
        <v>1470</v>
      </c>
      <c r="C52" s="119">
        <v>128640</v>
      </c>
      <c r="D52" s="160">
        <v>151669.53</v>
      </c>
      <c r="E52" s="121" t="s">
        <v>8389</v>
      </c>
      <c r="F52" s="122">
        <v>44589</v>
      </c>
      <c r="G52" s="157">
        <v>0.15</v>
      </c>
      <c r="H52" s="5" t="s">
        <v>8380</v>
      </c>
      <c r="I52" s="22">
        <f t="shared" si="0"/>
        <v>109344</v>
      </c>
      <c r="J52" s="5"/>
      <c r="K52" s="5"/>
      <c r="L52" s="160">
        <f t="shared" si="1"/>
        <v>128919.1005</v>
      </c>
      <c r="M52" s="160">
        <f t="shared" si="2"/>
        <v>128919.1005</v>
      </c>
      <c r="N52" s="139">
        <f t="shared" si="3"/>
        <v>0</v>
      </c>
      <c r="O52">
        <v>1</v>
      </c>
      <c r="R52" s="61">
        <f t="shared" si="7"/>
        <v>128919.1005</v>
      </c>
      <c r="S52" s="62">
        <f t="shared" si="8"/>
        <v>0</v>
      </c>
      <c r="T52" s="63">
        <f t="shared" si="9"/>
        <v>0</v>
      </c>
    </row>
    <row r="53" spans="1:21" x14ac:dyDescent="0.3">
      <c r="A53" s="142" t="s">
        <v>8540</v>
      </c>
      <c r="B53" s="142"/>
      <c r="C53" s="149"/>
      <c r="D53" s="154"/>
      <c r="E53" s="151" t="s">
        <v>6065</v>
      </c>
      <c r="F53" s="152">
        <v>44553</v>
      </c>
      <c r="G53" s="153"/>
      <c r="H53" s="142"/>
      <c r="I53" s="146"/>
      <c r="J53" s="142"/>
      <c r="K53" s="142"/>
      <c r="L53" s="154"/>
      <c r="M53" s="154"/>
      <c r="N53" s="155"/>
      <c r="R53" s="61"/>
      <c r="S53" s="62"/>
      <c r="T53" s="63"/>
    </row>
    <row r="54" spans="1:21" x14ac:dyDescent="0.3">
      <c r="A54" s="5" t="s">
        <v>1455</v>
      </c>
      <c r="B54" s="5" t="s">
        <v>1456</v>
      </c>
      <c r="C54" s="119">
        <v>87827</v>
      </c>
      <c r="D54" s="160">
        <v>101939.42</v>
      </c>
      <c r="E54" s="121" t="s">
        <v>6065</v>
      </c>
      <c r="F54" s="122">
        <v>44553</v>
      </c>
      <c r="G54" s="157">
        <v>0.55000000000000004</v>
      </c>
      <c r="H54" s="5" t="s">
        <v>8380</v>
      </c>
      <c r="I54" s="22">
        <f t="shared" si="0"/>
        <v>39522.149999999994</v>
      </c>
      <c r="J54" s="5"/>
      <c r="K54" s="5"/>
      <c r="L54" s="160">
        <f t="shared" si="1"/>
        <v>45872.738999999994</v>
      </c>
      <c r="M54" s="160">
        <f t="shared" si="2"/>
        <v>45872.738999999994</v>
      </c>
      <c r="N54" s="139">
        <f t="shared" si="3"/>
        <v>0</v>
      </c>
      <c r="O54">
        <v>1</v>
      </c>
      <c r="R54" s="61">
        <f t="shared" si="7"/>
        <v>45872.738999999994</v>
      </c>
      <c r="S54" s="62">
        <f t="shared" si="8"/>
        <v>0</v>
      </c>
      <c r="T54" s="63">
        <f t="shared" si="9"/>
        <v>0</v>
      </c>
    </row>
    <row r="55" spans="1:21" x14ac:dyDescent="0.3">
      <c r="A55" s="142" t="s">
        <v>8541</v>
      </c>
      <c r="B55" s="142"/>
      <c r="C55" s="149"/>
      <c r="D55" s="154"/>
      <c r="E55" s="151" t="s">
        <v>6993</v>
      </c>
      <c r="F55" s="152">
        <v>44620</v>
      </c>
      <c r="G55" s="153"/>
      <c r="H55" s="142"/>
      <c r="I55" s="146"/>
      <c r="J55" s="142"/>
      <c r="K55" s="142"/>
      <c r="L55" s="154"/>
      <c r="M55" s="154"/>
      <c r="N55" s="155"/>
      <c r="R55" s="61"/>
      <c r="S55" s="62"/>
      <c r="T55" s="63"/>
      <c r="U55" s="102">
        <f>SUM(R56:R58)</f>
        <v>260020.06049999999</v>
      </c>
    </row>
    <row r="56" spans="1:21" x14ac:dyDescent="0.3">
      <c r="A56" s="5" t="s">
        <v>1343</v>
      </c>
      <c r="B56" s="5" t="s">
        <v>1344</v>
      </c>
      <c r="C56" s="119">
        <v>584602</v>
      </c>
      <c r="D56" s="160">
        <v>678538.37</v>
      </c>
      <c r="E56" s="121" t="s">
        <v>6993</v>
      </c>
      <c r="F56" s="122">
        <v>44540</v>
      </c>
      <c r="G56" s="157">
        <v>0.95</v>
      </c>
      <c r="H56" s="5" t="s">
        <v>8380</v>
      </c>
      <c r="I56" s="22">
        <f t="shared" si="0"/>
        <v>29230.100000000028</v>
      </c>
      <c r="J56" s="5"/>
      <c r="K56" s="5"/>
      <c r="L56" s="160">
        <f t="shared" si="1"/>
        <v>33926.918500000029</v>
      </c>
      <c r="M56" s="160">
        <f t="shared" si="2"/>
        <v>33926.918500000029</v>
      </c>
      <c r="N56" s="139">
        <f t="shared" si="3"/>
        <v>0</v>
      </c>
      <c r="O56">
        <v>1</v>
      </c>
      <c r="R56" s="61">
        <f t="shared" si="7"/>
        <v>33926.918500000029</v>
      </c>
      <c r="S56" s="62">
        <f t="shared" si="8"/>
        <v>0</v>
      </c>
      <c r="T56" s="63">
        <f t="shared" si="9"/>
        <v>0</v>
      </c>
      <c r="U56" s="96" t="s">
        <v>8354</v>
      </c>
    </row>
    <row r="57" spans="1:21" x14ac:dyDescent="0.3">
      <c r="A57" s="5" t="s">
        <v>1339</v>
      </c>
      <c r="B57" s="5" t="s">
        <v>1340</v>
      </c>
      <c r="C57" s="119">
        <v>129049</v>
      </c>
      <c r="D57" s="160">
        <v>152780.85</v>
      </c>
      <c r="E57" s="121" t="s">
        <v>8390</v>
      </c>
      <c r="F57" s="122">
        <v>44589</v>
      </c>
      <c r="G57" s="157">
        <v>0.6</v>
      </c>
      <c r="H57" s="5" t="s">
        <v>8380</v>
      </c>
      <c r="I57" s="22">
        <f t="shared" si="0"/>
        <v>51619.600000000006</v>
      </c>
      <c r="J57" s="5"/>
      <c r="K57" s="5"/>
      <c r="L57" s="160">
        <f t="shared" si="1"/>
        <v>61112.340000000004</v>
      </c>
      <c r="M57" s="160">
        <f t="shared" si="2"/>
        <v>61112.340000000004</v>
      </c>
      <c r="N57" s="139">
        <f t="shared" si="3"/>
        <v>0</v>
      </c>
      <c r="O57">
        <v>1</v>
      </c>
      <c r="R57" s="61">
        <f t="shared" si="7"/>
        <v>61112.340000000004</v>
      </c>
      <c r="S57" s="62">
        <f t="shared" si="8"/>
        <v>0</v>
      </c>
      <c r="T57" s="63">
        <f t="shared" si="9"/>
        <v>0</v>
      </c>
    </row>
    <row r="58" spans="1:21" x14ac:dyDescent="0.3">
      <c r="A58" s="5" t="s">
        <v>1341</v>
      </c>
      <c r="B58" s="5" t="s">
        <v>1342</v>
      </c>
      <c r="C58" s="119">
        <v>199077</v>
      </c>
      <c r="D58" s="160">
        <v>235686.86</v>
      </c>
      <c r="E58" s="121" t="s">
        <v>8390</v>
      </c>
      <c r="F58" s="122">
        <v>44620</v>
      </c>
      <c r="G58" s="157">
        <v>0.3</v>
      </c>
      <c r="H58" s="5" t="s">
        <v>8380</v>
      </c>
      <c r="I58" s="22">
        <f t="shared" si="0"/>
        <v>139353.9</v>
      </c>
      <c r="J58" s="5"/>
      <c r="K58" s="5"/>
      <c r="L58" s="160">
        <f t="shared" si="1"/>
        <v>164980.80199999997</v>
      </c>
      <c r="M58" s="160">
        <f t="shared" si="2"/>
        <v>164980.80199999997</v>
      </c>
      <c r="N58" s="139">
        <f t="shared" si="3"/>
        <v>0</v>
      </c>
      <c r="O58">
        <v>1</v>
      </c>
      <c r="R58" s="61">
        <f t="shared" si="7"/>
        <v>164980.80199999997</v>
      </c>
      <c r="S58" s="62">
        <f t="shared" si="8"/>
        <v>0</v>
      </c>
      <c r="T58" s="63">
        <f t="shared" si="9"/>
        <v>0</v>
      </c>
      <c r="U58" s="96"/>
    </row>
    <row r="59" spans="1:21" x14ac:dyDescent="0.3">
      <c r="A59" s="142" t="s">
        <v>8542</v>
      </c>
      <c r="B59" s="142"/>
      <c r="C59" s="149"/>
      <c r="D59" s="154"/>
      <c r="E59" s="151">
        <v>44564</v>
      </c>
      <c r="F59" s="152">
        <v>44655</v>
      </c>
      <c r="G59" s="153"/>
      <c r="H59" s="142"/>
      <c r="I59" s="146"/>
      <c r="J59" s="142"/>
      <c r="K59" s="142"/>
      <c r="L59" s="154"/>
      <c r="M59" s="154"/>
      <c r="N59" s="155"/>
      <c r="R59" s="61"/>
      <c r="S59" s="62"/>
      <c r="T59" s="63"/>
      <c r="U59" s="102">
        <f>SUM(R60:R62)</f>
        <v>219658.06</v>
      </c>
    </row>
    <row r="60" spans="1:21" x14ac:dyDescent="0.3">
      <c r="A60" s="5" t="s">
        <v>1219</v>
      </c>
      <c r="B60" s="5" t="s">
        <v>8391</v>
      </c>
      <c r="C60" s="119">
        <v>104682</v>
      </c>
      <c r="D60" s="160">
        <v>123932.81</v>
      </c>
      <c r="E60" s="121">
        <v>44649</v>
      </c>
      <c r="F60" s="122">
        <v>44655</v>
      </c>
      <c r="G60" s="157">
        <v>0</v>
      </c>
      <c r="H60" s="5" t="s">
        <v>8380</v>
      </c>
      <c r="I60" s="22">
        <f t="shared" si="0"/>
        <v>104682</v>
      </c>
      <c r="J60" s="5"/>
      <c r="K60" s="5"/>
      <c r="L60" s="160">
        <f t="shared" si="1"/>
        <v>123932.81</v>
      </c>
      <c r="M60" s="160">
        <f t="shared" si="2"/>
        <v>123932.81</v>
      </c>
      <c r="N60" s="139">
        <f t="shared" si="3"/>
        <v>0</v>
      </c>
      <c r="O60">
        <v>1</v>
      </c>
      <c r="R60" s="61">
        <f t="shared" si="7"/>
        <v>123932.81</v>
      </c>
      <c r="S60" s="62">
        <f t="shared" si="8"/>
        <v>0</v>
      </c>
      <c r="T60" s="63">
        <f t="shared" si="9"/>
        <v>0</v>
      </c>
      <c r="U60" s="96" t="s">
        <v>8261</v>
      </c>
    </row>
    <row r="61" spans="1:21" x14ac:dyDescent="0.3">
      <c r="A61" s="5" t="s">
        <v>1221</v>
      </c>
      <c r="B61" s="5" t="s">
        <v>1222</v>
      </c>
      <c r="C61" s="119">
        <v>64000</v>
      </c>
      <c r="D61" s="160">
        <v>75769.47</v>
      </c>
      <c r="E61" s="121">
        <v>44628</v>
      </c>
      <c r="F61" s="122">
        <v>44634</v>
      </c>
      <c r="G61" s="157">
        <v>0</v>
      </c>
      <c r="H61" s="5" t="s">
        <v>8380</v>
      </c>
      <c r="I61" s="22">
        <f t="shared" si="0"/>
        <v>64000</v>
      </c>
      <c r="J61" s="5"/>
      <c r="K61" s="5"/>
      <c r="L61" s="160">
        <f t="shared" si="1"/>
        <v>75769.47</v>
      </c>
      <c r="M61" s="160">
        <f t="shared" si="2"/>
        <v>75769.47</v>
      </c>
      <c r="N61" s="139">
        <f t="shared" si="3"/>
        <v>0</v>
      </c>
      <c r="O61">
        <v>1</v>
      </c>
      <c r="R61" s="61">
        <f t="shared" si="7"/>
        <v>75769.47</v>
      </c>
      <c r="S61" s="62">
        <f t="shared" si="8"/>
        <v>0</v>
      </c>
      <c r="T61" s="63">
        <f t="shared" si="9"/>
        <v>0</v>
      </c>
    </row>
    <row r="62" spans="1:21" x14ac:dyDescent="0.3">
      <c r="A62" s="5" t="s">
        <v>1227</v>
      </c>
      <c r="B62" s="5" t="s">
        <v>8392</v>
      </c>
      <c r="C62" s="119">
        <v>16856</v>
      </c>
      <c r="D62" s="160">
        <v>19955.78</v>
      </c>
      <c r="E62" s="121">
        <v>44564</v>
      </c>
      <c r="F62" s="122">
        <v>44568</v>
      </c>
      <c r="G62" s="157">
        <v>0</v>
      </c>
      <c r="H62" s="5" t="s">
        <v>8380</v>
      </c>
      <c r="I62" s="22">
        <f t="shared" si="0"/>
        <v>16856</v>
      </c>
      <c r="J62" s="5"/>
      <c r="K62" s="5"/>
      <c r="L62" s="160">
        <f t="shared" si="1"/>
        <v>19955.78</v>
      </c>
      <c r="M62" s="160">
        <f t="shared" si="2"/>
        <v>19955.78</v>
      </c>
      <c r="N62" s="139">
        <f t="shared" si="3"/>
        <v>0</v>
      </c>
      <c r="O62">
        <v>1</v>
      </c>
      <c r="R62" s="61">
        <f t="shared" si="7"/>
        <v>19955.78</v>
      </c>
      <c r="S62" s="62">
        <f t="shared" si="8"/>
        <v>0</v>
      </c>
      <c r="T62" s="63">
        <f t="shared" si="9"/>
        <v>0</v>
      </c>
    </row>
    <row r="63" spans="1:21" x14ac:dyDescent="0.3">
      <c r="A63" s="142" t="s">
        <v>8543</v>
      </c>
      <c r="B63" s="142"/>
      <c r="C63" s="149"/>
      <c r="D63" s="154"/>
      <c r="E63" s="151">
        <v>44550</v>
      </c>
      <c r="F63" s="152">
        <v>44557</v>
      </c>
      <c r="G63" s="153"/>
      <c r="H63" s="142"/>
      <c r="I63" s="146"/>
      <c r="J63" s="142"/>
      <c r="K63" s="142"/>
      <c r="L63" s="154"/>
      <c r="M63" s="154"/>
      <c r="N63" s="155"/>
      <c r="R63" s="61"/>
      <c r="S63" s="62"/>
      <c r="T63" s="63"/>
      <c r="U63" s="102">
        <f>R64+R66</f>
        <v>209549.94</v>
      </c>
    </row>
    <row r="64" spans="1:21" x14ac:dyDescent="0.3">
      <c r="A64" s="5" t="s">
        <v>1271</v>
      </c>
      <c r="B64" s="5" t="s">
        <v>1272</v>
      </c>
      <c r="C64" s="119">
        <v>60000</v>
      </c>
      <c r="D64" s="160">
        <v>71033.88</v>
      </c>
      <c r="E64" s="121">
        <v>44550</v>
      </c>
      <c r="F64" s="122">
        <v>44557</v>
      </c>
      <c r="G64" s="157">
        <v>0</v>
      </c>
      <c r="H64" s="5" t="s">
        <v>8380</v>
      </c>
      <c r="I64" s="22">
        <f t="shared" si="0"/>
        <v>60000</v>
      </c>
      <c r="J64" s="5"/>
      <c r="K64" s="5"/>
      <c r="L64" s="160">
        <f t="shared" si="1"/>
        <v>71033.88</v>
      </c>
      <c r="M64" s="160">
        <f t="shared" si="2"/>
        <v>71033.88</v>
      </c>
      <c r="N64" s="139">
        <f t="shared" si="3"/>
        <v>0</v>
      </c>
      <c r="O64">
        <v>1</v>
      </c>
      <c r="R64" s="61">
        <f t="shared" si="7"/>
        <v>71033.88</v>
      </c>
      <c r="S64" s="62">
        <f t="shared" si="8"/>
        <v>0</v>
      </c>
      <c r="T64" s="63">
        <f t="shared" si="9"/>
        <v>0</v>
      </c>
      <c r="U64" s="96" t="s">
        <v>8263</v>
      </c>
    </row>
    <row r="65" spans="1:21" x14ac:dyDescent="0.3">
      <c r="A65" s="142" t="s">
        <v>8544</v>
      </c>
      <c r="B65" s="142"/>
      <c r="C65" s="149"/>
      <c r="D65" s="154"/>
      <c r="E65" s="151">
        <v>44623</v>
      </c>
      <c r="F65" s="152">
        <v>44629</v>
      </c>
      <c r="G65" s="153"/>
      <c r="H65" s="142"/>
      <c r="I65" s="146"/>
      <c r="J65" s="142"/>
      <c r="K65" s="142"/>
      <c r="L65" s="154"/>
      <c r="M65" s="154"/>
      <c r="N65" s="155"/>
      <c r="R65" s="61"/>
      <c r="S65" s="62"/>
      <c r="T65" s="63"/>
    </row>
    <row r="66" spans="1:21" x14ac:dyDescent="0.3">
      <c r="A66" s="5" t="s">
        <v>1263</v>
      </c>
      <c r="B66" s="5" t="s">
        <v>1264</v>
      </c>
      <c r="C66" s="119">
        <v>117000</v>
      </c>
      <c r="D66" s="160">
        <v>138516.06</v>
      </c>
      <c r="E66" s="121">
        <v>44623</v>
      </c>
      <c r="F66" s="122">
        <v>44629</v>
      </c>
      <c r="G66" s="157">
        <v>0</v>
      </c>
      <c r="H66" s="5" t="s">
        <v>8380</v>
      </c>
      <c r="I66" s="22">
        <f t="shared" si="0"/>
        <v>117000</v>
      </c>
      <c r="J66" s="5"/>
      <c r="K66" s="5"/>
      <c r="L66" s="160">
        <f t="shared" si="1"/>
        <v>138516.06</v>
      </c>
      <c r="M66" s="160">
        <f t="shared" si="2"/>
        <v>138516.06</v>
      </c>
      <c r="N66" s="139">
        <f t="shared" si="3"/>
        <v>0</v>
      </c>
      <c r="O66">
        <v>1</v>
      </c>
      <c r="R66" s="61">
        <f t="shared" si="7"/>
        <v>138516.06</v>
      </c>
      <c r="S66" s="62">
        <f t="shared" si="8"/>
        <v>0</v>
      </c>
      <c r="T66" s="63">
        <f t="shared" si="9"/>
        <v>0</v>
      </c>
    </row>
    <row r="67" spans="1:21" x14ac:dyDescent="0.3">
      <c r="A67" s="142" t="s">
        <v>8545</v>
      </c>
      <c r="B67" s="142"/>
      <c r="C67" s="149"/>
      <c r="D67" s="154"/>
      <c r="E67" s="159" t="s">
        <v>8588</v>
      </c>
      <c r="F67" s="152">
        <v>44593</v>
      </c>
      <c r="G67" s="153"/>
      <c r="H67" s="142"/>
      <c r="I67" s="146"/>
      <c r="J67" s="142"/>
      <c r="K67" s="142"/>
      <c r="L67" s="154"/>
      <c r="M67" s="154"/>
      <c r="N67" s="155"/>
      <c r="R67" s="61"/>
      <c r="S67" s="62"/>
      <c r="T67" s="63"/>
      <c r="U67" s="102">
        <f>R68+R70</f>
        <v>0</v>
      </c>
    </row>
    <row r="68" spans="1:21" x14ac:dyDescent="0.3">
      <c r="A68" s="5" t="s">
        <v>1283</v>
      </c>
      <c r="B68" s="5" t="s">
        <v>1284</v>
      </c>
      <c r="C68" s="119">
        <v>28150</v>
      </c>
      <c r="D68" s="160">
        <v>33326.730000000003</v>
      </c>
      <c r="E68" s="121" t="s">
        <v>8588</v>
      </c>
      <c r="F68" s="122">
        <v>44593</v>
      </c>
      <c r="G68" s="157">
        <v>0.2</v>
      </c>
      <c r="H68" s="5" t="s">
        <v>8380</v>
      </c>
      <c r="I68" s="22">
        <f t="shared" si="0"/>
        <v>22520</v>
      </c>
      <c r="J68" s="5"/>
      <c r="K68" s="5"/>
      <c r="L68" s="160">
        <f t="shared" si="1"/>
        <v>26661.384000000005</v>
      </c>
      <c r="M68" s="160">
        <f t="shared" si="2"/>
        <v>26661.384000000005</v>
      </c>
      <c r="N68" s="139">
        <f t="shared" si="3"/>
        <v>0</v>
      </c>
      <c r="Q68">
        <v>1</v>
      </c>
      <c r="R68" s="61">
        <f t="shared" si="7"/>
        <v>0</v>
      </c>
      <c r="S68" s="62">
        <f t="shared" si="8"/>
        <v>0</v>
      </c>
      <c r="T68" s="63">
        <f t="shared" si="9"/>
        <v>26661.384000000005</v>
      </c>
      <c r="U68" s="96" t="s">
        <v>8262</v>
      </c>
    </row>
    <row r="69" spans="1:21" x14ac:dyDescent="0.3">
      <c r="A69" s="142" t="s">
        <v>8546</v>
      </c>
      <c r="B69" s="142"/>
      <c r="C69" s="149"/>
      <c r="D69" s="154"/>
      <c r="E69" s="159" t="s">
        <v>8588</v>
      </c>
      <c r="F69" s="152">
        <v>44614</v>
      </c>
      <c r="G69" s="153"/>
      <c r="H69" s="142"/>
      <c r="I69" s="146"/>
      <c r="J69" s="142"/>
      <c r="K69" s="142"/>
      <c r="L69" s="154"/>
      <c r="M69" s="154"/>
      <c r="N69" s="155"/>
      <c r="R69" s="61"/>
      <c r="S69" s="62"/>
      <c r="T69" s="63"/>
    </row>
    <row r="70" spans="1:21" x14ac:dyDescent="0.3">
      <c r="A70" s="5" t="s">
        <v>1168</v>
      </c>
      <c r="B70" s="5" t="s">
        <v>1169</v>
      </c>
      <c r="C70" s="119">
        <v>41600</v>
      </c>
      <c r="D70" s="160">
        <v>49250.16</v>
      </c>
      <c r="E70" s="123" t="s">
        <v>8588</v>
      </c>
      <c r="F70" s="122">
        <v>44614</v>
      </c>
      <c r="G70" s="157">
        <v>0.2</v>
      </c>
      <c r="H70" s="5" t="s">
        <v>8380</v>
      </c>
      <c r="I70" s="22">
        <f>C70*(1-G70)</f>
        <v>33280</v>
      </c>
      <c r="J70" s="5"/>
      <c r="K70" s="5"/>
      <c r="L70" s="160">
        <f t="shared" si="1"/>
        <v>39400.128000000004</v>
      </c>
      <c r="M70" s="160">
        <f t="shared" si="2"/>
        <v>39400.128000000004</v>
      </c>
      <c r="N70" s="139">
        <f t="shared" si="3"/>
        <v>0</v>
      </c>
      <c r="Q70">
        <v>1</v>
      </c>
      <c r="R70" s="61">
        <f t="shared" si="7"/>
        <v>0</v>
      </c>
      <c r="S70" s="62">
        <f t="shared" si="8"/>
        <v>0</v>
      </c>
      <c r="T70" s="63">
        <f t="shared" si="9"/>
        <v>39400.128000000004</v>
      </c>
    </row>
    <row r="71" spans="1:21" x14ac:dyDescent="0.3">
      <c r="A71" s="142" t="s">
        <v>8547</v>
      </c>
      <c r="B71" s="142"/>
      <c r="C71" s="149"/>
      <c r="D71" s="154"/>
      <c r="E71" s="159" t="s">
        <v>8393</v>
      </c>
      <c r="F71" s="152">
        <v>44553</v>
      </c>
      <c r="G71" s="153"/>
      <c r="H71" s="142"/>
      <c r="I71" s="146"/>
      <c r="J71" s="142"/>
      <c r="K71" s="142"/>
      <c r="L71" s="154"/>
      <c r="M71" s="154"/>
      <c r="N71" s="155"/>
      <c r="R71" s="61"/>
      <c r="S71" s="62"/>
      <c r="T71" s="63"/>
      <c r="U71" s="102">
        <f>SUM(R72:R73)</f>
        <v>61951.008000000002</v>
      </c>
    </row>
    <row r="72" spans="1:21" x14ac:dyDescent="0.3">
      <c r="A72" s="5" t="s">
        <v>1118</v>
      </c>
      <c r="B72" s="5" t="s">
        <v>1119</v>
      </c>
      <c r="C72" s="119">
        <v>14770</v>
      </c>
      <c r="D72" s="160">
        <v>17486.169999999998</v>
      </c>
      <c r="E72" s="121" t="s">
        <v>8393</v>
      </c>
      <c r="F72" s="122">
        <v>44553</v>
      </c>
      <c r="G72" s="157">
        <v>0.6</v>
      </c>
      <c r="H72" s="5" t="s">
        <v>8380</v>
      </c>
      <c r="I72" s="22">
        <f>C72*(1-G72)</f>
        <v>5908</v>
      </c>
      <c r="J72" s="5"/>
      <c r="K72" s="5"/>
      <c r="L72" s="160">
        <f>D72*(1-G72)</f>
        <v>6994.4679999999998</v>
      </c>
      <c r="M72" s="160">
        <f>IF(J72="",L72,(D72/C72)*J72)</f>
        <v>6994.4679999999998</v>
      </c>
      <c r="N72" s="139">
        <f>L72-M72</f>
        <v>0</v>
      </c>
      <c r="O72">
        <v>1</v>
      </c>
      <c r="R72" s="61">
        <f t="shared" si="7"/>
        <v>6994.4679999999998</v>
      </c>
      <c r="S72" s="62">
        <f t="shared" si="8"/>
        <v>0</v>
      </c>
      <c r="T72" s="63">
        <f t="shared" si="9"/>
        <v>0</v>
      </c>
      <c r="U72" s="96" t="s">
        <v>8347</v>
      </c>
    </row>
    <row r="73" spans="1:21" ht="15" thickBot="1" x14ac:dyDescent="0.35">
      <c r="A73" s="5" t="s">
        <v>1122</v>
      </c>
      <c r="B73" s="5" t="s">
        <v>1123</v>
      </c>
      <c r="C73" s="119">
        <v>46420</v>
      </c>
      <c r="D73" s="160">
        <v>54956.54</v>
      </c>
      <c r="E73" s="121">
        <v>44546</v>
      </c>
      <c r="F73" s="122">
        <v>44552</v>
      </c>
      <c r="G73" s="157">
        <v>0</v>
      </c>
      <c r="H73" s="5" t="s">
        <v>8380</v>
      </c>
      <c r="I73" s="22">
        <f>C73*(1-G73)</f>
        <v>46420</v>
      </c>
      <c r="J73" s="5"/>
      <c r="K73" s="5"/>
      <c r="L73" s="160">
        <f>D73*(1-G73)</f>
        <v>54956.54</v>
      </c>
      <c r="M73" s="160">
        <f>IF(J73="",L73,(D73/C73)*J73)</f>
        <v>54956.54</v>
      </c>
      <c r="N73" s="139">
        <f>L73-M73</f>
        <v>0</v>
      </c>
      <c r="O73">
        <v>1</v>
      </c>
      <c r="R73" s="64">
        <f t="shared" si="7"/>
        <v>54956.54</v>
      </c>
      <c r="S73" s="65">
        <f t="shared" si="8"/>
        <v>0</v>
      </c>
      <c r="T73" s="66">
        <f t="shared" si="9"/>
        <v>0</v>
      </c>
    </row>
    <row r="75" spans="1:21" x14ac:dyDescent="0.3">
      <c r="C75" s="35">
        <f>SUM(C5:C73)</f>
        <v>4005558</v>
      </c>
      <c r="D75" s="35">
        <f>SUM(D5:D73)</f>
        <v>5311894.21</v>
      </c>
      <c r="E75" s="35"/>
      <c r="F75" s="35"/>
      <c r="G75" s="35"/>
      <c r="H75" s="35">
        <f>SUM(H5:H73)</f>
        <v>0</v>
      </c>
      <c r="I75" s="35">
        <f>SUM(I5:I73)</f>
        <v>1974335.9180000001</v>
      </c>
      <c r="J75" s="35"/>
      <c r="K75" s="35"/>
      <c r="L75" s="35">
        <f>SUM(L5:L73)</f>
        <v>2435173.8956340002</v>
      </c>
      <c r="M75" s="94">
        <f>SUM(M5:M73)</f>
        <v>2435173.8956340002</v>
      </c>
      <c r="N75" s="35"/>
      <c r="O75" s="35"/>
      <c r="P75" s="35"/>
      <c r="Q75" s="35"/>
      <c r="R75" s="35">
        <f>SUM(R5:R73)</f>
        <v>2135935.0268999999</v>
      </c>
      <c r="S75" s="35">
        <f>SUM(S5:S73)</f>
        <v>100059.09473399998</v>
      </c>
      <c r="T75" s="35">
        <f>SUM(T5:T73)</f>
        <v>199179.774</v>
      </c>
    </row>
    <row r="76" spans="1:21" x14ac:dyDescent="0.3">
      <c r="R76" s="95" t="s">
        <v>8234</v>
      </c>
      <c r="S76" s="43">
        <f>SUM(R75:T75)</f>
        <v>2435173.8956340002</v>
      </c>
    </row>
    <row r="77" spans="1:21" ht="15" thickBot="1" x14ac:dyDescent="0.35">
      <c r="D77" s="86"/>
      <c r="R77" s="29"/>
      <c r="S77" s="29"/>
      <c r="T77" s="29"/>
    </row>
    <row r="78" spans="1:21" x14ac:dyDescent="0.3">
      <c r="B78" t="s">
        <v>8561</v>
      </c>
      <c r="D78" s="53">
        <f>200000-40000-20000</f>
        <v>140000</v>
      </c>
      <c r="M78" s="29">
        <f>D78</f>
        <v>140000</v>
      </c>
      <c r="Q78">
        <v>1</v>
      </c>
      <c r="R78" s="29">
        <f>O78*M78</f>
        <v>0</v>
      </c>
      <c r="S78" s="29">
        <f>P78*M78</f>
        <v>0</v>
      </c>
      <c r="T78" s="29">
        <f>Q78*M78</f>
        <v>140000</v>
      </c>
    </row>
    <row r="79" spans="1:21" ht="15" thickBot="1" x14ac:dyDescent="0.35">
      <c r="B79" t="s">
        <v>8589</v>
      </c>
      <c r="D79" s="54">
        <v>90000</v>
      </c>
      <c r="M79" s="29">
        <f>D79</f>
        <v>90000</v>
      </c>
      <c r="Q79">
        <v>1</v>
      </c>
      <c r="R79" s="29">
        <f>O79*M79</f>
        <v>0</v>
      </c>
      <c r="S79" s="29">
        <f>P79*M79</f>
        <v>0</v>
      </c>
      <c r="T79" s="29">
        <f>Q79*M79</f>
        <v>90000</v>
      </c>
    </row>
    <row r="81" spans="1:20" x14ac:dyDescent="0.3">
      <c r="B81" t="s">
        <v>8015</v>
      </c>
      <c r="D81" s="69">
        <f>SUM(D77:D79)</f>
        <v>230000</v>
      </c>
    </row>
    <row r="82" spans="1:20" x14ac:dyDescent="0.3">
      <c r="B82" t="s">
        <v>8233</v>
      </c>
      <c r="M82" s="94">
        <f>M75+D81</f>
        <v>2665173.8956340002</v>
      </c>
      <c r="P82" t="s">
        <v>8016</v>
      </c>
      <c r="R82" s="48">
        <f>R75+SUM(R77:R79)</f>
        <v>2135935.0268999999</v>
      </c>
      <c r="S82" s="48">
        <f>S75+SUM(S77:S79)</f>
        <v>100059.09473399998</v>
      </c>
      <c r="T82" s="48">
        <f>T75+SUM(T77:T79)</f>
        <v>429179.77399999998</v>
      </c>
    </row>
    <row r="83" spans="1:20" x14ac:dyDescent="0.3">
      <c r="A83" s="87"/>
      <c r="B83" s="87"/>
      <c r="C83" s="88"/>
      <c r="D83" s="87"/>
      <c r="E83" s="89"/>
      <c r="F83" s="89"/>
      <c r="G83" s="90"/>
      <c r="H83" s="87"/>
      <c r="I83" s="91"/>
      <c r="J83" s="87"/>
      <c r="K83" s="87"/>
      <c r="L83" s="92"/>
      <c r="M83" s="93"/>
      <c r="P83" t="s">
        <v>8018</v>
      </c>
    </row>
    <row r="84" spans="1:20" x14ac:dyDescent="0.3">
      <c r="A84" s="87"/>
      <c r="B84" s="87"/>
      <c r="C84" s="87"/>
      <c r="D84" s="87"/>
      <c r="E84" s="89"/>
      <c r="F84" s="89"/>
      <c r="G84" s="90"/>
      <c r="H84" s="87"/>
      <c r="I84" s="91"/>
      <c r="J84" s="87"/>
      <c r="K84" s="87"/>
      <c r="L84" s="92"/>
      <c r="M84" s="92"/>
      <c r="P84" t="s">
        <v>8017</v>
      </c>
    </row>
    <row r="85" spans="1:20" x14ac:dyDescent="0.3">
      <c r="A85" s="87"/>
      <c r="B85" s="87"/>
      <c r="C85" s="88"/>
      <c r="D85" s="87"/>
      <c r="E85" s="89"/>
      <c r="F85" s="89"/>
      <c r="G85" s="90"/>
      <c r="H85" s="87"/>
      <c r="I85" s="91"/>
      <c r="J85" s="87"/>
      <c r="K85" s="87"/>
      <c r="L85" s="92"/>
      <c r="M85" s="93"/>
      <c r="R85" s="96" t="s">
        <v>8235</v>
      </c>
      <c r="S85" s="50">
        <f>S76+SUM(R77:T79)</f>
        <v>2665173.8956340002</v>
      </c>
    </row>
    <row r="86" spans="1:20" x14ac:dyDescent="0.3">
      <c r="A86" s="87"/>
      <c r="B86" s="87"/>
      <c r="C86" s="87"/>
      <c r="D86" s="87"/>
      <c r="E86" s="89"/>
      <c r="F86" s="89"/>
      <c r="G86" s="90"/>
      <c r="H86" s="87"/>
      <c r="I86" s="91"/>
      <c r="J86" s="87"/>
      <c r="K86" s="87"/>
      <c r="L86" s="92"/>
      <c r="M86" s="92"/>
    </row>
    <row r="87" spans="1:20" x14ac:dyDescent="0.3">
      <c r="A87" s="87"/>
      <c r="B87" s="87"/>
      <c r="C87" s="88"/>
      <c r="D87" s="87"/>
      <c r="E87" s="89"/>
      <c r="F87" s="89"/>
      <c r="G87" s="90"/>
      <c r="H87" s="87"/>
      <c r="I87" s="91"/>
      <c r="J87" s="87"/>
      <c r="K87" s="87"/>
      <c r="L87" s="92"/>
      <c r="M87" s="93"/>
    </row>
    <row r="88" spans="1:20" x14ac:dyDescent="0.3">
      <c r="A88" s="87"/>
      <c r="B88" s="87"/>
      <c r="C88" s="87"/>
      <c r="D88" s="87"/>
      <c r="E88" s="89"/>
      <c r="F88" s="89"/>
      <c r="G88" s="90"/>
      <c r="H88" s="87"/>
      <c r="I88" s="91"/>
      <c r="J88" s="87"/>
      <c r="K88" s="87"/>
      <c r="L88" s="92"/>
      <c r="M88" s="92"/>
    </row>
    <row r="89" spans="1:20" x14ac:dyDescent="0.3">
      <c r="A89" s="87"/>
      <c r="B89" s="87"/>
      <c r="C89" s="87"/>
      <c r="D89" s="87"/>
      <c r="E89" s="89"/>
      <c r="F89" s="89"/>
      <c r="G89" s="90"/>
      <c r="H89" s="87"/>
      <c r="I89" s="91"/>
      <c r="J89" s="87"/>
      <c r="K89" s="87"/>
      <c r="L89" s="92"/>
      <c r="M89" s="92"/>
    </row>
    <row r="90" spans="1:20" x14ac:dyDescent="0.3">
      <c r="A90" s="87"/>
      <c r="B90" s="87"/>
      <c r="C90" s="87"/>
      <c r="D90" s="87"/>
      <c r="E90" s="89"/>
      <c r="F90" s="89"/>
      <c r="G90" s="90"/>
      <c r="H90" s="87"/>
      <c r="I90" s="91"/>
      <c r="J90" s="87"/>
      <c r="K90" s="87"/>
      <c r="L90" s="92"/>
      <c r="M90" s="92"/>
    </row>
    <row r="91" spans="1:20" x14ac:dyDescent="0.3">
      <c r="A91" s="87"/>
      <c r="B91" s="87"/>
      <c r="C91" s="87"/>
      <c r="D91" s="87"/>
      <c r="E91" s="89"/>
      <c r="F91" s="89"/>
      <c r="G91" s="90"/>
      <c r="H91" s="87"/>
      <c r="I91" s="91"/>
      <c r="J91" s="87"/>
      <c r="K91" s="87"/>
      <c r="L91" s="92"/>
      <c r="M91" s="92"/>
    </row>
    <row r="92" spans="1:20" x14ac:dyDescent="0.3">
      <c r="A92" s="87"/>
      <c r="B92" s="87"/>
      <c r="C92" s="88"/>
      <c r="D92" s="88"/>
      <c r="E92" s="89"/>
      <c r="F92" s="89"/>
      <c r="G92" s="90"/>
      <c r="H92" s="87"/>
      <c r="I92" s="91"/>
      <c r="J92" s="87"/>
      <c r="K92" s="87"/>
      <c r="L92" s="92"/>
      <c r="M92" s="93"/>
    </row>
    <row r="93" spans="1:20" x14ac:dyDescent="0.3">
      <c r="A93" s="87"/>
      <c r="B93" s="87"/>
      <c r="C93" s="87"/>
      <c r="D93" s="87"/>
      <c r="E93" s="89"/>
      <c r="F93" s="89"/>
      <c r="G93" s="90"/>
      <c r="H93" s="87"/>
      <c r="I93" s="91"/>
      <c r="J93" s="87"/>
      <c r="K93" s="87"/>
      <c r="L93" s="92"/>
      <c r="M93" s="92"/>
    </row>
    <row r="94" spans="1:20" x14ac:dyDescent="0.3">
      <c r="A94" s="87"/>
      <c r="B94" s="87"/>
      <c r="C94" s="88"/>
      <c r="D94" s="87"/>
      <c r="E94" s="89"/>
      <c r="F94" s="89"/>
      <c r="G94" s="90"/>
      <c r="H94" s="87"/>
      <c r="I94" s="91"/>
      <c r="J94" s="87"/>
      <c r="K94" s="87"/>
      <c r="L94" s="92"/>
      <c r="M94" s="93"/>
    </row>
    <row r="95" spans="1:20" x14ac:dyDescent="0.3">
      <c r="A95" s="87"/>
      <c r="B95" s="87"/>
      <c r="C95" s="87"/>
      <c r="D95" s="87"/>
      <c r="E95" s="89"/>
      <c r="F95" s="89"/>
      <c r="G95" s="90"/>
      <c r="H95" s="87"/>
      <c r="I95" s="91"/>
      <c r="J95" s="87"/>
      <c r="K95" s="87"/>
      <c r="L95" s="92"/>
      <c r="M95" s="92"/>
    </row>
  </sheetData>
  <autoFilter ref="A2:N73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3" t="s">
        <v>3815</v>
      </c>
      <c r="B1" s="164"/>
      <c r="C1" s="164"/>
      <c r="D1" s="165"/>
      <c r="E1" s="166" t="s">
        <v>7818</v>
      </c>
      <c r="F1" s="167"/>
      <c r="G1" s="168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9" t="s">
        <v>3815</v>
      </c>
      <c r="B1" s="169"/>
      <c r="C1" s="169"/>
      <c r="D1" s="169"/>
      <c r="E1" s="169"/>
      <c r="F1" s="166" t="s">
        <v>7818</v>
      </c>
      <c r="G1" s="167"/>
      <c r="H1" s="168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AE1051"/>
  <sheetViews>
    <sheetView zoomScale="90" zoomScaleNormal="90" workbookViewId="0">
      <pane xSplit="4" ySplit="3" topLeftCell="P4" activePane="bottomRight" state="frozen"/>
      <selection pane="topRight" activeCell="E1" sqref="E1"/>
      <selection pane="bottomLeft" activeCell="A4" sqref="A4"/>
      <selection pane="bottomRight" activeCell="AA522" sqref="AA522"/>
    </sheetView>
  </sheetViews>
  <sheetFormatPr defaultRowHeight="14.4" x14ac:dyDescent="0.3"/>
  <cols>
    <col min="1" max="1" width="16.44140625" customWidth="1"/>
    <col min="2" max="2" width="43.33203125" customWidth="1"/>
    <col min="3" max="3" width="9.109375"/>
    <col min="4" max="4" width="15.33203125" customWidth="1"/>
    <col min="5" max="5" width="12.5546875" style="18" customWidth="1"/>
    <col min="6" max="6" width="12.33203125" style="18" customWidth="1"/>
    <col min="7" max="7" width="15" style="42" customWidth="1"/>
    <col min="8" max="8" width="14.44140625" customWidth="1"/>
    <col min="9" max="9" width="23.109375" style="35" customWidth="1"/>
    <col min="10" max="11" width="9.109375"/>
    <col min="12" max="12" width="14.6640625" style="29" customWidth="1"/>
    <col min="13" max="13" width="13.109375" style="29" bestFit="1" customWidth="1"/>
    <col min="14" max="14" width="9.109375" style="29"/>
    <col min="17" max="17" width="10.77734375" customWidth="1"/>
    <col min="18" max="18" width="9.6640625" customWidth="1"/>
    <col min="21" max="21" width="11" bestFit="1" customWidth="1"/>
    <col min="22" max="22" width="9.6640625" customWidth="1"/>
    <col min="23" max="23" width="12.109375" bestFit="1" customWidth="1"/>
    <col min="24" max="24" width="9.6640625" customWidth="1"/>
    <col min="25" max="25" width="9.88671875" customWidth="1"/>
    <col min="26" max="26" width="11" bestFit="1" customWidth="1"/>
    <col min="27" max="27" width="21.109375" customWidth="1"/>
  </cols>
  <sheetData>
    <row r="1" spans="1:28" ht="15" thickBot="1" x14ac:dyDescent="0.35">
      <c r="A1" s="163" t="s">
        <v>3815</v>
      </c>
      <c r="B1" s="164"/>
      <c r="C1" s="164"/>
      <c r="D1" s="165"/>
      <c r="E1" s="166" t="s">
        <v>7818</v>
      </c>
      <c r="F1" s="167"/>
      <c r="G1" s="168"/>
      <c r="H1" s="34"/>
    </row>
    <row r="2" spans="1:28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8021</v>
      </c>
      <c r="Q2" s="28" t="s">
        <v>8023</v>
      </c>
      <c r="R2" s="28" t="s">
        <v>8024</v>
      </c>
      <c r="S2" s="28" t="s">
        <v>8025</v>
      </c>
      <c r="T2" s="28" t="s">
        <v>8022</v>
      </c>
      <c r="U2" s="55" t="s">
        <v>8026</v>
      </c>
      <c r="V2" s="56" t="s">
        <v>8027</v>
      </c>
      <c r="W2" s="56" t="s">
        <v>8028</v>
      </c>
      <c r="X2" s="56" t="s">
        <v>8029</v>
      </c>
      <c r="Y2" s="56" t="s">
        <v>8030</v>
      </c>
      <c r="Z2" s="57" t="s">
        <v>8031</v>
      </c>
    </row>
    <row r="3" spans="1:28" x14ac:dyDescent="0.3">
      <c r="A3" s="7" t="s">
        <v>8556</v>
      </c>
      <c r="B3" s="7"/>
      <c r="C3" s="137"/>
      <c r="D3" s="141"/>
      <c r="E3" s="136"/>
      <c r="F3" s="136"/>
      <c r="G3" s="137"/>
      <c r="H3" s="7"/>
      <c r="I3" s="21"/>
      <c r="J3" s="7"/>
      <c r="K3" s="7"/>
      <c r="L3" s="31"/>
      <c r="M3" s="31"/>
      <c r="N3" s="31"/>
    </row>
    <row r="4" spans="1:28" x14ac:dyDescent="0.3">
      <c r="A4" s="142" t="s">
        <v>8557</v>
      </c>
      <c r="B4" s="142"/>
      <c r="C4" s="142">
        <v>1232</v>
      </c>
      <c r="D4" s="161">
        <v>224569.92</v>
      </c>
      <c r="E4" s="142" t="s">
        <v>8526</v>
      </c>
      <c r="F4" s="144">
        <v>44834</v>
      </c>
      <c r="G4" s="142"/>
      <c r="H4" s="142"/>
      <c r="I4" s="142"/>
      <c r="J4" s="142"/>
      <c r="K4" s="142"/>
      <c r="L4" s="142"/>
      <c r="M4" s="142"/>
      <c r="N4" s="142"/>
    </row>
    <row r="5" spans="1:28" x14ac:dyDescent="0.3">
      <c r="A5" s="5" t="s">
        <v>3655</v>
      </c>
      <c r="B5" s="5" t="s">
        <v>3656</v>
      </c>
      <c r="C5" s="5">
        <v>880</v>
      </c>
      <c r="D5" s="162">
        <v>161062.10999999999</v>
      </c>
      <c r="E5" s="5" t="s">
        <v>8526</v>
      </c>
      <c r="F5" s="124">
        <v>44834</v>
      </c>
      <c r="G5" s="140">
        <v>0.156</v>
      </c>
      <c r="H5" s="5" t="s">
        <v>8394</v>
      </c>
      <c r="I5" s="22" t="s">
        <v>8591</v>
      </c>
      <c r="J5" s="5"/>
      <c r="K5" s="5"/>
      <c r="L5" s="160">
        <f>D5*(1-G5)</f>
        <v>135936.42083999998</v>
      </c>
      <c r="M5" s="160">
        <f>IF(J5="",L5,(D5/C5)*J5)</f>
        <v>135936.42083999998</v>
      </c>
      <c r="N5" s="33">
        <f>L5-M5</f>
        <v>0</v>
      </c>
      <c r="S5">
        <v>1</v>
      </c>
      <c r="U5" s="29">
        <f>O5*M5</f>
        <v>0</v>
      </c>
      <c r="V5" s="29">
        <f>P5*M5</f>
        <v>0</v>
      </c>
      <c r="W5" s="29">
        <f>Q5*M5</f>
        <v>0</v>
      </c>
      <c r="X5" s="29">
        <f>R5*M5</f>
        <v>0</v>
      </c>
      <c r="Y5" s="29">
        <f>S5*M5</f>
        <v>135936.42083999998</v>
      </c>
      <c r="Z5" s="29">
        <f>T5*M5</f>
        <v>0</v>
      </c>
      <c r="AB5" s="29"/>
    </row>
    <row r="6" spans="1:28" x14ac:dyDescent="0.3">
      <c r="A6" s="5" t="s">
        <v>3665</v>
      </c>
      <c r="B6" s="5" t="s">
        <v>3666</v>
      </c>
      <c r="C6" s="5">
        <v>352</v>
      </c>
      <c r="D6" s="162">
        <v>63507.81</v>
      </c>
      <c r="E6" s="5" t="s">
        <v>8526</v>
      </c>
      <c r="F6" s="124">
        <v>44834</v>
      </c>
      <c r="G6" s="140">
        <v>0.156</v>
      </c>
      <c r="H6" s="5" t="s">
        <v>8395</v>
      </c>
      <c r="I6" s="22" t="s">
        <v>8591</v>
      </c>
      <c r="J6" s="5"/>
      <c r="K6" s="5"/>
      <c r="L6" s="160">
        <f>D6*(1-G6)</f>
        <v>53600.591639999999</v>
      </c>
      <c r="M6" s="160">
        <f t="shared" ref="M6:M69" si="0">IF(J6="",L6,(D6/C6)*J6)</f>
        <v>53600.591639999999</v>
      </c>
      <c r="N6" s="33">
        <f>L6-M6</f>
        <v>0</v>
      </c>
      <c r="S6">
        <v>1</v>
      </c>
      <c r="U6" s="29">
        <f t="shared" ref="U6:U52" si="1">O6*M6</f>
        <v>0</v>
      </c>
      <c r="V6" s="29">
        <f t="shared" ref="V6:V52" si="2">P6*M6</f>
        <v>0</v>
      </c>
      <c r="W6" s="29">
        <f t="shared" ref="W6:W52" si="3">Q6*M6</f>
        <v>0</v>
      </c>
      <c r="X6" s="29">
        <f t="shared" ref="X6:X52" si="4">R6*M6</f>
        <v>0</v>
      </c>
      <c r="Y6" s="29">
        <f t="shared" ref="Y6:Y52" si="5">S6*M6</f>
        <v>53600.591639999999</v>
      </c>
      <c r="Z6" s="29">
        <f t="shared" ref="Z6:Z52" si="6">T6*M6</f>
        <v>0</v>
      </c>
      <c r="AB6" s="29"/>
    </row>
    <row r="7" spans="1:28" x14ac:dyDescent="0.3">
      <c r="A7" s="142" t="s">
        <v>8396</v>
      </c>
      <c r="B7" s="142"/>
      <c r="C7" s="142">
        <v>1305</v>
      </c>
      <c r="D7" s="161">
        <v>162791.06</v>
      </c>
      <c r="E7" s="142" t="s">
        <v>8526</v>
      </c>
      <c r="F7" s="144">
        <v>44841</v>
      </c>
      <c r="G7" s="145"/>
      <c r="H7" s="142"/>
      <c r="I7" s="142"/>
      <c r="J7" s="142"/>
      <c r="K7" s="142"/>
      <c r="L7" s="142"/>
      <c r="M7" s="147"/>
      <c r="N7" s="142"/>
      <c r="U7" s="29"/>
      <c r="V7" s="29"/>
      <c r="W7" s="29"/>
      <c r="X7" s="29"/>
      <c r="Y7" s="29"/>
      <c r="Z7" s="29"/>
      <c r="AB7" s="29"/>
    </row>
    <row r="8" spans="1:28" x14ac:dyDescent="0.3">
      <c r="A8" s="5" t="s">
        <v>3697</v>
      </c>
      <c r="B8" s="5" t="s">
        <v>3698</v>
      </c>
      <c r="C8" s="5">
        <v>800</v>
      </c>
      <c r="D8" s="162">
        <v>107371.17</v>
      </c>
      <c r="E8" s="5" t="s">
        <v>8526</v>
      </c>
      <c r="F8" s="124">
        <v>44834</v>
      </c>
      <c r="G8" s="140">
        <v>0.156</v>
      </c>
      <c r="H8" s="5" t="s">
        <v>8397</v>
      </c>
      <c r="I8" s="22" t="s">
        <v>8591</v>
      </c>
      <c r="J8" s="5"/>
      <c r="K8" s="5"/>
      <c r="L8" s="160">
        <f t="shared" ref="L8:L71" si="7">D8*(1-G8)</f>
        <v>90621.267479999995</v>
      </c>
      <c r="M8" s="160">
        <f t="shared" si="0"/>
        <v>90621.267479999995</v>
      </c>
      <c r="N8" s="33">
        <f>L8-M8</f>
        <v>0</v>
      </c>
      <c r="S8">
        <v>1</v>
      </c>
      <c r="U8" s="29">
        <f t="shared" si="1"/>
        <v>0</v>
      </c>
      <c r="V8" s="29">
        <f t="shared" si="2"/>
        <v>0</v>
      </c>
      <c r="W8" s="29">
        <f t="shared" si="3"/>
        <v>0</v>
      </c>
      <c r="X8" s="29">
        <f t="shared" si="4"/>
        <v>0</v>
      </c>
      <c r="Y8" s="29">
        <f t="shared" si="5"/>
        <v>90621.267479999995</v>
      </c>
      <c r="Z8" s="29">
        <f t="shared" si="6"/>
        <v>0</v>
      </c>
      <c r="AB8" s="29"/>
    </row>
    <row r="9" spans="1:28" x14ac:dyDescent="0.3">
      <c r="A9" s="5" t="s">
        <v>3707</v>
      </c>
      <c r="B9" s="5" t="s">
        <v>3708</v>
      </c>
      <c r="C9" s="5">
        <v>40</v>
      </c>
      <c r="D9" s="162">
        <v>5529.62</v>
      </c>
      <c r="E9" s="124">
        <v>44837</v>
      </c>
      <c r="F9" s="124">
        <v>44841</v>
      </c>
      <c r="G9" s="140">
        <v>0</v>
      </c>
      <c r="H9" s="5" t="s">
        <v>8397</v>
      </c>
      <c r="I9" s="22" t="s">
        <v>8591</v>
      </c>
      <c r="J9" s="5"/>
      <c r="K9" s="5"/>
      <c r="L9" s="160">
        <f t="shared" si="7"/>
        <v>5529.62</v>
      </c>
      <c r="M9" s="160">
        <f t="shared" si="0"/>
        <v>5529.62</v>
      </c>
      <c r="N9" s="33">
        <f>L9-M9</f>
        <v>0</v>
      </c>
      <c r="S9">
        <v>1</v>
      </c>
      <c r="U9" s="29">
        <f t="shared" si="1"/>
        <v>0</v>
      </c>
      <c r="V9" s="29">
        <f t="shared" si="2"/>
        <v>0</v>
      </c>
      <c r="W9" s="29">
        <f t="shared" si="3"/>
        <v>0</v>
      </c>
      <c r="X9" s="29">
        <f t="shared" si="4"/>
        <v>0</v>
      </c>
      <c r="Y9" s="29">
        <f t="shared" si="5"/>
        <v>5529.62</v>
      </c>
      <c r="Z9" s="29">
        <f t="shared" si="6"/>
        <v>0</v>
      </c>
      <c r="AB9" s="29"/>
    </row>
    <row r="10" spans="1:28" x14ac:dyDescent="0.3">
      <c r="A10" s="5" t="s">
        <v>2904</v>
      </c>
      <c r="B10" s="5" t="s">
        <v>2905</v>
      </c>
      <c r="C10" s="5">
        <v>352</v>
      </c>
      <c r="D10" s="162">
        <v>37515.39</v>
      </c>
      <c r="E10" s="5" t="s">
        <v>8526</v>
      </c>
      <c r="F10" s="124">
        <v>44834</v>
      </c>
      <c r="G10" s="140">
        <v>0.156</v>
      </c>
      <c r="H10" s="5" t="s">
        <v>8398</v>
      </c>
      <c r="I10" s="22" t="s">
        <v>8591</v>
      </c>
      <c r="J10" s="5"/>
      <c r="K10" s="5"/>
      <c r="L10" s="160">
        <f t="shared" si="7"/>
        <v>31662.989159999997</v>
      </c>
      <c r="M10" s="160">
        <f t="shared" si="0"/>
        <v>31662.989159999997</v>
      </c>
      <c r="N10" s="33">
        <f>L10-M10</f>
        <v>0</v>
      </c>
      <c r="S10">
        <v>1</v>
      </c>
      <c r="U10" s="29">
        <f t="shared" si="1"/>
        <v>0</v>
      </c>
      <c r="V10" s="29">
        <f t="shared" si="2"/>
        <v>0</v>
      </c>
      <c r="W10" s="29">
        <f t="shared" si="3"/>
        <v>0</v>
      </c>
      <c r="X10" s="29">
        <f t="shared" si="4"/>
        <v>0</v>
      </c>
      <c r="Y10" s="29">
        <f t="shared" si="5"/>
        <v>31662.989159999997</v>
      </c>
      <c r="Z10" s="29">
        <f t="shared" si="6"/>
        <v>0</v>
      </c>
      <c r="AB10" s="29"/>
    </row>
    <row r="11" spans="1:28" x14ac:dyDescent="0.3">
      <c r="A11" s="5" t="s">
        <v>2906</v>
      </c>
      <c r="B11" s="5" t="s">
        <v>2907</v>
      </c>
      <c r="C11" s="5">
        <v>113</v>
      </c>
      <c r="D11" s="162">
        <v>12374.89</v>
      </c>
      <c r="E11" s="124">
        <v>44837</v>
      </c>
      <c r="F11" s="124">
        <v>44841</v>
      </c>
      <c r="G11" s="140">
        <v>0</v>
      </c>
      <c r="H11" s="5" t="s">
        <v>8398</v>
      </c>
      <c r="I11" s="22" t="s">
        <v>8591</v>
      </c>
      <c r="J11" s="5"/>
      <c r="K11" s="5"/>
      <c r="L11" s="160">
        <f t="shared" si="7"/>
        <v>12374.89</v>
      </c>
      <c r="M11" s="160">
        <f t="shared" si="0"/>
        <v>12374.89</v>
      </c>
      <c r="N11" s="33">
        <f>L11-M11</f>
        <v>0</v>
      </c>
      <c r="S11">
        <v>1</v>
      </c>
      <c r="U11" s="29">
        <f t="shared" si="1"/>
        <v>0</v>
      </c>
      <c r="V11" s="29">
        <f t="shared" si="2"/>
        <v>0</v>
      </c>
      <c r="W11" s="29">
        <f t="shared" si="3"/>
        <v>0</v>
      </c>
      <c r="X11" s="29">
        <f t="shared" si="4"/>
        <v>0</v>
      </c>
      <c r="Y11" s="29">
        <f t="shared" si="5"/>
        <v>12374.89</v>
      </c>
      <c r="Z11" s="29">
        <f t="shared" si="6"/>
        <v>0</v>
      </c>
      <c r="AB11" s="29"/>
    </row>
    <row r="12" spans="1:28" x14ac:dyDescent="0.3">
      <c r="A12" s="142" t="s">
        <v>8399</v>
      </c>
      <c r="B12" s="142"/>
      <c r="C12" s="142">
        <v>1162</v>
      </c>
      <c r="D12" s="161">
        <v>211555.35</v>
      </c>
      <c r="E12" s="142" t="s">
        <v>8526</v>
      </c>
      <c r="F12" s="144">
        <v>44839</v>
      </c>
      <c r="G12" s="145"/>
      <c r="H12" s="142"/>
      <c r="I12" s="142"/>
      <c r="J12" s="142"/>
      <c r="K12" s="142"/>
      <c r="L12" s="142"/>
      <c r="M12" s="142"/>
      <c r="N12" s="142"/>
      <c r="U12" s="29"/>
      <c r="V12" s="29"/>
      <c r="W12" s="29"/>
      <c r="X12" s="29"/>
      <c r="Y12" s="29"/>
      <c r="Z12" s="29"/>
      <c r="AB12" s="29"/>
    </row>
    <row r="13" spans="1:28" x14ac:dyDescent="0.3">
      <c r="A13" s="5" t="s">
        <v>3681</v>
      </c>
      <c r="B13" s="5" t="s">
        <v>3682</v>
      </c>
      <c r="C13" s="5">
        <v>880</v>
      </c>
      <c r="D13" s="162">
        <v>159150.57999999999</v>
      </c>
      <c r="E13" s="5" t="s">
        <v>8526</v>
      </c>
      <c r="F13" s="124">
        <v>44834</v>
      </c>
      <c r="G13" s="140">
        <v>0.156</v>
      </c>
      <c r="H13" s="5" t="s">
        <v>8400</v>
      </c>
      <c r="I13" s="22" t="s">
        <v>8591</v>
      </c>
      <c r="J13" s="5"/>
      <c r="K13" s="5"/>
      <c r="L13" s="160">
        <f t="shared" si="7"/>
        <v>134323.08951999998</v>
      </c>
      <c r="M13" s="160">
        <f t="shared" si="0"/>
        <v>134323.08951999998</v>
      </c>
      <c r="N13" s="33">
        <f>L13-M13</f>
        <v>0</v>
      </c>
      <c r="S13">
        <v>1</v>
      </c>
      <c r="U13" s="29">
        <f t="shared" si="1"/>
        <v>0</v>
      </c>
      <c r="V13" s="29">
        <f t="shared" si="2"/>
        <v>0</v>
      </c>
      <c r="W13" s="29">
        <f t="shared" si="3"/>
        <v>0</v>
      </c>
      <c r="X13" s="29">
        <f t="shared" si="4"/>
        <v>0</v>
      </c>
      <c r="Y13" s="29">
        <f t="shared" si="5"/>
        <v>134323.08951999998</v>
      </c>
      <c r="Z13" s="29">
        <f t="shared" si="6"/>
        <v>0</v>
      </c>
      <c r="AB13" s="29"/>
    </row>
    <row r="14" spans="1:28" x14ac:dyDescent="0.3">
      <c r="A14" s="5" t="s">
        <v>3683</v>
      </c>
      <c r="B14" s="5" t="s">
        <v>3684</v>
      </c>
      <c r="C14" s="5">
        <v>282</v>
      </c>
      <c r="D14" s="162">
        <v>52404.77</v>
      </c>
      <c r="E14" s="124">
        <v>44837</v>
      </c>
      <c r="F14" s="124">
        <v>44839</v>
      </c>
      <c r="G14" s="140">
        <v>0</v>
      </c>
      <c r="H14" s="5" t="s">
        <v>8400</v>
      </c>
      <c r="I14" s="22" t="s">
        <v>8591</v>
      </c>
      <c r="J14" s="5"/>
      <c r="K14" s="5"/>
      <c r="L14" s="160">
        <f t="shared" si="7"/>
        <v>52404.77</v>
      </c>
      <c r="M14" s="160">
        <f t="shared" si="0"/>
        <v>52404.77</v>
      </c>
      <c r="N14" s="33">
        <f>L14-M14</f>
        <v>0</v>
      </c>
      <c r="S14">
        <v>1</v>
      </c>
      <c r="U14" s="29">
        <f t="shared" si="1"/>
        <v>0</v>
      </c>
      <c r="V14" s="29">
        <f t="shared" si="2"/>
        <v>0</v>
      </c>
      <c r="W14" s="29">
        <f t="shared" si="3"/>
        <v>0</v>
      </c>
      <c r="X14" s="29">
        <f t="shared" si="4"/>
        <v>0</v>
      </c>
      <c r="Y14" s="29">
        <f t="shared" si="5"/>
        <v>52404.77</v>
      </c>
      <c r="Z14" s="29">
        <f t="shared" si="6"/>
        <v>0</v>
      </c>
      <c r="AB14" s="29"/>
    </row>
    <row r="15" spans="1:28" x14ac:dyDescent="0.3">
      <c r="A15" s="142" t="s">
        <v>8401</v>
      </c>
      <c r="B15" s="142"/>
      <c r="C15" s="142">
        <v>112</v>
      </c>
      <c r="D15" s="161">
        <v>21091.72</v>
      </c>
      <c r="E15" s="142" t="s">
        <v>7234</v>
      </c>
      <c r="F15" s="144">
        <v>44706</v>
      </c>
      <c r="G15" s="145"/>
      <c r="H15" s="142"/>
      <c r="I15" s="142"/>
      <c r="J15" s="142"/>
      <c r="K15" s="142"/>
      <c r="L15" s="142"/>
      <c r="M15" s="142"/>
      <c r="N15" s="142"/>
      <c r="U15" s="29"/>
      <c r="V15" s="29"/>
      <c r="W15" s="29"/>
      <c r="X15" s="29"/>
      <c r="Y15" s="29"/>
      <c r="Z15" s="29"/>
      <c r="AB15" s="29"/>
    </row>
    <row r="16" spans="1:28" x14ac:dyDescent="0.3">
      <c r="A16" s="5" t="s">
        <v>2094</v>
      </c>
      <c r="B16" s="5" t="s">
        <v>2095</v>
      </c>
      <c r="C16" s="5">
        <v>16</v>
      </c>
      <c r="D16" s="162">
        <v>2921.39</v>
      </c>
      <c r="E16" s="5" t="s">
        <v>7234</v>
      </c>
      <c r="F16" s="124">
        <v>44704</v>
      </c>
      <c r="G16" s="140">
        <v>0.57999999999999996</v>
      </c>
      <c r="H16" s="5" t="s">
        <v>8394</v>
      </c>
      <c r="I16" s="22" t="s">
        <v>8591</v>
      </c>
      <c r="J16" s="5"/>
      <c r="K16" s="5"/>
      <c r="L16" s="160">
        <f t="shared" si="7"/>
        <v>1226.9838</v>
      </c>
      <c r="M16" s="160">
        <f t="shared" si="0"/>
        <v>1226.9838</v>
      </c>
      <c r="N16" s="33">
        <f t="shared" ref="N16:N23" si="8">L16-M16</f>
        <v>0</v>
      </c>
      <c r="S16">
        <v>1</v>
      </c>
      <c r="U16" s="29">
        <f t="shared" si="1"/>
        <v>0</v>
      </c>
      <c r="V16" s="29">
        <f t="shared" si="2"/>
        <v>0</v>
      </c>
      <c r="W16" s="29">
        <f t="shared" si="3"/>
        <v>0</v>
      </c>
      <c r="X16" s="29">
        <f t="shared" si="4"/>
        <v>0</v>
      </c>
      <c r="Y16" s="29">
        <f t="shared" si="5"/>
        <v>1226.9838</v>
      </c>
      <c r="Z16" s="29">
        <f t="shared" si="6"/>
        <v>0</v>
      </c>
      <c r="AB16" s="29"/>
    </row>
    <row r="17" spans="1:28" x14ac:dyDescent="0.3">
      <c r="A17" s="5" t="s">
        <v>2094</v>
      </c>
      <c r="B17" s="5" t="s">
        <v>2095</v>
      </c>
      <c r="C17" s="5">
        <v>8</v>
      </c>
      <c r="D17" s="162">
        <v>1249.8699999999999</v>
      </c>
      <c r="E17" s="5" t="s">
        <v>7234</v>
      </c>
      <c r="F17" s="124">
        <v>44704</v>
      </c>
      <c r="G17" s="140">
        <v>0.57999999999999996</v>
      </c>
      <c r="H17" s="5" t="s">
        <v>8402</v>
      </c>
      <c r="I17" s="22" t="s">
        <v>8591</v>
      </c>
      <c r="J17" s="5"/>
      <c r="K17" s="5"/>
      <c r="L17" s="160">
        <f t="shared" si="7"/>
        <v>524.94539999999995</v>
      </c>
      <c r="M17" s="160">
        <f t="shared" si="0"/>
        <v>524.94539999999995</v>
      </c>
      <c r="N17" s="33">
        <f t="shared" si="8"/>
        <v>0</v>
      </c>
      <c r="S17">
        <v>1</v>
      </c>
      <c r="U17" s="29">
        <f t="shared" si="1"/>
        <v>0</v>
      </c>
      <c r="V17" s="29">
        <f t="shared" si="2"/>
        <v>0</v>
      </c>
      <c r="W17" s="29">
        <f t="shared" si="3"/>
        <v>0</v>
      </c>
      <c r="X17" s="29">
        <f t="shared" si="4"/>
        <v>0</v>
      </c>
      <c r="Y17" s="29">
        <f t="shared" si="5"/>
        <v>524.94539999999995</v>
      </c>
      <c r="Z17" s="29">
        <f t="shared" si="6"/>
        <v>0</v>
      </c>
      <c r="AB17" s="29"/>
    </row>
    <row r="18" spans="1:28" x14ac:dyDescent="0.3">
      <c r="A18" s="5" t="s">
        <v>2094</v>
      </c>
      <c r="B18" s="5" t="s">
        <v>2095</v>
      </c>
      <c r="C18" s="5">
        <v>16</v>
      </c>
      <c r="D18" s="162">
        <v>3275.94</v>
      </c>
      <c r="E18" s="5" t="s">
        <v>7234</v>
      </c>
      <c r="F18" s="124">
        <v>44704</v>
      </c>
      <c r="G18" s="140">
        <v>0.57999999999999996</v>
      </c>
      <c r="H18" s="5" t="s">
        <v>8403</v>
      </c>
      <c r="I18" s="22" t="s">
        <v>8591</v>
      </c>
      <c r="J18" s="5"/>
      <c r="K18" s="5"/>
      <c r="L18" s="160">
        <f t="shared" si="7"/>
        <v>1375.8948000000003</v>
      </c>
      <c r="M18" s="160">
        <f t="shared" si="0"/>
        <v>1375.8948000000003</v>
      </c>
      <c r="N18" s="33">
        <f t="shared" si="8"/>
        <v>0</v>
      </c>
      <c r="S18">
        <v>1</v>
      </c>
      <c r="U18" s="29">
        <f t="shared" si="1"/>
        <v>0</v>
      </c>
      <c r="V18" s="29">
        <f t="shared" si="2"/>
        <v>0</v>
      </c>
      <c r="W18" s="29">
        <f t="shared" si="3"/>
        <v>0</v>
      </c>
      <c r="X18" s="29">
        <f t="shared" si="4"/>
        <v>0</v>
      </c>
      <c r="Y18" s="29">
        <f t="shared" si="5"/>
        <v>1375.8948000000003</v>
      </c>
      <c r="Z18" s="29">
        <f t="shared" si="6"/>
        <v>0</v>
      </c>
      <c r="AB18" s="29"/>
    </row>
    <row r="19" spans="1:28" x14ac:dyDescent="0.3">
      <c r="A19" s="5" t="s">
        <v>2096</v>
      </c>
      <c r="B19" s="5" t="s">
        <v>2097</v>
      </c>
      <c r="C19" s="5">
        <v>16</v>
      </c>
      <c r="D19" s="162">
        <v>2921.39</v>
      </c>
      <c r="E19" s="124">
        <v>44705</v>
      </c>
      <c r="F19" s="124">
        <v>44705</v>
      </c>
      <c r="G19" s="140">
        <v>0</v>
      </c>
      <c r="H19" s="5" t="s">
        <v>8394</v>
      </c>
      <c r="I19" s="22" t="s">
        <v>8591</v>
      </c>
      <c r="J19" s="5"/>
      <c r="K19" s="5"/>
      <c r="L19" s="160">
        <f t="shared" si="7"/>
        <v>2921.39</v>
      </c>
      <c r="M19" s="160">
        <f t="shared" si="0"/>
        <v>2921.39</v>
      </c>
      <c r="N19" s="33">
        <f t="shared" si="8"/>
        <v>0</v>
      </c>
      <c r="S19">
        <v>1</v>
      </c>
      <c r="U19" s="29">
        <f t="shared" si="1"/>
        <v>0</v>
      </c>
      <c r="V19" s="29">
        <f t="shared" si="2"/>
        <v>0</v>
      </c>
      <c r="W19" s="29">
        <f t="shared" si="3"/>
        <v>0</v>
      </c>
      <c r="X19" s="29">
        <f t="shared" si="4"/>
        <v>0</v>
      </c>
      <c r="Y19" s="29">
        <f t="shared" si="5"/>
        <v>2921.39</v>
      </c>
      <c r="Z19" s="29">
        <f t="shared" si="6"/>
        <v>0</v>
      </c>
      <c r="AB19" s="29"/>
    </row>
    <row r="20" spans="1:28" x14ac:dyDescent="0.3">
      <c r="A20" s="5" t="s">
        <v>2096</v>
      </c>
      <c r="B20" s="5" t="s">
        <v>2097</v>
      </c>
      <c r="C20" s="5">
        <v>8</v>
      </c>
      <c r="D20" s="162">
        <v>1249.8699999999999</v>
      </c>
      <c r="E20" s="124">
        <v>44705</v>
      </c>
      <c r="F20" s="124">
        <v>44705</v>
      </c>
      <c r="G20" s="140">
        <v>0</v>
      </c>
      <c r="H20" s="5" t="s">
        <v>8402</v>
      </c>
      <c r="I20" s="22" t="s">
        <v>8591</v>
      </c>
      <c r="J20" s="5"/>
      <c r="K20" s="5"/>
      <c r="L20" s="160">
        <f t="shared" si="7"/>
        <v>1249.8699999999999</v>
      </c>
      <c r="M20" s="160">
        <f t="shared" si="0"/>
        <v>1249.8699999999999</v>
      </c>
      <c r="N20" s="33">
        <f t="shared" si="8"/>
        <v>0</v>
      </c>
      <c r="S20">
        <v>1</v>
      </c>
      <c r="U20" s="29">
        <f t="shared" si="1"/>
        <v>0</v>
      </c>
      <c r="V20" s="29">
        <f t="shared" si="2"/>
        <v>0</v>
      </c>
      <c r="W20" s="29">
        <f t="shared" si="3"/>
        <v>0</v>
      </c>
      <c r="X20" s="29">
        <f t="shared" si="4"/>
        <v>0</v>
      </c>
      <c r="Y20" s="29">
        <f t="shared" si="5"/>
        <v>1249.8699999999999</v>
      </c>
      <c r="Z20" s="29">
        <f t="shared" si="6"/>
        <v>0</v>
      </c>
      <c r="AB20" s="29"/>
    </row>
    <row r="21" spans="1:28" x14ac:dyDescent="0.3">
      <c r="A21" s="5" t="s">
        <v>2096</v>
      </c>
      <c r="B21" s="5" t="s">
        <v>2097</v>
      </c>
      <c r="C21" s="5">
        <v>16</v>
      </c>
      <c r="D21" s="162">
        <v>3275.94</v>
      </c>
      <c r="E21" s="124">
        <v>44705</v>
      </c>
      <c r="F21" s="124">
        <v>44705</v>
      </c>
      <c r="G21" s="140">
        <v>0</v>
      </c>
      <c r="H21" s="5" t="s">
        <v>8403</v>
      </c>
      <c r="I21" s="22" t="s">
        <v>8591</v>
      </c>
      <c r="J21" s="5"/>
      <c r="K21" s="5"/>
      <c r="L21" s="160">
        <f t="shared" si="7"/>
        <v>3275.94</v>
      </c>
      <c r="M21" s="160">
        <f t="shared" si="0"/>
        <v>3275.94</v>
      </c>
      <c r="N21" s="33">
        <f t="shared" si="8"/>
        <v>0</v>
      </c>
      <c r="S21">
        <v>1</v>
      </c>
      <c r="U21" s="29">
        <f t="shared" si="1"/>
        <v>0</v>
      </c>
      <c r="V21" s="29">
        <f t="shared" si="2"/>
        <v>0</v>
      </c>
      <c r="W21" s="29">
        <f t="shared" si="3"/>
        <v>0</v>
      </c>
      <c r="X21" s="29">
        <f t="shared" si="4"/>
        <v>0</v>
      </c>
      <c r="Y21" s="29">
        <f t="shared" si="5"/>
        <v>3275.94</v>
      </c>
      <c r="Z21" s="29">
        <f t="shared" si="6"/>
        <v>0</v>
      </c>
      <c r="AB21" s="29"/>
    </row>
    <row r="22" spans="1:28" x14ac:dyDescent="0.3">
      <c r="A22" s="5" t="s">
        <v>2098</v>
      </c>
      <c r="B22" s="5" t="s">
        <v>2099</v>
      </c>
      <c r="C22" s="5">
        <v>16</v>
      </c>
      <c r="D22" s="162">
        <v>2921.39</v>
      </c>
      <c r="E22" s="124">
        <v>44706</v>
      </c>
      <c r="F22" s="124">
        <v>44706</v>
      </c>
      <c r="G22" s="140">
        <v>0</v>
      </c>
      <c r="H22" s="5" t="s">
        <v>8394</v>
      </c>
      <c r="I22" s="22" t="s">
        <v>8591</v>
      </c>
      <c r="J22" s="5"/>
      <c r="K22" s="5"/>
      <c r="L22" s="160">
        <f t="shared" si="7"/>
        <v>2921.39</v>
      </c>
      <c r="M22" s="160">
        <f t="shared" si="0"/>
        <v>2921.39</v>
      </c>
      <c r="N22" s="33">
        <f t="shared" si="8"/>
        <v>0</v>
      </c>
      <c r="S22">
        <v>1</v>
      </c>
      <c r="U22" s="29">
        <f t="shared" si="1"/>
        <v>0</v>
      </c>
      <c r="V22" s="29">
        <f t="shared" si="2"/>
        <v>0</v>
      </c>
      <c r="W22" s="29">
        <f t="shared" si="3"/>
        <v>0</v>
      </c>
      <c r="X22" s="29">
        <f t="shared" si="4"/>
        <v>0</v>
      </c>
      <c r="Y22" s="29">
        <f t="shared" si="5"/>
        <v>2921.39</v>
      </c>
      <c r="Z22" s="29">
        <f t="shared" si="6"/>
        <v>0</v>
      </c>
      <c r="AB22" s="29"/>
    </row>
    <row r="23" spans="1:28" x14ac:dyDescent="0.3">
      <c r="A23" s="5" t="s">
        <v>2098</v>
      </c>
      <c r="B23" s="5" t="s">
        <v>2099</v>
      </c>
      <c r="C23" s="5">
        <v>16</v>
      </c>
      <c r="D23" s="162">
        <v>3275.94</v>
      </c>
      <c r="E23" s="124">
        <v>44706</v>
      </c>
      <c r="F23" s="124">
        <v>44706</v>
      </c>
      <c r="G23" s="140">
        <v>0</v>
      </c>
      <c r="H23" s="5" t="s">
        <v>8403</v>
      </c>
      <c r="I23" s="22" t="s">
        <v>8591</v>
      </c>
      <c r="J23" s="5"/>
      <c r="K23" s="5"/>
      <c r="L23" s="160">
        <f t="shared" si="7"/>
        <v>3275.94</v>
      </c>
      <c r="M23" s="160">
        <f t="shared" si="0"/>
        <v>3275.94</v>
      </c>
      <c r="N23" s="33">
        <f t="shared" si="8"/>
        <v>0</v>
      </c>
      <c r="S23">
        <v>1</v>
      </c>
      <c r="U23" s="29">
        <f t="shared" si="1"/>
        <v>0</v>
      </c>
      <c r="V23" s="29">
        <f t="shared" si="2"/>
        <v>0</v>
      </c>
      <c r="W23" s="29">
        <f t="shared" si="3"/>
        <v>0</v>
      </c>
      <c r="X23" s="29">
        <f t="shared" si="4"/>
        <v>0</v>
      </c>
      <c r="Y23" s="29">
        <f t="shared" si="5"/>
        <v>3275.94</v>
      </c>
      <c r="Z23" s="29">
        <f t="shared" si="6"/>
        <v>0</v>
      </c>
      <c r="AB23" s="29"/>
    </row>
    <row r="24" spans="1:28" x14ac:dyDescent="0.3">
      <c r="A24" s="142" t="s">
        <v>8404</v>
      </c>
      <c r="B24" s="142"/>
      <c r="C24" s="142">
        <v>724</v>
      </c>
      <c r="D24" s="161"/>
      <c r="E24" s="144">
        <v>44707</v>
      </c>
      <c r="F24" s="144">
        <v>44747</v>
      </c>
      <c r="G24" s="145"/>
      <c r="H24" s="142"/>
      <c r="I24" s="142"/>
      <c r="J24" s="142"/>
      <c r="K24" s="142"/>
      <c r="L24" s="142"/>
      <c r="M24" s="142"/>
      <c r="N24" s="142"/>
      <c r="U24" s="29"/>
      <c r="V24" s="29"/>
      <c r="W24" s="29"/>
      <c r="X24" s="29"/>
      <c r="Y24" s="29"/>
      <c r="Z24" s="29"/>
      <c r="AB24" s="29"/>
    </row>
    <row r="25" spans="1:28" x14ac:dyDescent="0.3">
      <c r="A25" s="5" t="s">
        <v>2100</v>
      </c>
      <c r="B25" s="5" t="s">
        <v>2101</v>
      </c>
      <c r="C25" s="5">
        <v>60</v>
      </c>
      <c r="D25" s="162">
        <v>8052.84</v>
      </c>
      <c r="E25" s="124">
        <v>44707</v>
      </c>
      <c r="F25" s="124">
        <v>44728</v>
      </c>
      <c r="G25" s="140">
        <v>0</v>
      </c>
      <c r="H25" s="5" t="s">
        <v>8405</v>
      </c>
      <c r="I25" s="22" t="s">
        <v>8591</v>
      </c>
      <c r="J25" s="5"/>
      <c r="K25" s="5"/>
      <c r="L25" s="160">
        <f t="shared" si="7"/>
        <v>8052.84</v>
      </c>
      <c r="M25" s="160">
        <f t="shared" si="0"/>
        <v>8052.84</v>
      </c>
      <c r="N25" s="33">
        <f t="shared" ref="N25:N38" si="9">L25-M25</f>
        <v>0</v>
      </c>
      <c r="T25">
        <v>1</v>
      </c>
      <c r="U25" s="29">
        <f t="shared" si="1"/>
        <v>0</v>
      </c>
      <c r="V25" s="29">
        <f t="shared" si="2"/>
        <v>0</v>
      </c>
      <c r="W25" s="29">
        <f t="shared" si="3"/>
        <v>0</v>
      </c>
      <c r="X25" s="29">
        <f t="shared" si="4"/>
        <v>0</v>
      </c>
      <c r="Y25" s="29">
        <f t="shared" si="5"/>
        <v>0</v>
      </c>
      <c r="Z25" s="29">
        <f t="shared" si="6"/>
        <v>8052.84</v>
      </c>
      <c r="AB25" s="29"/>
    </row>
    <row r="26" spans="1:28" x14ac:dyDescent="0.3">
      <c r="A26" s="5" t="s">
        <v>2100</v>
      </c>
      <c r="B26" s="5" t="s">
        <v>2101</v>
      </c>
      <c r="C26" s="5">
        <v>60</v>
      </c>
      <c r="D26" s="162">
        <v>7264.33</v>
      </c>
      <c r="E26" s="124">
        <v>44707</v>
      </c>
      <c r="F26" s="124">
        <v>44728</v>
      </c>
      <c r="G26" s="140">
        <v>0</v>
      </c>
      <c r="H26" s="5" t="s">
        <v>8406</v>
      </c>
      <c r="I26" s="22" t="s">
        <v>8591</v>
      </c>
      <c r="J26" s="5"/>
      <c r="K26" s="5"/>
      <c r="L26" s="160">
        <f t="shared" si="7"/>
        <v>7264.33</v>
      </c>
      <c r="M26" s="160">
        <f t="shared" si="0"/>
        <v>7264.33</v>
      </c>
      <c r="N26" s="33">
        <f t="shared" si="9"/>
        <v>0</v>
      </c>
      <c r="T26">
        <v>1</v>
      </c>
      <c r="U26" s="29">
        <f t="shared" si="1"/>
        <v>0</v>
      </c>
      <c r="V26" s="29">
        <f t="shared" si="2"/>
        <v>0</v>
      </c>
      <c r="W26" s="29">
        <f t="shared" si="3"/>
        <v>0</v>
      </c>
      <c r="X26" s="29">
        <f t="shared" si="4"/>
        <v>0</v>
      </c>
      <c r="Y26" s="29">
        <f t="shared" si="5"/>
        <v>0</v>
      </c>
      <c r="Z26" s="29">
        <f t="shared" si="6"/>
        <v>7264.33</v>
      </c>
      <c r="AB26" s="29"/>
    </row>
    <row r="27" spans="1:28" x14ac:dyDescent="0.3">
      <c r="A27" s="5" t="s">
        <v>2100</v>
      </c>
      <c r="B27" s="5" t="s">
        <v>2101</v>
      </c>
      <c r="C27" s="5">
        <v>60</v>
      </c>
      <c r="D27" s="162">
        <v>12284.77</v>
      </c>
      <c r="E27" s="124">
        <v>44707</v>
      </c>
      <c r="F27" s="124">
        <v>44728</v>
      </c>
      <c r="G27" s="140">
        <v>0</v>
      </c>
      <c r="H27" s="5" t="s">
        <v>8403</v>
      </c>
      <c r="I27" s="22" t="s">
        <v>8591</v>
      </c>
      <c r="J27" s="5"/>
      <c r="K27" s="5"/>
      <c r="L27" s="160">
        <f t="shared" si="7"/>
        <v>12284.77</v>
      </c>
      <c r="M27" s="160">
        <f t="shared" si="0"/>
        <v>12284.77</v>
      </c>
      <c r="N27" s="33">
        <f t="shared" si="9"/>
        <v>0</v>
      </c>
      <c r="T27">
        <v>1</v>
      </c>
      <c r="U27" s="29">
        <f t="shared" si="1"/>
        <v>0</v>
      </c>
      <c r="V27" s="29">
        <f t="shared" si="2"/>
        <v>0</v>
      </c>
      <c r="W27" s="29">
        <f t="shared" si="3"/>
        <v>0</v>
      </c>
      <c r="X27" s="29">
        <f t="shared" si="4"/>
        <v>0</v>
      </c>
      <c r="Y27" s="29">
        <f t="shared" si="5"/>
        <v>0</v>
      </c>
      <c r="Z27" s="29">
        <f t="shared" si="6"/>
        <v>12284.77</v>
      </c>
      <c r="AB27" s="29"/>
    </row>
    <row r="28" spans="1:28" x14ac:dyDescent="0.3">
      <c r="A28" s="5" t="s">
        <v>2102</v>
      </c>
      <c r="B28" s="5" t="s">
        <v>2103</v>
      </c>
      <c r="C28" s="5">
        <v>8</v>
      </c>
      <c r="D28" s="162">
        <v>1073.71</v>
      </c>
      <c r="E28" s="124">
        <v>44729</v>
      </c>
      <c r="F28" s="124">
        <v>44732</v>
      </c>
      <c r="G28" s="140">
        <v>0</v>
      </c>
      <c r="H28" s="5" t="s">
        <v>8405</v>
      </c>
      <c r="I28" s="22" t="s">
        <v>8591</v>
      </c>
      <c r="J28" s="5"/>
      <c r="K28" s="5"/>
      <c r="L28" s="160">
        <f t="shared" si="7"/>
        <v>1073.71</v>
      </c>
      <c r="M28" s="160">
        <f t="shared" si="0"/>
        <v>1073.71</v>
      </c>
      <c r="N28" s="33">
        <f t="shared" si="9"/>
        <v>0</v>
      </c>
      <c r="T28">
        <v>1</v>
      </c>
      <c r="U28" s="29">
        <f t="shared" si="1"/>
        <v>0</v>
      </c>
      <c r="V28" s="29">
        <f t="shared" si="2"/>
        <v>0</v>
      </c>
      <c r="W28" s="29">
        <f t="shared" si="3"/>
        <v>0</v>
      </c>
      <c r="X28" s="29">
        <f t="shared" si="4"/>
        <v>0</v>
      </c>
      <c r="Y28" s="29">
        <f t="shared" si="5"/>
        <v>0</v>
      </c>
      <c r="Z28" s="29">
        <f t="shared" si="6"/>
        <v>1073.71</v>
      </c>
      <c r="AB28" s="29"/>
    </row>
    <row r="29" spans="1:28" x14ac:dyDescent="0.3">
      <c r="A29" s="5" t="s">
        <v>2102</v>
      </c>
      <c r="B29" s="5" t="s">
        <v>2103</v>
      </c>
      <c r="C29" s="5">
        <v>8</v>
      </c>
      <c r="D29" s="162">
        <v>968.58</v>
      </c>
      <c r="E29" s="124">
        <v>44729</v>
      </c>
      <c r="F29" s="124">
        <v>44732</v>
      </c>
      <c r="G29" s="140">
        <v>0</v>
      </c>
      <c r="H29" s="5" t="s">
        <v>8406</v>
      </c>
      <c r="I29" s="22" t="s">
        <v>8591</v>
      </c>
      <c r="J29" s="5"/>
      <c r="K29" s="5"/>
      <c r="L29" s="160">
        <f t="shared" si="7"/>
        <v>968.58</v>
      </c>
      <c r="M29" s="160">
        <f t="shared" si="0"/>
        <v>968.58</v>
      </c>
      <c r="N29" s="33">
        <f t="shared" si="9"/>
        <v>0</v>
      </c>
      <c r="T29">
        <v>1</v>
      </c>
      <c r="U29" s="29">
        <f t="shared" si="1"/>
        <v>0</v>
      </c>
      <c r="V29" s="29">
        <f t="shared" si="2"/>
        <v>0</v>
      </c>
      <c r="W29" s="29">
        <f t="shared" si="3"/>
        <v>0</v>
      </c>
      <c r="X29" s="29">
        <f t="shared" si="4"/>
        <v>0</v>
      </c>
      <c r="Y29" s="29">
        <f t="shared" si="5"/>
        <v>0</v>
      </c>
      <c r="Z29" s="29">
        <f t="shared" si="6"/>
        <v>968.58</v>
      </c>
      <c r="AB29" s="29"/>
    </row>
    <row r="30" spans="1:28" x14ac:dyDescent="0.3">
      <c r="A30" s="5" t="s">
        <v>2102</v>
      </c>
      <c r="B30" s="5" t="s">
        <v>2103</v>
      </c>
      <c r="C30" s="5">
        <v>8</v>
      </c>
      <c r="D30" s="162">
        <v>1637.97</v>
      </c>
      <c r="E30" s="124">
        <v>44729</v>
      </c>
      <c r="F30" s="124">
        <v>44732</v>
      </c>
      <c r="G30" s="140">
        <v>0</v>
      </c>
      <c r="H30" s="5" t="s">
        <v>8403</v>
      </c>
      <c r="I30" s="22" t="s">
        <v>8591</v>
      </c>
      <c r="J30" s="5"/>
      <c r="K30" s="5"/>
      <c r="L30" s="160">
        <f t="shared" si="7"/>
        <v>1637.97</v>
      </c>
      <c r="M30" s="160">
        <f t="shared" si="0"/>
        <v>1637.97</v>
      </c>
      <c r="N30" s="33">
        <f t="shared" si="9"/>
        <v>0</v>
      </c>
      <c r="T30">
        <v>1</v>
      </c>
      <c r="U30" s="29">
        <f t="shared" si="1"/>
        <v>0</v>
      </c>
      <c r="V30" s="29">
        <f t="shared" si="2"/>
        <v>0</v>
      </c>
      <c r="W30" s="29">
        <f t="shared" si="3"/>
        <v>0</v>
      </c>
      <c r="X30" s="29">
        <f t="shared" si="4"/>
        <v>0</v>
      </c>
      <c r="Y30" s="29">
        <f t="shared" si="5"/>
        <v>0</v>
      </c>
      <c r="Z30" s="29">
        <f t="shared" si="6"/>
        <v>1637.97</v>
      </c>
      <c r="AB30" s="29"/>
    </row>
    <row r="31" spans="1:28" x14ac:dyDescent="0.3">
      <c r="A31" s="5" t="s">
        <v>2104</v>
      </c>
      <c r="B31" s="5" t="s">
        <v>2105</v>
      </c>
      <c r="C31" s="5">
        <v>20</v>
      </c>
      <c r="D31" s="162">
        <v>2684.28</v>
      </c>
      <c r="E31" s="124">
        <v>44733</v>
      </c>
      <c r="F31" s="124">
        <v>44739</v>
      </c>
      <c r="G31" s="140">
        <v>0</v>
      </c>
      <c r="H31" s="5" t="s">
        <v>8405</v>
      </c>
      <c r="I31" s="22" t="s">
        <v>8591</v>
      </c>
      <c r="J31" s="5"/>
      <c r="K31" s="5"/>
      <c r="L31" s="160">
        <f t="shared" si="7"/>
        <v>2684.28</v>
      </c>
      <c r="M31" s="160">
        <f t="shared" si="0"/>
        <v>2684.28</v>
      </c>
      <c r="N31" s="33">
        <f t="shared" si="9"/>
        <v>0</v>
      </c>
      <c r="T31">
        <v>1</v>
      </c>
      <c r="U31" s="29">
        <f t="shared" si="1"/>
        <v>0</v>
      </c>
      <c r="V31" s="29">
        <f t="shared" si="2"/>
        <v>0</v>
      </c>
      <c r="W31" s="29">
        <f t="shared" si="3"/>
        <v>0</v>
      </c>
      <c r="X31" s="29">
        <f t="shared" si="4"/>
        <v>0</v>
      </c>
      <c r="Y31" s="29">
        <f t="shared" si="5"/>
        <v>0</v>
      </c>
      <c r="Z31" s="29">
        <f t="shared" si="6"/>
        <v>2684.28</v>
      </c>
      <c r="AB31" s="29"/>
    </row>
    <row r="32" spans="1:28" x14ac:dyDescent="0.3">
      <c r="A32" s="5" t="s">
        <v>2104</v>
      </c>
      <c r="B32" s="5" t="s">
        <v>2105</v>
      </c>
      <c r="C32" s="5">
        <v>80</v>
      </c>
      <c r="D32" s="162">
        <v>14606.95</v>
      </c>
      <c r="E32" s="124">
        <v>44733</v>
      </c>
      <c r="F32" s="124">
        <v>44739</v>
      </c>
      <c r="G32" s="140">
        <v>0</v>
      </c>
      <c r="H32" s="5" t="s">
        <v>8394</v>
      </c>
      <c r="I32" s="22" t="s">
        <v>8591</v>
      </c>
      <c r="J32" s="5"/>
      <c r="K32" s="5"/>
      <c r="L32" s="160">
        <f t="shared" si="7"/>
        <v>14606.95</v>
      </c>
      <c r="M32" s="160">
        <f t="shared" si="0"/>
        <v>14606.95</v>
      </c>
      <c r="N32" s="33">
        <f t="shared" si="9"/>
        <v>0</v>
      </c>
      <c r="T32">
        <v>1</v>
      </c>
      <c r="U32" s="29">
        <f t="shared" si="1"/>
        <v>0</v>
      </c>
      <c r="V32" s="29">
        <f t="shared" si="2"/>
        <v>0</v>
      </c>
      <c r="W32" s="29">
        <f t="shared" si="3"/>
        <v>0</v>
      </c>
      <c r="X32" s="29">
        <f t="shared" si="4"/>
        <v>0</v>
      </c>
      <c r="Y32" s="29">
        <f t="shared" si="5"/>
        <v>0</v>
      </c>
      <c r="Z32" s="29">
        <f t="shared" si="6"/>
        <v>14606.95</v>
      </c>
      <c r="AB32" s="29"/>
    </row>
    <row r="33" spans="1:28" x14ac:dyDescent="0.3">
      <c r="A33" s="5" t="s">
        <v>2104</v>
      </c>
      <c r="B33" s="5" t="s">
        <v>2105</v>
      </c>
      <c r="C33" s="5">
        <v>80</v>
      </c>
      <c r="D33" s="162">
        <v>9685.77</v>
      </c>
      <c r="E33" s="124">
        <v>44733</v>
      </c>
      <c r="F33" s="124">
        <v>44739</v>
      </c>
      <c r="G33" s="140">
        <v>0</v>
      </c>
      <c r="H33" s="5" t="s">
        <v>8406</v>
      </c>
      <c r="I33" s="22" t="s">
        <v>8591</v>
      </c>
      <c r="J33" s="5"/>
      <c r="K33" s="5"/>
      <c r="L33" s="160">
        <f t="shared" si="7"/>
        <v>9685.77</v>
      </c>
      <c r="M33" s="160">
        <f t="shared" si="0"/>
        <v>9685.77</v>
      </c>
      <c r="N33" s="33">
        <f t="shared" si="9"/>
        <v>0</v>
      </c>
      <c r="T33">
        <v>1</v>
      </c>
      <c r="U33" s="29">
        <f t="shared" si="1"/>
        <v>0</v>
      </c>
      <c r="V33" s="29">
        <f t="shared" si="2"/>
        <v>0</v>
      </c>
      <c r="W33" s="29">
        <f t="shared" si="3"/>
        <v>0</v>
      </c>
      <c r="X33" s="29">
        <f t="shared" si="4"/>
        <v>0</v>
      </c>
      <c r="Y33" s="29">
        <f t="shared" si="5"/>
        <v>0</v>
      </c>
      <c r="Z33" s="29">
        <f t="shared" si="6"/>
        <v>9685.77</v>
      </c>
      <c r="AB33" s="29"/>
    </row>
    <row r="34" spans="1:28" x14ac:dyDescent="0.3">
      <c r="A34" s="5" t="s">
        <v>2104</v>
      </c>
      <c r="B34" s="5" t="s">
        <v>2105</v>
      </c>
      <c r="C34" s="5">
        <v>80</v>
      </c>
      <c r="D34" s="162">
        <v>16379.7</v>
      </c>
      <c r="E34" s="124">
        <v>44733</v>
      </c>
      <c r="F34" s="124">
        <v>44739</v>
      </c>
      <c r="G34" s="140">
        <v>0</v>
      </c>
      <c r="H34" s="5" t="s">
        <v>8403</v>
      </c>
      <c r="I34" s="22" t="s">
        <v>8591</v>
      </c>
      <c r="J34" s="5"/>
      <c r="K34" s="5"/>
      <c r="L34" s="160">
        <f t="shared" si="7"/>
        <v>16379.7</v>
      </c>
      <c r="M34" s="160">
        <f t="shared" si="0"/>
        <v>16379.7</v>
      </c>
      <c r="N34" s="33">
        <f t="shared" si="9"/>
        <v>0</v>
      </c>
      <c r="T34">
        <v>1</v>
      </c>
      <c r="U34" s="29">
        <f t="shared" si="1"/>
        <v>0</v>
      </c>
      <c r="V34" s="29">
        <f t="shared" si="2"/>
        <v>0</v>
      </c>
      <c r="W34" s="29">
        <f t="shared" si="3"/>
        <v>0</v>
      </c>
      <c r="X34" s="29">
        <f t="shared" si="4"/>
        <v>0</v>
      </c>
      <c r="Y34" s="29">
        <f t="shared" si="5"/>
        <v>0</v>
      </c>
      <c r="Z34" s="29">
        <f t="shared" si="6"/>
        <v>16379.7</v>
      </c>
      <c r="AB34" s="29"/>
    </row>
    <row r="35" spans="1:28" x14ac:dyDescent="0.3">
      <c r="A35" s="5" t="s">
        <v>2106</v>
      </c>
      <c r="B35" s="5" t="s">
        <v>2107</v>
      </c>
      <c r="C35" s="5">
        <v>20</v>
      </c>
      <c r="D35" s="162">
        <v>2684.28</v>
      </c>
      <c r="E35" s="124">
        <v>44740</v>
      </c>
      <c r="F35" s="124">
        <v>44747</v>
      </c>
      <c r="G35" s="140">
        <v>0</v>
      </c>
      <c r="H35" s="5" t="s">
        <v>8405</v>
      </c>
      <c r="I35" s="22" t="s">
        <v>8591</v>
      </c>
      <c r="J35" s="5"/>
      <c r="K35" s="5"/>
      <c r="L35" s="160">
        <f t="shared" si="7"/>
        <v>2684.28</v>
      </c>
      <c r="M35" s="160">
        <f t="shared" si="0"/>
        <v>2684.28</v>
      </c>
      <c r="N35" s="33">
        <f t="shared" si="9"/>
        <v>0</v>
      </c>
      <c r="T35">
        <v>1</v>
      </c>
      <c r="U35" s="29">
        <f t="shared" si="1"/>
        <v>0</v>
      </c>
      <c r="V35" s="29">
        <f t="shared" si="2"/>
        <v>0</v>
      </c>
      <c r="W35" s="29">
        <f t="shared" si="3"/>
        <v>0</v>
      </c>
      <c r="X35" s="29">
        <f t="shared" si="4"/>
        <v>0</v>
      </c>
      <c r="Y35" s="29">
        <f t="shared" si="5"/>
        <v>0</v>
      </c>
      <c r="Z35" s="29">
        <f t="shared" si="6"/>
        <v>2684.28</v>
      </c>
      <c r="AB35" s="29"/>
    </row>
    <row r="36" spans="1:28" x14ac:dyDescent="0.3">
      <c r="A36" s="5" t="s">
        <v>2106</v>
      </c>
      <c r="B36" s="5" t="s">
        <v>2107</v>
      </c>
      <c r="C36" s="5">
        <v>80</v>
      </c>
      <c r="D36" s="162">
        <v>14606.95</v>
      </c>
      <c r="E36" s="124">
        <v>44740</v>
      </c>
      <c r="F36" s="124">
        <v>44747</v>
      </c>
      <c r="G36" s="140">
        <v>0</v>
      </c>
      <c r="H36" s="5" t="s">
        <v>8394</v>
      </c>
      <c r="I36" s="22" t="s">
        <v>8591</v>
      </c>
      <c r="J36" s="5"/>
      <c r="K36" s="5"/>
      <c r="L36" s="160">
        <f t="shared" si="7"/>
        <v>14606.95</v>
      </c>
      <c r="M36" s="160">
        <f t="shared" si="0"/>
        <v>14606.95</v>
      </c>
      <c r="N36" s="33">
        <f t="shared" si="9"/>
        <v>0</v>
      </c>
      <c r="T36">
        <v>1</v>
      </c>
      <c r="U36" s="29">
        <f t="shared" si="1"/>
        <v>0</v>
      </c>
      <c r="V36" s="29">
        <f t="shared" si="2"/>
        <v>0</v>
      </c>
      <c r="W36" s="29">
        <f t="shared" si="3"/>
        <v>0</v>
      </c>
      <c r="X36" s="29">
        <f t="shared" si="4"/>
        <v>0</v>
      </c>
      <c r="Y36" s="29">
        <f t="shared" si="5"/>
        <v>0</v>
      </c>
      <c r="Z36" s="29">
        <f t="shared" si="6"/>
        <v>14606.95</v>
      </c>
      <c r="AB36" s="29"/>
    </row>
    <row r="37" spans="1:28" x14ac:dyDescent="0.3">
      <c r="A37" s="5" t="s">
        <v>2106</v>
      </c>
      <c r="B37" s="5" t="s">
        <v>2107</v>
      </c>
      <c r="C37" s="5">
        <v>80</v>
      </c>
      <c r="D37" s="162">
        <v>9685.77</v>
      </c>
      <c r="E37" s="124">
        <v>44740</v>
      </c>
      <c r="F37" s="124">
        <v>44747</v>
      </c>
      <c r="G37" s="140">
        <v>0</v>
      </c>
      <c r="H37" s="5" t="s">
        <v>8406</v>
      </c>
      <c r="I37" s="22" t="s">
        <v>8591</v>
      </c>
      <c r="J37" s="5"/>
      <c r="K37" s="5"/>
      <c r="L37" s="160">
        <f t="shared" si="7"/>
        <v>9685.77</v>
      </c>
      <c r="M37" s="160">
        <f t="shared" si="0"/>
        <v>9685.77</v>
      </c>
      <c r="N37" s="33">
        <f t="shared" si="9"/>
        <v>0</v>
      </c>
      <c r="T37">
        <v>1</v>
      </c>
      <c r="U37" s="29">
        <f t="shared" si="1"/>
        <v>0</v>
      </c>
      <c r="V37" s="29">
        <f t="shared" si="2"/>
        <v>0</v>
      </c>
      <c r="W37" s="29">
        <f t="shared" si="3"/>
        <v>0</v>
      </c>
      <c r="X37" s="29">
        <f t="shared" si="4"/>
        <v>0</v>
      </c>
      <c r="Y37" s="29">
        <f t="shared" si="5"/>
        <v>0</v>
      </c>
      <c r="Z37" s="29">
        <f t="shared" si="6"/>
        <v>9685.77</v>
      </c>
      <c r="AB37" s="29"/>
    </row>
    <row r="38" spans="1:28" x14ac:dyDescent="0.3">
      <c r="A38" s="5" t="s">
        <v>2106</v>
      </c>
      <c r="B38" s="5" t="s">
        <v>2107</v>
      </c>
      <c r="C38" s="5">
        <v>80</v>
      </c>
      <c r="D38" s="162">
        <v>16379.7</v>
      </c>
      <c r="E38" s="124">
        <v>44740</v>
      </c>
      <c r="F38" s="124">
        <v>44747</v>
      </c>
      <c r="G38" s="140">
        <v>0</v>
      </c>
      <c r="H38" s="5" t="s">
        <v>8403</v>
      </c>
      <c r="I38" s="22" t="s">
        <v>8591</v>
      </c>
      <c r="J38" s="5"/>
      <c r="K38" s="5"/>
      <c r="L38" s="160">
        <f t="shared" si="7"/>
        <v>16379.7</v>
      </c>
      <c r="M38" s="160">
        <f t="shared" si="0"/>
        <v>16379.7</v>
      </c>
      <c r="N38" s="33">
        <f t="shared" si="9"/>
        <v>0</v>
      </c>
      <c r="T38">
        <v>1</v>
      </c>
      <c r="U38" s="29">
        <f t="shared" si="1"/>
        <v>0</v>
      </c>
      <c r="V38" s="29">
        <f t="shared" si="2"/>
        <v>0</v>
      </c>
      <c r="W38" s="29">
        <f t="shared" si="3"/>
        <v>0</v>
      </c>
      <c r="X38" s="29">
        <f t="shared" si="4"/>
        <v>0</v>
      </c>
      <c r="Y38" s="29">
        <f t="shared" si="5"/>
        <v>0</v>
      </c>
      <c r="Z38" s="29">
        <f t="shared" si="6"/>
        <v>16379.7</v>
      </c>
      <c r="AB38" s="29"/>
    </row>
    <row r="39" spans="1:28" x14ac:dyDescent="0.3">
      <c r="A39" s="142" t="s">
        <v>8407</v>
      </c>
      <c r="B39" s="142"/>
      <c r="C39" s="142">
        <v>616</v>
      </c>
      <c r="D39" s="161"/>
      <c r="E39" s="144">
        <v>44617</v>
      </c>
      <c r="F39" s="144">
        <v>44665</v>
      </c>
      <c r="G39" s="145"/>
      <c r="H39" s="142"/>
      <c r="I39" s="142"/>
      <c r="J39" s="142"/>
      <c r="K39" s="142"/>
      <c r="L39" s="142"/>
      <c r="M39" s="142"/>
      <c r="N39" s="142"/>
      <c r="U39" s="29"/>
      <c r="V39" s="29"/>
      <c r="W39" s="29"/>
      <c r="X39" s="29"/>
      <c r="Y39" s="29"/>
      <c r="Z39" s="29"/>
      <c r="AB39" s="29"/>
    </row>
    <row r="40" spans="1:28" x14ac:dyDescent="0.3">
      <c r="A40" s="5" t="s">
        <v>1988</v>
      </c>
      <c r="B40" s="5" t="s">
        <v>1989</v>
      </c>
      <c r="C40" s="5">
        <v>400</v>
      </c>
      <c r="D40" s="162">
        <v>48428.87</v>
      </c>
      <c r="E40" s="124">
        <v>44617</v>
      </c>
      <c r="F40" s="124">
        <v>44651</v>
      </c>
      <c r="G40" s="140">
        <v>0</v>
      </c>
      <c r="H40" s="5" t="s">
        <v>8408</v>
      </c>
      <c r="I40" s="22" t="s">
        <v>8591</v>
      </c>
      <c r="J40" s="5"/>
      <c r="K40" s="5"/>
      <c r="L40" s="160">
        <f t="shared" si="7"/>
        <v>48428.87</v>
      </c>
      <c r="M40" s="160">
        <f t="shared" si="0"/>
        <v>48428.87</v>
      </c>
      <c r="N40" s="33">
        <f>L40-M40</f>
        <v>0</v>
      </c>
      <c r="T40">
        <v>1</v>
      </c>
      <c r="U40" s="29">
        <f t="shared" si="1"/>
        <v>0</v>
      </c>
      <c r="V40" s="29">
        <f t="shared" si="2"/>
        <v>0</v>
      </c>
      <c r="W40" s="29">
        <f t="shared" si="3"/>
        <v>0</v>
      </c>
      <c r="X40" s="29">
        <f t="shared" si="4"/>
        <v>0</v>
      </c>
      <c r="Y40" s="29">
        <f t="shared" si="5"/>
        <v>0</v>
      </c>
      <c r="Z40" s="29">
        <f t="shared" si="6"/>
        <v>48428.87</v>
      </c>
      <c r="AB40" s="29"/>
    </row>
    <row r="41" spans="1:28" x14ac:dyDescent="0.3">
      <c r="A41" s="5" t="s">
        <v>1988</v>
      </c>
      <c r="B41" s="5" t="s">
        <v>1989</v>
      </c>
      <c r="C41" s="5">
        <v>40</v>
      </c>
      <c r="D41" s="162">
        <v>6249.34</v>
      </c>
      <c r="E41" s="124">
        <v>44617</v>
      </c>
      <c r="F41" s="124">
        <v>44651</v>
      </c>
      <c r="G41" s="140">
        <v>0</v>
      </c>
      <c r="H41" s="5" t="s">
        <v>8402</v>
      </c>
      <c r="I41" s="22" t="s">
        <v>8591</v>
      </c>
      <c r="J41" s="5"/>
      <c r="K41" s="5"/>
      <c r="L41" s="160">
        <f t="shared" si="7"/>
        <v>6249.34</v>
      </c>
      <c r="M41" s="160">
        <f t="shared" si="0"/>
        <v>6249.34</v>
      </c>
      <c r="N41" s="33">
        <f>L41-M41</f>
        <v>0</v>
      </c>
      <c r="T41">
        <v>1</v>
      </c>
      <c r="U41" s="29">
        <f t="shared" si="1"/>
        <v>0</v>
      </c>
      <c r="V41" s="29">
        <f t="shared" si="2"/>
        <v>0</v>
      </c>
      <c r="W41" s="29">
        <f t="shared" si="3"/>
        <v>0</v>
      </c>
      <c r="X41" s="29">
        <f t="shared" si="4"/>
        <v>0</v>
      </c>
      <c r="Y41" s="29">
        <f t="shared" si="5"/>
        <v>0</v>
      </c>
      <c r="Z41" s="29">
        <f t="shared" si="6"/>
        <v>6249.34</v>
      </c>
      <c r="AB41" s="29"/>
    </row>
    <row r="42" spans="1:28" x14ac:dyDescent="0.3">
      <c r="A42" s="5" t="s">
        <v>1990</v>
      </c>
      <c r="B42" s="5" t="s">
        <v>1991</v>
      </c>
      <c r="C42" s="5">
        <v>160</v>
      </c>
      <c r="D42" s="162">
        <v>19371.55</v>
      </c>
      <c r="E42" s="124">
        <v>44652</v>
      </c>
      <c r="F42" s="124">
        <v>44665</v>
      </c>
      <c r="G42" s="140">
        <v>0</v>
      </c>
      <c r="H42" s="5" t="s">
        <v>8408</v>
      </c>
      <c r="I42" s="22" t="s">
        <v>8591</v>
      </c>
      <c r="J42" s="5"/>
      <c r="K42" s="5"/>
      <c r="L42" s="160">
        <f t="shared" si="7"/>
        <v>19371.55</v>
      </c>
      <c r="M42" s="160">
        <f t="shared" si="0"/>
        <v>19371.55</v>
      </c>
      <c r="N42" s="33">
        <f>L42-M42</f>
        <v>0</v>
      </c>
      <c r="T42">
        <v>1</v>
      </c>
      <c r="U42" s="29">
        <f t="shared" si="1"/>
        <v>0</v>
      </c>
      <c r="V42" s="29">
        <f t="shared" si="2"/>
        <v>0</v>
      </c>
      <c r="W42" s="29">
        <f t="shared" si="3"/>
        <v>0</v>
      </c>
      <c r="X42" s="29">
        <f t="shared" si="4"/>
        <v>0</v>
      </c>
      <c r="Y42" s="29">
        <f t="shared" si="5"/>
        <v>0</v>
      </c>
      <c r="Z42" s="29">
        <f t="shared" si="6"/>
        <v>19371.55</v>
      </c>
      <c r="AB42" s="29"/>
    </row>
    <row r="43" spans="1:28" x14ac:dyDescent="0.3">
      <c r="A43" s="5" t="s">
        <v>1990</v>
      </c>
      <c r="B43" s="5" t="s">
        <v>1991</v>
      </c>
      <c r="C43" s="5">
        <v>16</v>
      </c>
      <c r="D43" s="162">
        <v>2499.7399999999998</v>
      </c>
      <c r="E43" s="124">
        <v>44652</v>
      </c>
      <c r="F43" s="124">
        <v>44665</v>
      </c>
      <c r="G43" s="140">
        <v>0</v>
      </c>
      <c r="H43" s="5" t="s">
        <v>8402</v>
      </c>
      <c r="I43" s="22" t="s">
        <v>8591</v>
      </c>
      <c r="J43" s="5"/>
      <c r="K43" s="5"/>
      <c r="L43" s="160">
        <f t="shared" si="7"/>
        <v>2499.7399999999998</v>
      </c>
      <c r="M43" s="160">
        <f t="shared" si="0"/>
        <v>2499.7399999999998</v>
      </c>
      <c r="N43" s="33">
        <f>L43-M43</f>
        <v>0</v>
      </c>
      <c r="T43">
        <v>1</v>
      </c>
      <c r="U43" s="29">
        <f t="shared" si="1"/>
        <v>0</v>
      </c>
      <c r="V43" s="29">
        <f t="shared" si="2"/>
        <v>0</v>
      </c>
      <c r="W43" s="29">
        <f t="shared" si="3"/>
        <v>0</v>
      </c>
      <c r="X43" s="29">
        <f t="shared" si="4"/>
        <v>0</v>
      </c>
      <c r="Y43" s="29">
        <f t="shared" si="5"/>
        <v>0</v>
      </c>
      <c r="Z43" s="29">
        <f t="shared" si="6"/>
        <v>2499.7399999999998</v>
      </c>
      <c r="AB43" s="29"/>
    </row>
    <row r="44" spans="1:28" x14ac:dyDescent="0.3">
      <c r="A44" s="142" t="s">
        <v>8410</v>
      </c>
      <c r="B44" s="142"/>
      <c r="C44" s="142">
        <v>125253</v>
      </c>
      <c r="D44" s="161"/>
      <c r="E44" s="144">
        <v>44531</v>
      </c>
      <c r="F44" s="144">
        <v>44537</v>
      </c>
      <c r="G44" s="145"/>
      <c r="H44" s="142"/>
      <c r="I44" s="142"/>
      <c r="J44" s="142"/>
      <c r="K44" s="142"/>
      <c r="L44" s="142"/>
      <c r="M44" s="142"/>
      <c r="N44" s="142"/>
      <c r="U44" s="29"/>
      <c r="V44" s="29"/>
      <c r="W44" s="29"/>
      <c r="X44" s="29"/>
      <c r="Y44" s="29"/>
      <c r="Z44" s="29"/>
      <c r="AA44" s="102">
        <f>SUM(U45:U55)</f>
        <v>782433.94000000018</v>
      </c>
      <c r="AB44" s="29"/>
    </row>
    <row r="45" spans="1:28" x14ac:dyDescent="0.3">
      <c r="A45" s="5" t="s">
        <v>1788</v>
      </c>
      <c r="B45" s="5" t="s">
        <v>1774</v>
      </c>
      <c r="C45" s="5">
        <v>125253</v>
      </c>
      <c r="D45" s="162">
        <v>139733.75</v>
      </c>
      <c r="E45" s="124">
        <v>44531</v>
      </c>
      <c r="F45" s="124">
        <v>44537</v>
      </c>
      <c r="G45" s="140">
        <v>0</v>
      </c>
      <c r="H45" s="5" t="s">
        <v>8387</v>
      </c>
      <c r="I45" s="22" t="s">
        <v>8591</v>
      </c>
      <c r="J45" s="5"/>
      <c r="K45" s="5"/>
      <c r="L45" s="160">
        <f t="shared" si="7"/>
        <v>139733.75</v>
      </c>
      <c r="M45" s="160">
        <f t="shared" si="0"/>
        <v>139733.75</v>
      </c>
      <c r="N45" s="33">
        <f t="shared" ref="N45:N108" si="10">L45-M45</f>
        <v>0</v>
      </c>
      <c r="O45">
        <v>1</v>
      </c>
      <c r="U45" s="29">
        <f t="shared" si="1"/>
        <v>139733.75</v>
      </c>
      <c r="V45" s="29">
        <f t="shared" si="2"/>
        <v>0</v>
      </c>
      <c r="W45" s="29">
        <f t="shared" si="3"/>
        <v>0</v>
      </c>
      <c r="X45" s="29">
        <f t="shared" si="4"/>
        <v>0</v>
      </c>
      <c r="Y45" s="29">
        <f t="shared" si="5"/>
        <v>0</v>
      </c>
      <c r="Z45" s="29">
        <f t="shared" si="6"/>
        <v>0</v>
      </c>
      <c r="AB45" s="29"/>
    </row>
    <row r="46" spans="1:28" x14ac:dyDescent="0.3">
      <c r="A46" s="142" t="s">
        <v>8411</v>
      </c>
      <c r="B46" s="142"/>
      <c r="C46" s="142">
        <v>140909</v>
      </c>
      <c r="D46" s="161"/>
      <c r="E46" s="144">
        <v>44560</v>
      </c>
      <c r="F46" s="144">
        <v>44596</v>
      </c>
      <c r="G46" s="145"/>
      <c r="H46" s="142"/>
      <c r="I46" s="146"/>
      <c r="J46" s="142"/>
      <c r="K46" s="142"/>
      <c r="L46" s="147"/>
      <c r="M46" s="147"/>
      <c r="N46" s="147"/>
      <c r="U46" s="29"/>
      <c r="V46" s="29"/>
      <c r="W46" s="29"/>
      <c r="X46" s="29"/>
      <c r="Y46" s="29"/>
      <c r="Z46" s="29"/>
      <c r="AB46" s="29"/>
    </row>
    <row r="47" spans="1:28" x14ac:dyDescent="0.3">
      <c r="A47" s="5" t="s">
        <v>1790</v>
      </c>
      <c r="B47" s="5" t="s">
        <v>1772</v>
      </c>
      <c r="C47" s="5">
        <v>23485</v>
      </c>
      <c r="D47" s="162">
        <v>26200.080000000002</v>
      </c>
      <c r="E47" s="124">
        <v>44560</v>
      </c>
      <c r="F47" s="124">
        <v>44567</v>
      </c>
      <c r="G47" s="140">
        <v>0</v>
      </c>
      <c r="H47" s="5" t="s">
        <v>8387</v>
      </c>
      <c r="I47" s="22" t="s">
        <v>8591</v>
      </c>
      <c r="J47" s="5"/>
      <c r="K47" s="5"/>
      <c r="L47" s="160">
        <f t="shared" si="7"/>
        <v>26200.080000000002</v>
      </c>
      <c r="M47" s="160">
        <f t="shared" si="0"/>
        <v>26200.080000000002</v>
      </c>
      <c r="N47" s="33">
        <f t="shared" si="10"/>
        <v>0</v>
      </c>
      <c r="O47">
        <v>1</v>
      </c>
      <c r="U47" s="29">
        <f t="shared" si="1"/>
        <v>26200.080000000002</v>
      </c>
      <c r="V47" s="29">
        <f t="shared" si="2"/>
        <v>0</v>
      </c>
      <c r="W47" s="29">
        <f t="shared" si="3"/>
        <v>0</v>
      </c>
      <c r="X47" s="29">
        <f t="shared" si="4"/>
        <v>0</v>
      </c>
      <c r="Y47" s="29">
        <f t="shared" si="5"/>
        <v>0</v>
      </c>
      <c r="Z47" s="29">
        <f t="shared" si="6"/>
        <v>0</v>
      </c>
      <c r="AB47" s="29"/>
    </row>
    <row r="48" spans="1:28" x14ac:dyDescent="0.3">
      <c r="A48" s="5" t="s">
        <v>1792</v>
      </c>
      <c r="B48" s="5" t="s">
        <v>1776</v>
      </c>
      <c r="C48" s="5">
        <v>23485</v>
      </c>
      <c r="D48" s="162">
        <v>26200.080000000002</v>
      </c>
      <c r="E48" s="124">
        <v>44575</v>
      </c>
      <c r="F48" s="124">
        <v>44582</v>
      </c>
      <c r="G48" s="140">
        <v>0</v>
      </c>
      <c r="H48" s="5" t="s">
        <v>8387</v>
      </c>
      <c r="I48" s="22" t="s">
        <v>8591</v>
      </c>
      <c r="J48" s="5"/>
      <c r="K48" s="5"/>
      <c r="L48" s="160">
        <f t="shared" si="7"/>
        <v>26200.080000000002</v>
      </c>
      <c r="M48" s="160">
        <f t="shared" si="0"/>
        <v>26200.080000000002</v>
      </c>
      <c r="N48" s="33">
        <f t="shared" si="10"/>
        <v>0</v>
      </c>
      <c r="O48">
        <v>1</v>
      </c>
      <c r="U48" s="29">
        <f t="shared" si="1"/>
        <v>26200.080000000002</v>
      </c>
      <c r="V48" s="29">
        <f t="shared" si="2"/>
        <v>0</v>
      </c>
      <c r="W48" s="29">
        <f t="shared" si="3"/>
        <v>0</v>
      </c>
      <c r="X48" s="29">
        <f t="shared" si="4"/>
        <v>0</v>
      </c>
      <c r="Y48" s="29">
        <f t="shared" si="5"/>
        <v>0</v>
      </c>
      <c r="Z48" s="29">
        <f t="shared" si="6"/>
        <v>0</v>
      </c>
      <c r="AB48" s="29"/>
    </row>
    <row r="49" spans="1:28" x14ac:dyDescent="0.3">
      <c r="A49" s="5" t="s">
        <v>1791</v>
      </c>
      <c r="B49" s="5" t="s">
        <v>1774</v>
      </c>
      <c r="C49" s="5">
        <v>93940</v>
      </c>
      <c r="D49" s="162">
        <v>104800.31</v>
      </c>
      <c r="E49" s="124">
        <v>44585</v>
      </c>
      <c r="F49" s="124">
        <v>44596</v>
      </c>
      <c r="G49" s="140">
        <v>0</v>
      </c>
      <c r="H49" s="5" t="s">
        <v>8387</v>
      </c>
      <c r="I49" s="22" t="s">
        <v>8591</v>
      </c>
      <c r="J49" s="5"/>
      <c r="K49" s="5"/>
      <c r="L49" s="160">
        <f t="shared" si="7"/>
        <v>104800.31</v>
      </c>
      <c r="M49" s="160">
        <f t="shared" si="0"/>
        <v>104800.31</v>
      </c>
      <c r="N49" s="33">
        <f t="shared" si="10"/>
        <v>0</v>
      </c>
      <c r="O49">
        <v>1</v>
      </c>
      <c r="U49" s="29">
        <f t="shared" si="1"/>
        <v>104800.31</v>
      </c>
      <c r="V49" s="29">
        <f t="shared" si="2"/>
        <v>0</v>
      </c>
      <c r="W49" s="29">
        <f t="shared" si="3"/>
        <v>0</v>
      </c>
      <c r="X49" s="29">
        <f t="shared" si="4"/>
        <v>0</v>
      </c>
      <c r="Y49" s="29">
        <f t="shared" si="5"/>
        <v>0</v>
      </c>
      <c r="Z49" s="29">
        <f t="shared" si="6"/>
        <v>0</v>
      </c>
      <c r="AB49" s="29"/>
    </row>
    <row r="50" spans="1:28" x14ac:dyDescent="0.3">
      <c r="A50" s="142" t="s">
        <v>8412</v>
      </c>
      <c r="B50" s="142"/>
      <c r="C50" s="142">
        <v>422728</v>
      </c>
      <c r="D50" s="161"/>
      <c r="E50" s="144">
        <v>44560</v>
      </c>
      <c r="F50" s="144">
        <v>44655</v>
      </c>
      <c r="G50" s="145"/>
      <c r="H50" s="142"/>
      <c r="I50" s="146"/>
      <c r="J50" s="142"/>
      <c r="K50" s="142"/>
      <c r="L50" s="147"/>
      <c r="M50" s="147"/>
      <c r="N50" s="147"/>
      <c r="U50" s="29"/>
      <c r="V50" s="29"/>
      <c r="W50" s="29"/>
      <c r="X50" s="29"/>
      <c r="Y50" s="29"/>
      <c r="Z50" s="29"/>
      <c r="AB50" s="29"/>
    </row>
    <row r="51" spans="1:28" x14ac:dyDescent="0.3">
      <c r="A51" s="5" t="s">
        <v>1793</v>
      </c>
      <c r="B51" s="5" t="s">
        <v>1772</v>
      </c>
      <c r="C51" s="5">
        <v>23485</v>
      </c>
      <c r="D51" s="162">
        <v>26200.080000000002</v>
      </c>
      <c r="E51" s="124">
        <v>44560</v>
      </c>
      <c r="F51" s="124">
        <v>44567</v>
      </c>
      <c r="G51" s="140">
        <v>0</v>
      </c>
      <c r="H51" s="5" t="s">
        <v>8387</v>
      </c>
      <c r="I51" s="22" t="s">
        <v>8591</v>
      </c>
      <c r="J51" s="5"/>
      <c r="K51" s="5"/>
      <c r="L51" s="160">
        <f t="shared" si="7"/>
        <v>26200.080000000002</v>
      </c>
      <c r="M51" s="160">
        <f t="shared" si="0"/>
        <v>26200.080000000002</v>
      </c>
      <c r="N51" s="33">
        <f t="shared" si="10"/>
        <v>0</v>
      </c>
      <c r="O51">
        <v>1</v>
      </c>
      <c r="U51" s="29">
        <f t="shared" si="1"/>
        <v>26200.080000000002</v>
      </c>
      <c r="V51" s="29">
        <f t="shared" si="2"/>
        <v>0</v>
      </c>
      <c r="W51" s="29">
        <f t="shared" si="3"/>
        <v>0</v>
      </c>
      <c r="X51" s="29">
        <f t="shared" si="4"/>
        <v>0</v>
      </c>
      <c r="Y51" s="29">
        <f t="shared" si="5"/>
        <v>0</v>
      </c>
      <c r="Z51" s="29">
        <f t="shared" si="6"/>
        <v>0</v>
      </c>
      <c r="AB51" s="29"/>
    </row>
    <row r="52" spans="1:28" x14ac:dyDescent="0.3">
      <c r="A52" s="5" t="s">
        <v>1795</v>
      </c>
      <c r="B52" s="5" t="s">
        <v>1776</v>
      </c>
      <c r="C52" s="5">
        <v>23485</v>
      </c>
      <c r="D52" s="162">
        <v>26200.080000000002</v>
      </c>
      <c r="E52" s="124">
        <v>44575</v>
      </c>
      <c r="F52" s="124">
        <v>44582</v>
      </c>
      <c r="G52" s="140">
        <v>0</v>
      </c>
      <c r="H52" s="5" t="s">
        <v>8387</v>
      </c>
      <c r="I52" s="22" t="s">
        <v>8591</v>
      </c>
      <c r="J52" s="5"/>
      <c r="K52" s="5"/>
      <c r="L52" s="160">
        <f t="shared" si="7"/>
        <v>26200.080000000002</v>
      </c>
      <c r="M52" s="160">
        <f t="shared" si="0"/>
        <v>26200.080000000002</v>
      </c>
      <c r="N52" s="33">
        <f t="shared" si="10"/>
        <v>0</v>
      </c>
      <c r="O52">
        <v>1</v>
      </c>
      <c r="U52" s="29">
        <f t="shared" si="1"/>
        <v>26200.080000000002</v>
      </c>
      <c r="V52" s="29">
        <f t="shared" si="2"/>
        <v>0</v>
      </c>
      <c r="W52" s="29">
        <f t="shared" si="3"/>
        <v>0</v>
      </c>
      <c r="X52" s="29">
        <f t="shared" si="4"/>
        <v>0</v>
      </c>
      <c r="Y52" s="29">
        <f t="shared" si="5"/>
        <v>0</v>
      </c>
      <c r="Z52" s="29">
        <f t="shared" si="6"/>
        <v>0</v>
      </c>
      <c r="AB52" s="29"/>
    </row>
    <row r="53" spans="1:28" x14ac:dyDescent="0.3">
      <c r="A53" s="5" t="s">
        <v>1794</v>
      </c>
      <c r="B53" s="5" t="s">
        <v>1774</v>
      </c>
      <c r="C53" s="5">
        <v>93940</v>
      </c>
      <c r="D53" s="162">
        <v>104800.31</v>
      </c>
      <c r="E53" s="124">
        <v>44585</v>
      </c>
      <c r="F53" s="124">
        <v>44589</v>
      </c>
      <c r="G53" s="140">
        <v>0</v>
      </c>
      <c r="H53" s="5" t="s">
        <v>8387</v>
      </c>
      <c r="I53" s="22" t="s">
        <v>8591</v>
      </c>
      <c r="J53" s="5"/>
      <c r="K53" s="5"/>
      <c r="L53" s="160">
        <f t="shared" si="7"/>
        <v>104800.31</v>
      </c>
      <c r="M53" s="160">
        <f t="shared" si="0"/>
        <v>104800.31</v>
      </c>
      <c r="N53" s="33">
        <f t="shared" si="10"/>
        <v>0</v>
      </c>
      <c r="O53">
        <v>1</v>
      </c>
      <c r="U53" s="29">
        <f t="shared" ref="U53:U102" si="11">O53*M53</f>
        <v>104800.31</v>
      </c>
      <c r="V53" s="29">
        <f t="shared" ref="V53:V102" si="12">P53*M53</f>
        <v>0</v>
      </c>
      <c r="W53" s="29">
        <f t="shared" ref="W53:W102" si="13">Q53*M53</f>
        <v>0</v>
      </c>
      <c r="X53" s="29">
        <f t="shared" ref="X53:X102" si="14">R53*M53</f>
        <v>0</v>
      </c>
      <c r="Y53" s="29">
        <f t="shared" ref="Y53:Y102" si="15">S53*M53</f>
        <v>0</v>
      </c>
      <c r="Z53" s="29">
        <f t="shared" ref="Z53:Z102" si="16">T53*M53</f>
        <v>0</v>
      </c>
      <c r="AB53" s="29"/>
    </row>
    <row r="54" spans="1:28" x14ac:dyDescent="0.3">
      <c r="A54" s="5" t="s">
        <v>1796</v>
      </c>
      <c r="B54" s="5" t="s">
        <v>1797</v>
      </c>
      <c r="C54" s="5">
        <v>203536</v>
      </c>
      <c r="D54" s="162">
        <v>240965.68</v>
      </c>
      <c r="E54" s="124">
        <v>44628</v>
      </c>
      <c r="F54" s="124">
        <v>44634</v>
      </c>
      <c r="G54" s="140">
        <v>0</v>
      </c>
      <c r="H54" s="5" t="s">
        <v>8380</v>
      </c>
      <c r="I54" s="22" t="s">
        <v>8591</v>
      </c>
      <c r="J54" s="5"/>
      <c r="K54" s="5"/>
      <c r="L54" s="160">
        <f t="shared" si="7"/>
        <v>240965.68</v>
      </c>
      <c r="M54" s="160">
        <f t="shared" si="0"/>
        <v>240965.68</v>
      </c>
      <c r="N54" s="33">
        <f t="shared" si="10"/>
        <v>0</v>
      </c>
      <c r="O54">
        <v>1</v>
      </c>
      <c r="U54" s="29">
        <f t="shared" si="11"/>
        <v>240965.68</v>
      </c>
      <c r="V54" s="29">
        <f t="shared" si="12"/>
        <v>0</v>
      </c>
      <c r="W54" s="29">
        <f t="shared" si="13"/>
        <v>0</v>
      </c>
      <c r="X54" s="29">
        <f t="shared" si="14"/>
        <v>0</v>
      </c>
      <c r="Y54" s="29">
        <f t="shared" si="15"/>
        <v>0</v>
      </c>
      <c r="Z54" s="29">
        <f t="shared" si="16"/>
        <v>0</v>
      </c>
      <c r="AB54" s="29"/>
    </row>
    <row r="55" spans="1:28" x14ac:dyDescent="0.3">
      <c r="A55" s="5" t="s">
        <v>1798</v>
      </c>
      <c r="B55" s="5" t="s">
        <v>1799</v>
      </c>
      <c r="C55" s="5">
        <v>78283</v>
      </c>
      <c r="D55" s="162">
        <v>87333.57</v>
      </c>
      <c r="E55" s="124">
        <v>44649</v>
      </c>
      <c r="F55" s="124">
        <v>44655</v>
      </c>
      <c r="G55" s="140">
        <v>0</v>
      </c>
      <c r="H55" s="5" t="s">
        <v>8387</v>
      </c>
      <c r="I55" s="22" t="s">
        <v>8591</v>
      </c>
      <c r="J55" s="5"/>
      <c r="K55" s="5"/>
      <c r="L55" s="160">
        <f t="shared" si="7"/>
        <v>87333.57</v>
      </c>
      <c r="M55" s="160">
        <f t="shared" si="0"/>
        <v>87333.57</v>
      </c>
      <c r="N55" s="33">
        <f t="shared" si="10"/>
        <v>0</v>
      </c>
      <c r="O55">
        <v>1</v>
      </c>
      <c r="U55" s="29">
        <f t="shared" si="11"/>
        <v>87333.57</v>
      </c>
      <c r="V55" s="29">
        <f t="shared" si="12"/>
        <v>0</v>
      </c>
      <c r="W55" s="29">
        <f t="shared" si="13"/>
        <v>0</v>
      </c>
      <c r="X55" s="29">
        <f t="shared" si="14"/>
        <v>0</v>
      </c>
      <c r="Y55" s="29">
        <f t="shared" si="15"/>
        <v>0</v>
      </c>
      <c r="Z55" s="29">
        <f t="shared" si="16"/>
        <v>0</v>
      </c>
      <c r="AB55" s="29"/>
    </row>
    <row r="56" spans="1:28" x14ac:dyDescent="0.3">
      <c r="A56" s="142" t="s">
        <v>8413</v>
      </c>
      <c r="B56" s="142"/>
      <c r="C56" s="142">
        <v>501</v>
      </c>
      <c r="D56" s="161"/>
      <c r="E56" s="144" t="s">
        <v>6248</v>
      </c>
      <c r="F56" s="144">
        <v>44617</v>
      </c>
      <c r="G56" s="145"/>
      <c r="H56" s="142"/>
      <c r="I56" s="146"/>
      <c r="J56" s="142"/>
      <c r="K56" s="142"/>
      <c r="L56" s="147"/>
      <c r="M56" s="147"/>
      <c r="N56" s="147"/>
      <c r="U56" s="29"/>
      <c r="V56" s="29"/>
      <c r="W56" s="29"/>
      <c r="X56" s="29"/>
      <c r="Y56" s="29"/>
      <c r="Z56" s="29"/>
      <c r="AB56" s="29"/>
    </row>
    <row r="57" spans="1:28" x14ac:dyDescent="0.3">
      <c r="A57" s="5" t="s">
        <v>1767</v>
      </c>
      <c r="B57" s="5" t="s">
        <v>1768</v>
      </c>
      <c r="C57" s="5">
        <v>240</v>
      </c>
      <c r="D57" s="162">
        <v>30362.29</v>
      </c>
      <c r="E57" s="5" t="s">
        <v>6248</v>
      </c>
      <c r="F57" s="124">
        <v>44617</v>
      </c>
      <c r="G57" s="140">
        <v>0.87</v>
      </c>
      <c r="H57" s="5" t="s">
        <v>8405</v>
      </c>
      <c r="I57" s="22" t="s">
        <v>8591</v>
      </c>
      <c r="J57" s="5"/>
      <c r="K57" s="5"/>
      <c r="L57" s="160">
        <f t="shared" si="7"/>
        <v>3947.0977000000003</v>
      </c>
      <c r="M57" s="160">
        <f t="shared" si="0"/>
        <v>3947.0977000000003</v>
      </c>
      <c r="N57" s="33">
        <f t="shared" si="10"/>
        <v>0</v>
      </c>
      <c r="R57">
        <v>1</v>
      </c>
      <c r="U57" s="29">
        <f t="shared" si="11"/>
        <v>0</v>
      </c>
      <c r="V57" s="29">
        <f t="shared" si="12"/>
        <v>0</v>
      </c>
      <c r="W57" s="29">
        <f t="shared" si="13"/>
        <v>0</v>
      </c>
      <c r="X57" s="29">
        <f t="shared" si="14"/>
        <v>3947.0977000000003</v>
      </c>
      <c r="Y57" s="29">
        <f t="shared" si="15"/>
        <v>0</v>
      </c>
      <c r="Z57" s="29">
        <f t="shared" si="16"/>
        <v>0</v>
      </c>
      <c r="AB57" s="29"/>
    </row>
    <row r="58" spans="1:28" x14ac:dyDescent="0.3">
      <c r="A58" s="5" t="s">
        <v>1767</v>
      </c>
      <c r="B58" s="5" t="s">
        <v>1768</v>
      </c>
      <c r="C58" s="5">
        <v>54</v>
      </c>
      <c r="D58" s="162">
        <v>6162.6</v>
      </c>
      <c r="E58" s="5" t="s">
        <v>6248</v>
      </c>
      <c r="F58" s="124">
        <v>44617</v>
      </c>
      <c r="G58" s="140">
        <v>0.87</v>
      </c>
      <c r="H58" s="5" t="s">
        <v>8406</v>
      </c>
      <c r="I58" s="22" t="s">
        <v>8591</v>
      </c>
      <c r="J58" s="5"/>
      <c r="K58" s="5"/>
      <c r="L58" s="160">
        <f t="shared" si="7"/>
        <v>801.13800000000003</v>
      </c>
      <c r="M58" s="160">
        <f t="shared" si="0"/>
        <v>801.13800000000003</v>
      </c>
      <c r="N58" s="33">
        <f t="shared" si="10"/>
        <v>0</v>
      </c>
      <c r="R58">
        <v>1</v>
      </c>
      <c r="U58" s="29">
        <f t="shared" si="11"/>
        <v>0</v>
      </c>
      <c r="V58" s="29">
        <f t="shared" si="12"/>
        <v>0</v>
      </c>
      <c r="W58" s="29">
        <f t="shared" si="13"/>
        <v>0</v>
      </c>
      <c r="X58" s="29">
        <f t="shared" si="14"/>
        <v>801.13800000000003</v>
      </c>
      <c r="Y58" s="29">
        <f t="shared" si="15"/>
        <v>0</v>
      </c>
      <c r="Z58" s="29">
        <f t="shared" si="16"/>
        <v>0</v>
      </c>
      <c r="AB58" s="29"/>
    </row>
    <row r="59" spans="1:28" x14ac:dyDescent="0.3">
      <c r="A59" s="5" t="s">
        <v>1767</v>
      </c>
      <c r="B59" s="5" t="s">
        <v>1768</v>
      </c>
      <c r="C59" s="5">
        <v>207</v>
      </c>
      <c r="D59" s="162">
        <v>39949.54</v>
      </c>
      <c r="E59" s="5" t="s">
        <v>6248</v>
      </c>
      <c r="F59" s="124">
        <v>44617</v>
      </c>
      <c r="G59" s="140">
        <v>0.87</v>
      </c>
      <c r="H59" s="5" t="s">
        <v>8403</v>
      </c>
      <c r="I59" s="5" t="s">
        <v>8591</v>
      </c>
      <c r="J59" s="5"/>
      <c r="K59" s="5"/>
      <c r="L59" s="160">
        <f t="shared" si="7"/>
        <v>5193.4402</v>
      </c>
      <c r="M59" s="160">
        <f t="shared" si="0"/>
        <v>5193.4402</v>
      </c>
      <c r="N59" s="33">
        <f t="shared" si="10"/>
        <v>0</v>
      </c>
      <c r="R59">
        <v>1</v>
      </c>
      <c r="U59" s="29">
        <f t="shared" si="11"/>
        <v>0</v>
      </c>
      <c r="V59" s="29">
        <f t="shared" si="12"/>
        <v>0</v>
      </c>
      <c r="W59" s="29">
        <f t="shared" si="13"/>
        <v>0</v>
      </c>
      <c r="X59" s="29">
        <f t="shared" si="14"/>
        <v>5193.4402</v>
      </c>
      <c r="Y59" s="29">
        <f t="shared" si="15"/>
        <v>0</v>
      </c>
      <c r="Z59" s="29">
        <f t="shared" si="16"/>
        <v>0</v>
      </c>
      <c r="AB59" s="29"/>
    </row>
    <row r="60" spans="1:28" x14ac:dyDescent="0.3">
      <c r="A60" s="142" t="s">
        <v>8414</v>
      </c>
      <c r="B60" s="142"/>
      <c r="C60" s="142">
        <v>36</v>
      </c>
      <c r="D60" s="161"/>
      <c r="E60" s="142" t="s">
        <v>7069</v>
      </c>
      <c r="F60" s="144">
        <v>44560</v>
      </c>
      <c r="G60" s="145"/>
      <c r="H60" s="142"/>
      <c r="I60" s="146"/>
      <c r="J60" s="142"/>
      <c r="K60" s="142"/>
      <c r="L60" s="147"/>
      <c r="M60" s="147"/>
      <c r="N60" s="147"/>
      <c r="U60" s="29"/>
      <c r="V60" s="29"/>
      <c r="W60" s="29"/>
      <c r="X60" s="29"/>
      <c r="Y60" s="29"/>
      <c r="Z60" s="29"/>
      <c r="AB60" s="29"/>
    </row>
    <row r="61" spans="1:28" x14ac:dyDescent="0.3">
      <c r="A61" s="5" t="s">
        <v>1822</v>
      </c>
      <c r="B61" s="5" t="s">
        <v>1823</v>
      </c>
      <c r="C61" s="5">
        <v>36</v>
      </c>
      <c r="D61" s="162">
        <v>7156.18</v>
      </c>
      <c r="E61" s="5" t="s">
        <v>7069</v>
      </c>
      <c r="F61" s="124">
        <v>44560</v>
      </c>
      <c r="G61" s="140">
        <v>0.92</v>
      </c>
      <c r="H61" s="5" t="s">
        <v>8403</v>
      </c>
      <c r="I61" s="22" t="s">
        <v>8591</v>
      </c>
      <c r="J61" s="5"/>
      <c r="K61" s="5"/>
      <c r="L61" s="160">
        <f t="shared" si="7"/>
        <v>572.4943999999997</v>
      </c>
      <c r="M61" s="160">
        <f t="shared" si="0"/>
        <v>572.4943999999997</v>
      </c>
      <c r="N61" s="33">
        <f t="shared" si="10"/>
        <v>0</v>
      </c>
      <c r="R61">
        <v>1</v>
      </c>
      <c r="U61" s="29">
        <f t="shared" si="11"/>
        <v>0</v>
      </c>
      <c r="V61" s="29">
        <f t="shared" si="12"/>
        <v>0</v>
      </c>
      <c r="W61" s="29">
        <f t="shared" si="13"/>
        <v>0</v>
      </c>
      <c r="X61" s="29">
        <f t="shared" si="14"/>
        <v>572.4943999999997</v>
      </c>
      <c r="Y61" s="29">
        <f t="shared" si="15"/>
        <v>0</v>
      </c>
      <c r="Z61" s="29">
        <f t="shared" si="16"/>
        <v>0</v>
      </c>
      <c r="AB61" s="29"/>
    </row>
    <row r="62" spans="1:28" x14ac:dyDescent="0.3">
      <c r="A62" s="142" t="s">
        <v>8415</v>
      </c>
      <c r="B62" s="142"/>
      <c r="C62" s="142">
        <v>107261</v>
      </c>
      <c r="D62" s="161"/>
      <c r="E62" s="142" t="s">
        <v>8416</v>
      </c>
      <c r="F62" s="144">
        <v>44596</v>
      </c>
      <c r="G62" s="145"/>
      <c r="H62" s="142"/>
      <c r="I62" s="146"/>
      <c r="J62" s="142"/>
      <c r="K62" s="142"/>
      <c r="L62" s="147"/>
      <c r="M62" s="147"/>
      <c r="N62" s="147"/>
      <c r="U62" s="29"/>
      <c r="V62" s="29"/>
      <c r="W62" s="29"/>
      <c r="X62" s="29"/>
      <c r="Y62" s="29"/>
      <c r="Z62" s="29"/>
      <c r="AA62" s="102">
        <f>SUM(U63)</f>
        <v>35898.546000000009</v>
      </c>
      <c r="AB62" s="29"/>
    </row>
    <row r="63" spans="1:28" x14ac:dyDescent="0.3">
      <c r="A63" s="5" t="s">
        <v>1852</v>
      </c>
      <c r="B63" s="5" t="s">
        <v>7575</v>
      </c>
      <c r="C63" s="5">
        <v>107261</v>
      </c>
      <c r="D63" s="162">
        <v>119661.82</v>
      </c>
      <c r="E63" s="5" t="s">
        <v>8416</v>
      </c>
      <c r="F63" s="124">
        <v>44596</v>
      </c>
      <c r="G63" s="140">
        <v>0.7</v>
      </c>
      <c r="H63" s="5" t="s">
        <v>8387</v>
      </c>
      <c r="I63" s="5" t="s">
        <v>8591</v>
      </c>
      <c r="J63" s="5"/>
      <c r="K63" s="5"/>
      <c r="L63" s="160">
        <f t="shared" si="7"/>
        <v>35898.546000000009</v>
      </c>
      <c r="M63" s="160">
        <f t="shared" si="0"/>
        <v>35898.546000000009</v>
      </c>
      <c r="N63" s="33">
        <f t="shared" si="10"/>
        <v>0</v>
      </c>
      <c r="O63">
        <v>1</v>
      </c>
      <c r="U63" s="29">
        <f t="shared" si="11"/>
        <v>35898.546000000009</v>
      </c>
      <c r="V63" s="29">
        <f t="shared" si="12"/>
        <v>0</v>
      </c>
      <c r="W63" s="29">
        <f t="shared" si="13"/>
        <v>0</v>
      </c>
      <c r="X63" s="29">
        <f t="shared" si="14"/>
        <v>0</v>
      </c>
      <c r="Y63" s="29">
        <f t="shared" si="15"/>
        <v>0</v>
      </c>
      <c r="Z63" s="29">
        <f t="shared" si="16"/>
        <v>0</v>
      </c>
      <c r="AA63" s="96" t="s">
        <v>8241</v>
      </c>
      <c r="AB63" s="29"/>
    </row>
    <row r="64" spans="1:28" x14ac:dyDescent="0.3">
      <c r="A64" s="142" t="s">
        <v>8417</v>
      </c>
      <c r="B64" s="142"/>
      <c r="C64" s="142">
        <v>21</v>
      </c>
      <c r="D64" s="161"/>
      <c r="E64" s="142" t="s">
        <v>8416</v>
      </c>
      <c r="F64" s="144">
        <v>44599</v>
      </c>
      <c r="G64" s="145"/>
      <c r="H64" s="142"/>
      <c r="I64" s="146"/>
      <c r="J64" s="142"/>
      <c r="K64" s="142"/>
      <c r="L64" s="147"/>
      <c r="M64" s="147"/>
      <c r="N64" s="147"/>
      <c r="U64" s="29"/>
      <c r="V64" s="29"/>
      <c r="W64" s="29"/>
      <c r="X64" s="29"/>
      <c r="Y64" s="29"/>
      <c r="Z64" s="29"/>
      <c r="AB64" s="29"/>
    </row>
    <row r="65" spans="1:28" x14ac:dyDescent="0.3">
      <c r="A65" s="5" t="s">
        <v>1856</v>
      </c>
      <c r="B65" s="5" t="s">
        <v>1857</v>
      </c>
      <c r="C65" s="5">
        <v>5</v>
      </c>
      <c r="D65" s="162">
        <v>671.07</v>
      </c>
      <c r="E65" s="5" t="s">
        <v>8416</v>
      </c>
      <c r="F65" s="124">
        <v>44599</v>
      </c>
      <c r="G65" s="140">
        <v>0.55000000000000004</v>
      </c>
      <c r="H65" s="5" t="s">
        <v>8405</v>
      </c>
      <c r="I65" s="22" t="s">
        <v>8591</v>
      </c>
      <c r="J65" s="5"/>
      <c r="K65" s="5"/>
      <c r="L65" s="160">
        <f t="shared" si="7"/>
        <v>301.98149999999998</v>
      </c>
      <c r="M65" s="160">
        <f t="shared" si="0"/>
        <v>301.98149999999998</v>
      </c>
      <c r="N65" s="33">
        <f t="shared" si="10"/>
        <v>0</v>
      </c>
      <c r="R65">
        <v>1</v>
      </c>
      <c r="U65" s="29">
        <f t="shared" si="11"/>
        <v>0</v>
      </c>
      <c r="V65" s="29">
        <f t="shared" si="12"/>
        <v>0</v>
      </c>
      <c r="W65" s="29">
        <f t="shared" si="13"/>
        <v>0</v>
      </c>
      <c r="X65" s="29">
        <f t="shared" si="14"/>
        <v>301.98149999999998</v>
      </c>
      <c r="Y65" s="29">
        <f t="shared" si="15"/>
        <v>0</v>
      </c>
      <c r="Z65" s="29">
        <f t="shared" si="16"/>
        <v>0</v>
      </c>
      <c r="AB65" s="29"/>
    </row>
    <row r="66" spans="1:28" x14ac:dyDescent="0.3">
      <c r="A66" s="5" t="s">
        <v>1856</v>
      </c>
      <c r="B66" s="5" t="s">
        <v>1857</v>
      </c>
      <c r="C66" s="5">
        <v>16</v>
      </c>
      <c r="D66" s="162">
        <v>2123.0100000000002</v>
      </c>
      <c r="E66" s="5" t="s">
        <v>8416</v>
      </c>
      <c r="F66" s="124">
        <v>44599</v>
      </c>
      <c r="G66" s="140">
        <v>0.55000000000000004</v>
      </c>
      <c r="H66" s="5" t="s">
        <v>8409</v>
      </c>
      <c r="I66" s="22" t="s">
        <v>8591</v>
      </c>
      <c r="J66" s="5"/>
      <c r="K66" s="5"/>
      <c r="L66" s="160">
        <f t="shared" si="7"/>
        <v>955.35450000000003</v>
      </c>
      <c r="M66" s="160">
        <f t="shared" si="0"/>
        <v>955.35450000000003</v>
      </c>
      <c r="N66" s="33">
        <f t="shared" si="10"/>
        <v>0</v>
      </c>
      <c r="R66">
        <v>1</v>
      </c>
      <c r="U66" s="29">
        <f t="shared" si="11"/>
        <v>0</v>
      </c>
      <c r="V66" s="29">
        <f t="shared" si="12"/>
        <v>0</v>
      </c>
      <c r="W66" s="29">
        <f t="shared" si="13"/>
        <v>0</v>
      </c>
      <c r="X66" s="29">
        <f t="shared" si="14"/>
        <v>955.35450000000003</v>
      </c>
      <c r="Y66" s="29">
        <f t="shared" si="15"/>
        <v>0</v>
      </c>
      <c r="Z66" s="29">
        <f t="shared" si="16"/>
        <v>0</v>
      </c>
      <c r="AB66" s="29"/>
    </row>
    <row r="67" spans="1:28" x14ac:dyDescent="0.3">
      <c r="A67" s="142" t="s">
        <v>8418</v>
      </c>
      <c r="B67" s="142"/>
      <c r="C67" s="142">
        <v>644</v>
      </c>
      <c r="D67" s="161"/>
      <c r="E67" s="142" t="s">
        <v>7371</v>
      </c>
      <c r="F67" s="144">
        <v>44658</v>
      </c>
      <c r="G67" s="145"/>
      <c r="H67" s="142"/>
      <c r="I67" s="142"/>
      <c r="J67" s="142"/>
      <c r="K67" s="142"/>
      <c r="L67" s="147"/>
      <c r="M67" s="147"/>
      <c r="N67" s="147"/>
      <c r="U67" s="29"/>
      <c r="V67" s="29"/>
      <c r="W67" s="29"/>
      <c r="X67" s="29"/>
      <c r="Y67" s="29"/>
      <c r="Z67" s="29"/>
      <c r="AB67" s="29"/>
    </row>
    <row r="68" spans="1:28" x14ac:dyDescent="0.3">
      <c r="A68" s="5" t="s">
        <v>1872</v>
      </c>
      <c r="B68" s="5" t="s">
        <v>1873</v>
      </c>
      <c r="C68" s="5">
        <v>48</v>
      </c>
      <c r="D68" s="162">
        <v>6254.63</v>
      </c>
      <c r="E68" s="5" t="s">
        <v>7371</v>
      </c>
      <c r="F68" s="124">
        <v>44617</v>
      </c>
      <c r="G68" s="140">
        <v>0.85</v>
      </c>
      <c r="H68" s="5" t="s">
        <v>8405</v>
      </c>
      <c r="I68" s="22" t="s">
        <v>8591</v>
      </c>
      <c r="J68" s="5"/>
      <c r="K68" s="5"/>
      <c r="L68" s="160">
        <f t="shared" si="7"/>
        <v>938.19450000000018</v>
      </c>
      <c r="M68" s="160">
        <f t="shared" si="0"/>
        <v>938.19450000000018</v>
      </c>
      <c r="N68" s="33">
        <f t="shared" si="10"/>
        <v>0</v>
      </c>
      <c r="R68">
        <v>1</v>
      </c>
      <c r="U68" s="29">
        <f t="shared" si="11"/>
        <v>0</v>
      </c>
      <c r="V68" s="29">
        <f t="shared" si="12"/>
        <v>0</v>
      </c>
      <c r="W68" s="29">
        <f t="shared" si="13"/>
        <v>0</v>
      </c>
      <c r="X68" s="29">
        <f t="shared" si="14"/>
        <v>938.19450000000018</v>
      </c>
      <c r="Y68" s="29">
        <f t="shared" si="15"/>
        <v>0</v>
      </c>
      <c r="Z68" s="29">
        <f t="shared" si="16"/>
        <v>0</v>
      </c>
      <c r="AB68" s="29"/>
    </row>
    <row r="69" spans="1:28" x14ac:dyDescent="0.3">
      <c r="A69" s="5" t="s">
        <v>1872</v>
      </c>
      <c r="B69" s="5" t="s">
        <v>1873</v>
      </c>
      <c r="C69" s="5">
        <v>40</v>
      </c>
      <c r="D69" s="162">
        <v>4701.83</v>
      </c>
      <c r="E69" s="5" t="s">
        <v>7371</v>
      </c>
      <c r="F69" s="124">
        <v>44617</v>
      </c>
      <c r="G69" s="140">
        <v>0.85</v>
      </c>
      <c r="H69" s="5" t="s">
        <v>8406</v>
      </c>
      <c r="I69" s="22" t="s">
        <v>8591</v>
      </c>
      <c r="J69" s="5"/>
      <c r="K69" s="5"/>
      <c r="L69" s="160">
        <f t="shared" si="7"/>
        <v>705.2745000000001</v>
      </c>
      <c r="M69" s="160">
        <f t="shared" si="0"/>
        <v>705.2745000000001</v>
      </c>
      <c r="N69" s="33">
        <f t="shared" si="10"/>
        <v>0</v>
      </c>
      <c r="R69">
        <v>1</v>
      </c>
      <c r="U69" s="29">
        <f t="shared" si="11"/>
        <v>0</v>
      </c>
      <c r="V69" s="29">
        <f t="shared" si="12"/>
        <v>0</v>
      </c>
      <c r="W69" s="29">
        <f t="shared" si="13"/>
        <v>0</v>
      </c>
      <c r="X69" s="29">
        <f t="shared" si="14"/>
        <v>705.2745000000001</v>
      </c>
      <c r="Y69" s="29">
        <f t="shared" si="15"/>
        <v>0</v>
      </c>
      <c r="Z69" s="29">
        <f t="shared" si="16"/>
        <v>0</v>
      </c>
      <c r="AB69" s="29"/>
    </row>
    <row r="70" spans="1:28" x14ac:dyDescent="0.3">
      <c r="A70" s="5" t="s">
        <v>1874</v>
      </c>
      <c r="B70" s="5" t="s">
        <v>1875</v>
      </c>
      <c r="C70" s="5">
        <v>16</v>
      </c>
      <c r="D70" s="162">
        <v>2147.42</v>
      </c>
      <c r="E70" s="5" t="s">
        <v>8388</v>
      </c>
      <c r="F70" s="124">
        <v>44630</v>
      </c>
      <c r="G70" s="140">
        <v>0.3</v>
      </c>
      <c r="H70" s="5" t="s">
        <v>8405</v>
      </c>
      <c r="I70" s="22" t="s">
        <v>8591</v>
      </c>
      <c r="J70" s="5"/>
      <c r="K70" s="5"/>
      <c r="L70" s="160">
        <f t="shared" si="7"/>
        <v>1503.194</v>
      </c>
      <c r="M70" s="160">
        <f t="shared" ref="M70:M133" si="17">IF(J70="",L70,(D70/C70)*J70)</f>
        <v>1503.194</v>
      </c>
      <c r="N70" s="33">
        <f t="shared" si="10"/>
        <v>0</v>
      </c>
      <c r="R70">
        <v>1</v>
      </c>
      <c r="U70" s="29">
        <f t="shared" si="11"/>
        <v>0</v>
      </c>
      <c r="V70" s="29">
        <f t="shared" si="12"/>
        <v>0</v>
      </c>
      <c r="W70" s="29">
        <f t="shared" si="13"/>
        <v>0</v>
      </c>
      <c r="X70" s="29">
        <f t="shared" si="14"/>
        <v>1503.194</v>
      </c>
      <c r="Y70" s="29">
        <f t="shared" si="15"/>
        <v>0</v>
      </c>
      <c r="Z70" s="29">
        <f t="shared" si="16"/>
        <v>0</v>
      </c>
      <c r="AB70" s="29"/>
    </row>
    <row r="71" spans="1:28" x14ac:dyDescent="0.3">
      <c r="A71" s="5" t="s">
        <v>1874</v>
      </c>
      <c r="B71" s="5" t="s">
        <v>1875</v>
      </c>
      <c r="C71" s="5">
        <v>240</v>
      </c>
      <c r="D71" s="162">
        <v>29057.32</v>
      </c>
      <c r="E71" s="5" t="s">
        <v>8388</v>
      </c>
      <c r="F71" s="124">
        <v>44630</v>
      </c>
      <c r="G71" s="140">
        <v>0.3</v>
      </c>
      <c r="H71" s="5" t="s">
        <v>8406</v>
      </c>
      <c r="I71" s="22" t="s">
        <v>8591</v>
      </c>
      <c r="J71" s="5"/>
      <c r="K71" s="5"/>
      <c r="L71" s="160">
        <f t="shared" si="7"/>
        <v>20340.124</v>
      </c>
      <c r="M71" s="160">
        <f t="shared" si="17"/>
        <v>20340.124</v>
      </c>
      <c r="N71" s="33">
        <f t="shared" si="10"/>
        <v>0</v>
      </c>
      <c r="R71">
        <v>1</v>
      </c>
      <c r="U71" s="29">
        <f t="shared" si="11"/>
        <v>0</v>
      </c>
      <c r="V71" s="29">
        <f t="shared" si="12"/>
        <v>0</v>
      </c>
      <c r="W71" s="29">
        <f t="shared" si="13"/>
        <v>0</v>
      </c>
      <c r="X71" s="29">
        <f t="shared" si="14"/>
        <v>20340.124</v>
      </c>
      <c r="Y71" s="29">
        <f t="shared" si="15"/>
        <v>0</v>
      </c>
      <c r="Z71" s="29">
        <f t="shared" si="16"/>
        <v>0</v>
      </c>
      <c r="AB71" s="29"/>
    </row>
    <row r="72" spans="1:28" x14ac:dyDescent="0.3">
      <c r="A72" s="5" t="s">
        <v>1874</v>
      </c>
      <c r="B72" s="5" t="s">
        <v>1875</v>
      </c>
      <c r="C72" s="5">
        <v>16</v>
      </c>
      <c r="D72" s="162">
        <v>2123.0100000000002</v>
      </c>
      <c r="E72" s="5" t="s">
        <v>8388</v>
      </c>
      <c r="F72" s="124">
        <v>44630</v>
      </c>
      <c r="G72" s="140">
        <v>0.3</v>
      </c>
      <c r="H72" s="5" t="s">
        <v>8409</v>
      </c>
      <c r="I72" s="22" t="s">
        <v>8591</v>
      </c>
      <c r="J72" s="5"/>
      <c r="K72" s="5"/>
      <c r="L72" s="160">
        <f t="shared" ref="L72:L135" si="18">D72*(1-G72)</f>
        <v>1486.107</v>
      </c>
      <c r="M72" s="160">
        <f t="shared" si="17"/>
        <v>1486.107</v>
      </c>
      <c r="N72" s="33">
        <f t="shared" si="10"/>
        <v>0</v>
      </c>
      <c r="R72">
        <v>1</v>
      </c>
      <c r="U72" s="29">
        <f t="shared" si="11"/>
        <v>0</v>
      </c>
      <c r="V72" s="29">
        <f t="shared" si="12"/>
        <v>0</v>
      </c>
      <c r="W72" s="29">
        <f t="shared" si="13"/>
        <v>0</v>
      </c>
      <c r="X72" s="29">
        <f t="shared" si="14"/>
        <v>1486.107</v>
      </c>
      <c r="Y72" s="29">
        <f t="shared" si="15"/>
        <v>0</v>
      </c>
      <c r="Z72" s="29">
        <f t="shared" si="16"/>
        <v>0</v>
      </c>
      <c r="AB72" s="29"/>
    </row>
    <row r="73" spans="1:28" x14ac:dyDescent="0.3">
      <c r="A73" s="5" t="s">
        <v>1882</v>
      </c>
      <c r="B73" s="5" t="s">
        <v>1883</v>
      </c>
      <c r="C73" s="5">
        <v>80</v>
      </c>
      <c r="D73" s="162">
        <v>10615.05</v>
      </c>
      <c r="E73" s="124">
        <v>44631</v>
      </c>
      <c r="F73" s="124">
        <v>44644</v>
      </c>
      <c r="G73" s="140">
        <v>0</v>
      </c>
      <c r="H73" s="5" t="s">
        <v>8409</v>
      </c>
      <c r="I73" s="5" t="s">
        <v>8591</v>
      </c>
      <c r="J73" s="5"/>
      <c r="K73" s="5"/>
      <c r="L73" s="160">
        <f t="shared" si="18"/>
        <v>10615.05</v>
      </c>
      <c r="M73" s="160">
        <f t="shared" si="17"/>
        <v>10615.05</v>
      </c>
      <c r="N73" s="33">
        <f t="shared" si="10"/>
        <v>0</v>
      </c>
      <c r="T73">
        <v>1</v>
      </c>
      <c r="U73" s="29">
        <f t="shared" si="11"/>
        <v>0</v>
      </c>
      <c r="V73" s="29">
        <f t="shared" si="12"/>
        <v>0</v>
      </c>
      <c r="W73" s="29">
        <f t="shared" si="13"/>
        <v>0</v>
      </c>
      <c r="X73" s="29">
        <f t="shared" si="14"/>
        <v>0</v>
      </c>
      <c r="Y73" s="29">
        <f t="shared" si="15"/>
        <v>0</v>
      </c>
      <c r="Z73" s="29">
        <f t="shared" si="16"/>
        <v>10615.05</v>
      </c>
      <c r="AB73" s="29"/>
    </row>
    <row r="74" spans="1:28" x14ac:dyDescent="0.3">
      <c r="A74" s="5" t="s">
        <v>1876</v>
      </c>
      <c r="B74" s="5" t="s">
        <v>1877</v>
      </c>
      <c r="C74" s="5">
        <v>24</v>
      </c>
      <c r="D74" s="162">
        <v>3221.14</v>
      </c>
      <c r="E74" s="124" t="s">
        <v>8419</v>
      </c>
      <c r="F74" s="124">
        <v>44636</v>
      </c>
      <c r="G74" s="140">
        <v>0.35</v>
      </c>
      <c r="H74" s="5" t="s">
        <v>8405</v>
      </c>
      <c r="I74" s="22" t="s">
        <v>8591</v>
      </c>
      <c r="J74" s="5"/>
      <c r="K74" s="5"/>
      <c r="L74" s="160">
        <f t="shared" si="18"/>
        <v>2093.741</v>
      </c>
      <c r="M74" s="160">
        <f t="shared" si="17"/>
        <v>2093.741</v>
      </c>
      <c r="N74" s="33">
        <f t="shared" si="10"/>
        <v>0</v>
      </c>
      <c r="R74">
        <v>1</v>
      </c>
      <c r="U74" s="29">
        <f t="shared" si="11"/>
        <v>0</v>
      </c>
      <c r="V74" s="29">
        <f t="shared" si="12"/>
        <v>0</v>
      </c>
      <c r="W74" s="29">
        <f t="shared" si="13"/>
        <v>0</v>
      </c>
      <c r="X74" s="29">
        <f t="shared" si="14"/>
        <v>2093.741</v>
      </c>
      <c r="Y74" s="29">
        <f t="shared" si="15"/>
        <v>0</v>
      </c>
      <c r="Z74" s="29">
        <f t="shared" si="16"/>
        <v>0</v>
      </c>
      <c r="AB74" s="29"/>
    </row>
    <row r="75" spans="1:28" x14ac:dyDescent="0.3">
      <c r="A75" s="5" t="s">
        <v>1876</v>
      </c>
      <c r="B75" s="5" t="s">
        <v>1877</v>
      </c>
      <c r="C75" s="5">
        <v>96</v>
      </c>
      <c r="D75" s="162">
        <v>11622.93</v>
      </c>
      <c r="E75" s="5" t="s">
        <v>8419</v>
      </c>
      <c r="F75" s="124">
        <v>44636</v>
      </c>
      <c r="G75" s="140">
        <v>0.35</v>
      </c>
      <c r="H75" s="5" t="s">
        <v>8406</v>
      </c>
      <c r="I75" s="22" t="s">
        <v>8591</v>
      </c>
      <c r="J75" s="5"/>
      <c r="K75" s="5"/>
      <c r="L75" s="160">
        <f t="shared" si="18"/>
        <v>7554.9045000000006</v>
      </c>
      <c r="M75" s="160">
        <f t="shared" si="17"/>
        <v>7554.9045000000006</v>
      </c>
      <c r="N75" s="33">
        <f t="shared" si="10"/>
        <v>0</v>
      </c>
      <c r="R75">
        <v>1</v>
      </c>
      <c r="U75" s="29">
        <f t="shared" si="11"/>
        <v>0</v>
      </c>
      <c r="V75" s="29">
        <f t="shared" si="12"/>
        <v>0</v>
      </c>
      <c r="W75" s="29">
        <f t="shared" si="13"/>
        <v>0</v>
      </c>
      <c r="X75" s="29">
        <f t="shared" si="14"/>
        <v>7554.9045000000006</v>
      </c>
      <c r="Y75" s="29">
        <f t="shared" si="15"/>
        <v>0</v>
      </c>
      <c r="Z75" s="29">
        <f t="shared" si="16"/>
        <v>0</v>
      </c>
      <c r="AB75" s="29"/>
    </row>
    <row r="76" spans="1:28" x14ac:dyDescent="0.3">
      <c r="A76" s="5" t="s">
        <v>1878</v>
      </c>
      <c r="B76" s="5" t="s">
        <v>1879</v>
      </c>
      <c r="C76" s="5">
        <v>20</v>
      </c>
      <c r="D76" s="162">
        <v>2684.28</v>
      </c>
      <c r="E76" s="124">
        <v>44645</v>
      </c>
      <c r="F76" s="124">
        <v>44658</v>
      </c>
      <c r="G76" s="140">
        <v>0</v>
      </c>
      <c r="H76" s="5" t="s">
        <v>8405</v>
      </c>
      <c r="I76" s="22" t="s">
        <v>8591</v>
      </c>
      <c r="J76" s="5"/>
      <c r="K76" s="5"/>
      <c r="L76" s="160">
        <f t="shared" si="18"/>
        <v>2684.28</v>
      </c>
      <c r="M76" s="160">
        <f t="shared" si="17"/>
        <v>2684.28</v>
      </c>
      <c r="N76" s="33">
        <f t="shared" si="10"/>
        <v>0</v>
      </c>
      <c r="T76">
        <v>1</v>
      </c>
      <c r="U76" s="29">
        <f t="shared" si="11"/>
        <v>0</v>
      </c>
      <c r="V76" s="29">
        <f t="shared" si="12"/>
        <v>0</v>
      </c>
      <c r="W76" s="29">
        <f t="shared" si="13"/>
        <v>0</v>
      </c>
      <c r="X76" s="29">
        <f t="shared" si="14"/>
        <v>0</v>
      </c>
      <c r="Y76" s="29">
        <f t="shared" si="15"/>
        <v>0</v>
      </c>
      <c r="Z76" s="29">
        <f t="shared" si="16"/>
        <v>2684.28</v>
      </c>
      <c r="AB76" s="29"/>
    </row>
    <row r="77" spans="1:28" x14ac:dyDescent="0.3">
      <c r="A77" s="5" t="s">
        <v>1878</v>
      </c>
      <c r="B77" s="5" t="s">
        <v>1879</v>
      </c>
      <c r="C77" s="5">
        <v>64</v>
      </c>
      <c r="D77" s="162">
        <v>7748.62</v>
      </c>
      <c r="E77" s="124">
        <v>44645</v>
      </c>
      <c r="F77" s="124">
        <v>44658</v>
      </c>
      <c r="G77" s="140">
        <v>0</v>
      </c>
      <c r="H77" s="5" t="s">
        <v>8406</v>
      </c>
      <c r="I77" s="5" t="s">
        <v>8591</v>
      </c>
      <c r="J77" s="5"/>
      <c r="K77" s="5"/>
      <c r="L77" s="160">
        <f t="shared" si="18"/>
        <v>7748.62</v>
      </c>
      <c r="M77" s="160">
        <f t="shared" si="17"/>
        <v>7748.62</v>
      </c>
      <c r="N77" s="33">
        <f t="shared" si="10"/>
        <v>0</v>
      </c>
      <c r="T77">
        <v>1</v>
      </c>
      <c r="U77" s="29">
        <f t="shared" si="11"/>
        <v>0</v>
      </c>
      <c r="V77" s="29">
        <f t="shared" si="12"/>
        <v>0</v>
      </c>
      <c r="W77" s="29">
        <f t="shared" si="13"/>
        <v>0</v>
      </c>
      <c r="X77" s="29">
        <f t="shared" si="14"/>
        <v>0</v>
      </c>
      <c r="Y77" s="29">
        <f t="shared" si="15"/>
        <v>0</v>
      </c>
      <c r="Z77" s="29">
        <f t="shared" si="16"/>
        <v>7748.62</v>
      </c>
      <c r="AB77" s="29"/>
    </row>
    <row r="78" spans="1:28" x14ac:dyDescent="0.3">
      <c r="A78" s="142" t="s">
        <v>8420</v>
      </c>
      <c r="B78" s="142"/>
      <c r="C78" s="142">
        <v>57</v>
      </c>
      <c r="D78" s="161"/>
      <c r="E78" s="144" t="s">
        <v>6248</v>
      </c>
      <c r="F78" s="144">
        <v>44560</v>
      </c>
      <c r="G78" s="145"/>
      <c r="H78" s="142"/>
      <c r="I78" s="146"/>
      <c r="J78" s="142"/>
      <c r="K78" s="142"/>
      <c r="L78" s="147"/>
      <c r="M78" s="147"/>
      <c r="N78" s="147"/>
      <c r="U78" s="29"/>
      <c r="V78" s="29"/>
      <c r="W78" s="29"/>
      <c r="X78" s="29"/>
      <c r="Y78" s="29"/>
      <c r="Z78" s="29"/>
      <c r="AB78" s="29"/>
    </row>
    <row r="79" spans="1:28" x14ac:dyDescent="0.3">
      <c r="A79" s="5" t="s">
        <v>1711</v>
      </c>
      <c r="B79" s="5" t="s">
        <v>1712</v>
      </c>
      <c r="C79" s="5">
        <v>19</v>
      </c>
      <c r="D79" s="162">
        <v>2403.6799999999998</v>
      </c>
      <c r="E79" s="5" t="s">
        <v>6248</v>
      </c>
      <c r="F79" s="124">
        <v>44560</v>
      </c>
      <c r="G79" s="140">
        <v>0.93</v>
      </c>
      <c r="H79" s="5" t="s">
        <v>8405</v>
      </c>
      <c r="I79" s="5" t="s">
        <v>8591</v>
      </c>
      <c r="J79" s="5"/>
      <c r="K79" s="5"/>
      <c r="L79" s="160">
        <f t="shared" si="18"/>
        <v>168.25759999999988</v>
      </c>
      <c r="M79" s="160">
        <f t="shared" si="17"/>
        <v>168.25759999999988</v>
      </c>
      <c r="N79" s="33">
        <f t="shared" si="10"/>
        <v>0</v>
      </c>
      <c r="R79">
        <v>1</v>
      </c>
      <c r="U79" s="29">
        <f t="shared" si="11"/>
        <v>0</v>
      </c>
      <c r="V79" s="29">
        <f t="shared" si="12"/>
        <v>0</v>
      </c>
      <c r="W79" s="29">
        <f t="shared" si="13"/>
        <v>0</v>
      </c>
      <c r="X79" s="29">
        <f t="shared" si="14"/>
        <v>168.25759999999988</v>
      </c>
      <c r="Y79" s="29">
        <f t="shared" si="15"/>
        <v>0</v>
      </c>
      <c r="Z79" s="29">
        <f t="shared" si="16"/>
        <v>0</v>
      </c>
      <c r="AB79" s="29"/>
    </row>
    <row r="80" spans="1:28" x14ac:dyDescent="0.3">
      <c r="A80" s="5" t="s">
        <v>1711</v>
      </c>
      <c r="B80" s="5" t="s">
        <v>1712</v>
      </c>
      <c r="C80" s="5">
        <v>38</v>
      </c>
      <c r="D80" s="162">
        <v>7333.73</v>
      </c>
      <c r="E80" s="5" t="s">
        <v>6248</v>
      </c>
      <c r="F80" s="124">
        <v>44560</v>
      </c>
      <c r="G80" s="140">
        <v>0.93</v>
      </c>
      <c r="H80" s="5" t="s">
        <v>8403</v>
      </c>
      <c r="I80" s="22" t="s">
        <v>8591</v>
      </c>
      <c r="J80" s="5"/>
      <c r="K80" s="5"/>
      <c r="L80" s="160">
        <f t="shared" si="18"/>
        <v>513.36109999999962</v>
      </c>
      <c r="M80" s="160">
        <f t="shared" si="17"/>
        <v>513.36109999999962</v>
      </c>
      <c r="N80" s="33">
        <f t="shared" si="10"/>
        <v>0</v>
      </c>
      <c r="R80">
        <v>1</v>
      </c>
      <c r="U80" s="29">
        <f t="shared" si="11"/>
        <v>0</v>
      </c>
      <c r="V80" s="29">
        <f t="shared" si="12"/>
        <v>0</v>
      </c>
      <c r="W80" s="29">
        <f t="shared" si="13"/>
        <v>0</v>
      </c>
      <c r="X80" s="29">
        <f t="shared" si="14"/>
        <v>513.36109999999962</v>
      </c>
      <c r="Y80" s="29">
        <f t="shared" si="15"/>
        <v>0</v>
      </c>
      <c r="Z80" s="29">
        <f t="shared" si="16"/>
        <v>0</v>
      </c>
      <c r="AB80" s="29"/>
    </row>
    <row r="81" spans="1:28" x14ac:dyDescent="0.3">
      <c r="A81" s="142" t="s">
        <v>8421</v>
      </c>
      <c r="B81" s="142"/>
      <c r="C81" s="142">
        <v>514</v>
      </c>
      <c r="D81" s="161"/>
      <c r="E81" s="144">
        <v>44617</v>
      </c>
      <c r="F81" s="144">
        <v>44704</v>
      </c>
      <c r="G81" s="145"/>
      <c r="H81" s="142"/>
      <c r="I81" s="142"/>
      <c r="J81" s="142"/>
      <c r="K81" s="142"/>
      <c r="L81" s="147"/>
      <c r="M81" s="147"/>
      <c r="N81" s="147"/>
      <c r="U81" s="29"/>
      <c r="V81" s="29"/>
      <c r="W81" s="29"/>
      <c r="X81" s="29"/>
      <c r="Y81" s="29"/>
      <c r="Z81" s="29"/>
      <c r="AA81" s="102">
        <f>SUM(U82:U95)</f>
        <v>0</v>
      </c>
      <c r="AB81" s="29"/>
    </row>
    <row r="82" spans="1:28" x14ac:dyDescent="0.3">
      <c r="A82" s="5" t="s">
        <v>1753</v>
      </c>
      <c r="B82" s="5" t="s">
        <v>1754</v>
      </c>
      <c r="C82" s="5">
        <v>18</v>
      </c>
      <c r="D82" s="162">
        <v>2415.85</v>
      </c>
      <c r="E82" s="124">
        <v>44617</v>
      </c>
      <c r="F82" s="124">
        <v>44637</v>
      </c>
      <c r="G82" s="140">
        <v>0</v>
      </c>
      <c r="H82" s="5" t="s">
        <v>8405</v>
      </c>
      <c r="I82" s="22" t="s">
        <v>8591</v>
      </c>
      <c r="J82" s="5"/>
      <c r="K82" s="5"/>
      <c r="L82" s="160">
        <f t="shared" si="18"/>
        <v>2415.85</v>
      </c>
      <c r="M82" s="160">
        <f t="shared" si="17"/>
        <v>2415.85</v>
      </c>
      <c r="N82" s="33">
        <f t="shared" si="10"/>
        <v>0</v>
      </c>
      <c r="T82">
        <v>1</v>
      </c>
      <c r="U82" s="29">
        <f t="shared" si="11"/>
        <v>0</v>
      </c>
      <c r="V82" s="29">
        <f t="shared" si="12"/>
        <v>0</v>
      </c>
      <c r="W82" s="29">
        <f t="shared" si="13"/>
        <v>0</v>
      </c>
      <c r="X82" s="29">
        <f t="shared" si="14"/>
        <v>0</v>
      </c>
      <c r="Y82" s="29">
        <f t="shared" si="15"/>
        <v>0</v>
      </c>
      <c r="Z82" s="29">
        <f t="shared" si="16"/>
        <v>2415.85</v>
      </c>
      <c r="AB82" s="29"/>
    </row>
    <row r="83" spans="1:28" x14ac:dyDescent="0.3">
      <c r="A83" s="5" t="s">
        <v>1753</v>
      </c>
      <c r="B83" s="5" t="s">
        <v>1754</v>
      </c>
      <c r="C83" s="5">
        <v>90</v>
      </c>
      <c r="D83" s="162">
        <v>10896.5</v>
      </c>
      <c r="E83" s="124">
        <v>44617</v>
      </c>
      <c r="F83" s="124">
        <v>44637</v>
      </c>
      <c r="G83" s="140">
        <v>0</v>
      </c>
      <c r="H83" s="5" t="s">
        <v>8406</v>
      </c>
      <c r="I83" s="22" t="s">
        <v>8591</v>
      </c>
      <c r="J83" s="5"/>
      <c r="K83" s="5"/>
      <c r="L83" s="160">
        <f t="shared" si="18"/>
        <v>10896.5</v>
      </c>
      <c r="M83" s="160">
        <f t="shared" si="17"/>
        <v>10896.5</v>
      </c>
      <c r="N83" s="33">
        <f t="shared" si="10"/>
        <v>0</v>
      </c>
      <c r="T83">
        <v>1</v>
      </c>
      <c r="U83" s="29">
        <f t="shared" si="11"/>
        <v>0</v>
      </c>
      <c r="V83" s="29">
        <f t="shared" si="12"/>
        <v>0</v>
      </c>
      <c r="W83" s="29">
        <f t="shared" si="13"/>
        <v>0</v>
      </c>
      <c r="X83" s="29">
        <f t="shared" si="14"/>
        <v>0</v>
      </c>
      <c r="Y83" s="29">
        <f t="shared" si="15"/>
        <v>0</v>
      </c>
      <c r="Z83" s="29">
        <f t="shared" si="16"/>
        <v>10896.5</v>
      </c>
      <c r="AB83" s="29"/>
    </row>
    <row r="84" spans="1:28" x14ac:dyDescent="0.3">
      <c r="A84" s="5" t="s">
        <v>1753</v>
      </c>
      <c r="B84" s="5" t="s">
        <v>1754</v>
      </c>
      <c r="C84" s="5">
        <v>20</v>
      </c>
      <c r="D84" s="162">
        <v>2653.76</v>
      </c>
      <c r="E84" s="124">
        <v>44617</v>
      </c>
      <c r="F84" s="124">
        <v>44637</v>
      </c>
      <c r="G84" s="140">
        <v>0</v>
      </c>
      <c r="H84" s="5" t="s">
        <v>8409</v>
      </c>
      <c r="I84" s="22" t="s">
        <v>8591</v>
      </c>
      <c r="J84" s="5"/>
      <c r="K84" s="5"/>
      <c r="L84" s="160">
        <f t="shared" si="18"/>
        <v>2653.76</v>
      </c>
      <c r="M84" s="160">
        <f t="shared" si="17"/>
        <v>2653.76</v>
      </c>
      <c r="N84" s="33">
        <f t="shared" si="10"/>
        <v>0</v>
      </c>
      <c r="T84">
        <v>1</v>
      </c>
      <c r="U84" s="29">
        <f t="shared" si="11"/>
        <v>0</v>
      </c>
      <c r="V84" s="29">
        <f t="shared" si="12"/>
        <v>0</v>
      </c>
      <c r="W84" s="29">
        <f t="shared" si="13"/>
        <v>0</v>
      </c>
      <c r="X84" s="29">
        <f t="shared" si="14"/>
        <v>0</v>
      </c>
      <c r="Y84" s="29">
        <f t="shared" si="15"/>
        <v>0</v>
      </c>
      <c r="Z84" s="29">
        <f t="shared" si="16"/>
        <v>2653.76</v>
      </c>
      <c r="AB84" s="29"/>
    </row>
    <row r="85" spans="1:28" x14ac:dyDescent="0.3">
      <c r="A85" s="5" t="s">
        <v>1755</v>
      </c>
      <c r="B85" s="5" t="s">
        <v>1756</v>
      </c>
      <c r="C85" s="5">
        <v>18</v>
      </c>
      <c r="D85" s="162">
        <v>2415.85</v>
      </c>
      <c r="E85" s="124">
        <v>44677</v>
      </c>
      <c r="F85" s="124">
        <v>44697</v>
      </c>
      <c r="G85" s="140">
        <v>0</v>
      </c>
      <c r="H85" s="5" t="s">
        <v>8405</v>
      </c>
      <c r="I85" s="5" t="s">
        <v>8591</v>
      </c>
      <c r="J85" s="5"/>
      <c r="K85" s="5"/>
      <c r="L85" s="160">
        <f t="shared" si="18"/>
        <v>2415.85</v>
      </c>
      <c r="M85" s="160">
        <f t="shared" si="17"/>
        <v>2415.85</v>
      </c>
      <c r="N85" s="33">
        <f t="shared" si="10"/>
        <v>0</v>
      </c>
      <c r="T85">
        <v>1</v>
      </c>
      <c r="U85" s="29">
        <f t="shared" si="11"/>
        <v>0</v>
      </c>
      <c r="V85" s="29">
        <f t="shared" si="12"/>
        <v>0</v>
      </c>
      <c r="W85" s="29">
        <f t="shared" si="13"/>
        <v>0</v>
      </c>
      <c r="X85" s="29">
        <f t="shared" si="14"/>
        <v>0</v>
      </c>
      <c r="Y85" s="29">
        <f t="shared" si="15"/>
        <v>0</v>
      </c>
      <c r="Z85" s="29">
        <f t="shared" si="16"/>
        <v>2415.85</v>
      </c>
      <c r="AB85" s="29"/>
    </row>
    <row r="86" spans="1:28" x14ac:dyDescent="0.3">
      <c r="A86" s="5" t="s">
        <v>1755</v>
      </c>
      <c r="B86" s="5" t="s">
        <v>1756</v>
      </c>
      <c r="C86" s="5">
        <v>90</v>
      </c>
      <c r="D86" s="162">
        <v>10896.5</v>
      </c>
      <c r="E86" s="124">
        <v>44677</v>
      </c>
      <c r="F86" s="124">
        <v>44697</v>
      </c>
      <c r="G86" s="140">
        <v>0</v>
      </c>
      <c r="H86" s="5" t="s">
        <v>8406</v>
      </c>
      <c r="I86" s="22" t="s">
        <v>8591</v>
      </c>
      <c r="J86" s="5"/>
      <c r="K86" s="5"/>
      <c r="L86" s="160">
        <f t="shared" si="18"/>
        <v>10896.5</v>
      </c>
      <c r="M86" s="160">
        <f t="shared" si="17"/>
        <v>10896.5</v>
      </c>
      <c r="N86" s="33">
        <f t="shared" si="10"/>
        <v>0</v>
      </c>
      <c r="T86">
        <v>1</v>
      </c>
      <c r="U86" s="29">
        <f t="shared" si="11"/>
        <v>0</v>
      </c>
      <c r="V86" s="29">
        <f t="shared" si="12"/>
        <v>0</v>
      </c>
      <c r="W86" s="29">
        <f t="shared" si="13"/>
        <v>0</v>
      </c>
      <c r="X86" s="29">
        <f t="shared" si="14"/>
        <v>0</v>
      </c>
      <c r="Y86" s="29">
        <f t="shared" si="15"/>
        <v>0</v>
      </c>
      <c r="Z86" s="29">
        <f t="shared" si="16"/>
        <v>10896.5</v>
      </c>
      <c r="AB86" s="29"/>
    </row>
    <row r="87" spans="1:28" x14ac:dyDescent="0.3">
      <c r="A87" s="5" t="s">
        <v>1755</v>
      </c>
      <c r="B87" s="5" t="s">
        <v>1756</v>
      </c>
      <c r="C87" s="5">
        <v>20</v>
      </c>
      <c r="D87" s="162">
        <v>2653.76</v>
      </c>
      <c r="E87" s="124">
        <v>44677</v>
      </c>
      <c r="F87" s="124">
        <v>44697</v>
      </c>
      <c r="G87" s="140">
        <v>0</v>
      </c>
      <c r="H87" s="5" t="s">
        <v>8409</v>
      </c>
      <c r="I87" s="22" t="s">
        <v>8591</v>
      </c>
      <c r="J87" s="5"/>
      <c r="K87" s="5"/>
      <c r="L87" s="160">
        <f t="shared" si="18"/>
        <v>2653.76</v>
      </c>
      <c r="M87" s="160">
        <f t="shared" si="17"/>
        <v>2653.76</v>
      </c>
      <c r="N87" s="33">
        <f t="shared" si="10"/>
        <v>0</v>
      </c>
      <c r="T87">
        <v>1</v>
      </c>
      <c r="U87" s="29">
        <f t="shared" si="11"/>
        <v>0</v>
      </c>
      <c r="V87" s="29">
        <f t="shared" si="12"/>
        <v>0</v>
      </c>
      <c r="W87" s="29">
        <f t="shared" si="13"/>
        <v>0</v>
      </c>
      <c r="X87" s="29">
        <f t="shared" si="14"/>
        <v>0</v>
      </c>
      <c r="Y87" s="29">
        <f t="shared" si="15"/>
        <v>0</v>
      </c>
      <c r="Z87" s="29">
        <f t="shared" si="16"/>
        <v>2653.76</v>
      </c>
      <c r="AB87" s="29"/>
    </row>
    <row r="88" spans="1:28" x14ac:dyDescent="0.3">
      <c r="A88" s="5" t="s">
        <v>1745</v>
      </c>
      <c r="B88" s="5" t="s">
        <v>1746</v>
      </c>
      <c r="C88" s="5">
        <v>32</v>
      </c>
      <c r="D88" s="162">
        <v>4294.8500000000004</v>
      </c>
      <c r="E88" s="124">
        <v>44691</v>
      </c>
      <c r="F88" s="124">
        <v>44697</v>
      </c>
      <c r="G88" s="140">
        <v>0</v>
      </c>
      <c r="H88" s="5" t="s">
        <v>8405</v>
      </c>
      <c r="I88" s="22" t="s">
        <v>8591</v>
      </c>
      <c r="J88" s="5"/>
      <c r="K88" s="5"/>
      <c r="L88" s="160">
        <f t="shared" si="18"/>
        <v>4294.8500000000004</v>
      </c>
      <c r="M88" s="160">
        <f t="shared" si="17"/>
        <v>4294.8500000000004</v>
      </c>
      <c r="N88" s="33">
        <f t="shared" si="10"/>
        <v>0</v>
      </c>
      <c r="T88">
        <v>1</v>
      </c>
      <c r="U88" s="29">
        <f t="shared" si="11"/>
        <v>0</v>
      </c>
      <c r="V88" s="29">
        <f t="shared" si="12"/>
        <v>0</v>
      </c>
      <c r="W88" s="29">
        <f t="shared" si="13"/>
        <v>0</v>
      </c>
      <c r="X88" s="29">
        <f t="shared" si="14"/>
        <v>0</v>
      </c>
      <c r="Y88" s="29">
        <f t="shared" si="15"/>
        <v>0</v>
      </c>
      <c r="Z88" s="29">
        <f t="shared" si="16"/>
        <v>4294.8500000000004</v>
      </c>
      <c r="AB88" s="29"/>
    </row>
    <row r="89" spans="1:28" x14ac:dyDescent="0.3">
      <c r="A89" s="5" t="s">
        <v>1745</v>
      </c>
      <c r="B89" s="5" t="s">
        <v>1746</v>
      </c>
      <c r="C89" s="5">
        <v>32</v>
      </c>
      <c r="D89" s="162">
        <v>3874.31</v>
      </c>
      <c r="E89" s="124">
        <v>44691</v>
      </c>
      <c r="F89" s="124">
        <v>44697</v>
      </c>
      <c r="G89" s="140">
        <v>0</v>
      </c>
      <c r="H89" s="5" t="s">
        <v>8406</v>
      </c>
      <c r="I89" s="22" t="s">
        <v>8591</v>
      </c>
      <c r="J89" s="5"/>
      <c r="K89" s="5"/>
      <c r="L89" s="160">
        <f t="shared" si="18"/>
        <v>3874.31</v>
      </c>
      <c r="M89" s="160">
        <f t="shared" si="17"/>
        <v>3874.31</v>
      </c>
      <c r="N89" s="33">
        <f t="shared" si="10"/>
        <v>0</v>
      </c>
      <c r="T89">
        <v>1</v>
      </c>
      <c r="U89" s="29">
        <f t="shared" si="11"/>
        <v>0</v>
      </c>
      <c r="V89" s="29">
        <f t="shared" si="12"/>
        <v>0</v>
      </c>
      <c r="W89" s="29">
        <f t="shared" si="13"/>
        <v>0</v>
      </c>
      <c r="X89" s="29">
        <f t="shared" si="14"/>
        <v>0</v>
      </c>
      <c r="Y89" s="29">
        <f t="shared" si="15"/>
        <v>0</v>
      </c>
      <c r="Z89" s="29">
        <f t="shared" si="16"/>
        <v>3874.31</v>
      </c>
      <c r="AB89" s="29"/>
    </row>
    <row r="90" spans="1:28" x14ac:dyDescent="0.3">
      <c r="A90" s="5" t="s">
        <v>1747</v>
      </c>
      <c r="B90" s="5" t="s">
        <v>1748</v>
      </c>
      <c r="C90" s="5">
        <v>20</v>
      </c>
      <c r="D90" s="162">
        <v>2684.28</v>
      </c>
      <c r="E90" s="124">
        <v>44638</v>
      </c>
      <c r="F90" s="124">
        <v>44651</v>
      </c>
      <c r="G90" s="140">
        <v>0</v>
      </c>
      <c r="H90" s="5" t="s">
        <v>8405</v>
      </c>
      <c r="I90" s="22" t="s">
        <v>8591</v>
      </c>
      <c r="J90" s="5"/>
      <c r="K90" s="5"/>
      <c r="L90" s="160">
        <f t="shared" si="18"/>
        <v>2684.28</v>
      </c>
      <c r="M90" s="160">
        <f t="shared" si="17"/>
        <v>2684.28</v>
      </c>
      <c r="N90" s="33">
        <f t="shared" si="10"/>
        <v>0</v>
      </c>
      <c r="T90">
        <v>1</v>
      </c>
      <c r="U90" s="29">
        <f t="shared" si="11"/>
        <v>0</v>
      </c>
      <c r="V90" s="29">
        <f t="shared" si="12"/>
        <v>0</v>
      </c>
      <c r="W90" s="29">
        <f t="shared" si="13"/>
        <v>0</v>
      </c>
      <c r="X90" s="29">
        <f t="shared" si="14"/>
        <v>0</v>
      </c>
      <c r="Y90" s="29">
        <f t="shared" si="15"/>
        <v>0</v>
      </c>
      <c r="Z90" s="29">
        <f t="shared" si="16"/>
        <v>2684.28</v>
      </c>
      <c r="AB90" s="29"/>
    </row>
    <row r="91" spans="1:28" x14ac:dyDescent="0.3">
      <c r="A91" s="5" t="s">
        <v>1747</v>
      </c>
      <c r="B91" s="5" t="s">
        <v>1748</v>
      </c>
      <c r="C91" s="5">
        <v>64</v>
      </c>
      <c r="D91" s="162">
        <v>7748.62</v>
      </c>
      <c r="E91" s="124">
        <v>44638</v>
      </c>
      <c r="F91" s="124">
        <v>44651</v>
      </c>
      <c r="G91" s="140">
        <v>0</v>
      </c>
      <c r="H91" s="5" t="s">
        <v>8406</v>
      </c>
      <c r="I91" s="22" t="s">
        <v>8591</v>
      </c>
      <c r="J91" s="5"/>
      <c r="K91" s="5"/>
      <c r="L91" s="160">
        <f t="shared" si="18"/>
        <v>7748.62</v>
      </c>
      <c r="M91" s="160">
        <f t="shared" si="17"/>
        <v>7748.62</v>
      </c>
      <c r="N91" s="33">
        <f t="shared" si="10"/>
        <v>0</v>
      </c>
      <c r="T91">
        <v>1</v>
      </c>
      <c r="U91" s="29">
        <f t="shared" si="11"/>
        <v>0</v>
      </c>
      <c r="V91" s="29">
        <f t="shared" si="12"/>
        <v>0</v>
      </c>
      <c r="W91" s="29">
        <f t="shared" si="13"/>
        <v>0</v>
      </c>
      <c r="X91" s="29">
        <f t="shared" si="14"/>
        <v>0</v>
      </c>
      <c r="Y91" s="29">
        <f t="shared" si="15"/>
        <v>0</v>
      </c>
      <c r="Z91" s="29">
        <f t="shared" si="16"/>
        <v>7748.62</v>
      </c>
      <c r="AB91" s="29"/>
    </row>
    <row r="92" spans="1:28" x14ac:dyDescent="0.3">
      <c r="A92" s="5" t="s">
        <v>1749</v>
      </c>
      <c r="B92" s="5" t="s">
        <v>1750</v>
      </c>
      <c r="C92" s="5">
        <v>32</v>
      </c>
      <c r="D92" s="162">
        <v>4294.8500000000004</v>
      </c>
      <c r="E92" s="124">
        <v>44698</v>
      </c>
      <c r="F92" s="124">
        <v>44704</v>
      </c>
      <c r="G92" s="140">
        <v>0</v>
      </c>
      <c r="H92" s="5" t="s">
        <v>8405</v>
      </c>
      <c r="I92" s="22" t="s">
        <v>8591</v>
      </c>
      <c r="J92" s="5"/>
      <c r="K92" s="5"/>
      <c r="L92" s="160">
        <f t="shared" si="18"/>
        <v>4294.8500000000004</v>
      </c>
      <c r="M92" s="160">
        <f t="shared" si="17"/>
        <v>4294.8500000000004</v>
      </c>
      <c r="N92" s="33">
        <f t="shared" si="10"/>
        <v>0</v>
      </c>
      <c r="T92">
        <v>1</v>
      </c>
      <c r="U92" s="29">
        <f t="shared" si="11"/>
        <v>0</v>
      </c>
      <c r="V92" s="29">
        <f t="shared" si="12"/>
        <v>0</v>
      </c>
      <c r="W92" s="29">
        <f t="shared" si="13"/>
        <v>0</v>
      </c>
      <c r="X92" s="29">
        <f t="shared" si="14"/>
        <v>0</v>
      </c>
      <c r="Y92" s="29">
        <f t="shared" si="15"/>
        <v>0</v>
      </c>
      <c r="Z92" s="29">
        <f t="shared" si="16"/>
        <v>4294.8500000000004</v>
      </c>
      <c r="AB92" s="29"/>
    </row>
    <row r="93" spans="1:28" x14ac:dyDescent="0.3">
      <c r="A93" s="5" t="s">
        <v>1749</v>
      </c>
      <c r="B93" s="5" t="s">
        <v>1750</v>
      </c>
      <c r="C93" s="5">
        <v>32</v>
      </c>
      <c r="D93" s="162">
        <v>3874.31</v>
      </c>
      <c r="E93" s="124">
        <v>44698</v>
      </c>
      <c r="F93" s="124">
        <v>44704</v>
      </c>
      <c r="G93" s="140">
        <v>0</v>
      </c>
      <c r="H93" s="5" t="s">
        <v>8406</v>
      </c>
      <c r="I93" s="22" t="s">
        <v>8591</v>
      </c>
      <c r="J93" s="5"/>
      <c r="K93" s="5"/>
      <c r="L93" s="160">
        <f t="shared" si="18"/>
        <v>3874.31</v>
      </c>
      <c r="M93" s="160">
        <f t="shared" si="17"/>
        <v>3874.31</v>
      </c>
      <c r="N93" s="33">
        <f t="shared" si="10"/>
        <v>0</v>
      </c>
      <c r="T93">
        <v>1</v>
      </c>
      <c r="U93" s="29">
        <f t="shared" si="11"/>
        <v>0</v>
      </c>
      <c r="V93" s="29">
        <f t="shared" si="12"/>
        <v>0</v>
      </c>
      <c r="W93" s="29">
        <f t="shared" si="13"/>
        <v>0</v>
      </c>
      <c r="X93" s="29">
        <f t="shared" si="14"/>
        <v>0</v>
      </c>
      <c r="Y93" s="29">
        <f t="shared" si="15"/>
        <v>0</v>
      </c>
      <c r="Z93" s="29">
        <f t="shared" si="16"/>
        <v>3874.31</v>
      </c>
      <c r="AB93" s="29"/>
    </row>
    <row r="94" spans="1:28" x14ac:dyDescent="0.3">
      <c r="A94" s="5" t="s">
        <v>1751</v>
      </c>
      <c r="B94" s="5" t="s">
        <v>1752</v>
      </c>
      <c r="C94" s="5">
        <v>8</v>
      </c>
      <c r="D94" s="162">
        <v>1073.71</v>
      </c>
      <c r="E94" s="124">
        <v>44638</v>
      </c>
      <c r="F94" s="124">
        <v>44644</v>
      </c>
      <c r="G94" s="140">
        <v>0</v>
      </c>
      <c r="H94" s="5" t="s">
        <v>8405</v>
      </c>
      <c r="I94" s="22" t="s">
        <v>8591</v>
      </c>
      <c r="J94" s="5"/>
      <c r="K94" s="5"/>
      <c r="L94" s="160">
        <f t="shared" si="18"/>
        <v>1073.71</v>
      </c>
      <c r="M94" s="160">
        <f t="shared" si="17"/>
        <v>1073.71</v>
      </c>
      <c r="N94" s="33">
        <f t="shared" si="10"/>
        <v>0</v>
      </c>
      <c r="T94">
        <v>1</v>
      </c>
      <c r="U94" s="29">
        <f t="shared" si="11"/>
        <v>0</v>
      </c>
      <c r="V94" s="29">
        <f t="shared" si="12"/>
        <v>0</v>
      </c>
      <c r="W94" s="29">
        <f t="shared" si="13"/>
        <v>0</v>
      </c>
      <c r="X94" s="29">
        <f t="shared" si="14"/>
        <v>0</v>
      </c>
      <c r="Y94" s="29">
        <f t="shared" si="15"/>
        <v>0</v>
      </c>
      <c r="Z94" s="29">
        <f t="shared" si="16"/>
        <v>1073.71</v>
      </c>
      <c r="AB94" s="29"/>
    </row>
    <row r="95" spans="1:28" x14ac:dyDescent="0.3">
      <c r="A95" s="5" t="s">
        <v>1751</v>
      </c>
      <c r="B95" s="5" t="s">
        <v>1752</v>
      </c>
      <c r="C95" s="5">
        <v>38</v>
      </c>
      <c r="D95" s="162">
        <v>4600.74</v>
      </c>
      <c r="E95" s="124">
        <v>44638</v>
      </c>
      <c r="F95" s="124">
        <v>44644</v>
      </c>
      <c r="G95" s="140">
        <v>0</v>
      </c>
      <c r="H95" s="5" t="s">
        <v>8406</v>
      </c>
      <c r="I95" s="22" t="s">
        <v>8591</v>
      </c>
      <c r="J95" s="5"/>
      <c r="K95" s="5"/>
      <c r="L95" s="160">
        <f t="shared" si="18"/>
        <v>4600.74</v>
      </c>
      <c r="M95" s="160">
        <f t="shared" si="17"/>
        <v>4600.74</v>
      </c>
      <c r="N95" s="33">
        <f t="shared" si="10"/>
        <v>0</v>
      </c>
      <c r="T95">
        <v>1</v>
      </c>
      <c r="U95" s="29">
        <f t="shared" si="11"/>
        <v>0</v>
      </c>
      <c r="V95" s="29">
        <f t="shared" si="12"/>
        <v>0</v>
      </c>
      <c r="W95" s="29">
        <f t="shared" si="13"/>
        <v>0</v>
      </c>
      <c r="X95" s="29">
        <f t="shared" si="14"/>
        <v>0</v>
      </c>
      <c r="Y95" s="29">
        <f t="shared" si="15"/>
        <v>0</v>
      </c>
      <c r="Z95" s="29">
        <f t="shared" si="16"/>
        <v>4600.74</v>
      </c>
      <c r="AB95" s="29"/>
    </row>
    <row r="96" spans="1:28" x14ac:dyDescent="0.3">
      <c r="A96" s="142" t="s">
        <v>8422</v>
      </c>
      <c r="B96" s="142"/>
      <c r="C96" s="142">
        <v>3012</v>
      </c>
      <c r="D96" s="161"/>
      <c r="E96" s="144" t="s">
        <v>6420</v>
      </c>
      <c r="F96" s="144">
        <v>44560</v>
      </c>
      <c r="G96" s="145"/>
      <c r="H96" s="142"/>
      <c r="I96" s="142"/>
      <c r="J96" s="142"/>
      <c r="K96" s="142"/>
      <c r="L96" s="147"/>
      <c r="M96" s="147"/>
      <c r="N96" s="147"/>
      <c r="U96" s="29"/>
      <c r="V96" s="29"/>
      <c r="W96" s="29"/>
      <c r="X96" s="29"/>
      <c r="Y96" s="29"/>
      <c r="Z96" s="29"/>
      <c r="AA96" s="102">
        <f>SUM(U96:U119)</f>
        <v>696.40999999999985</v>
      </c>
      <c r="AB96" s="29"/>
    </row>
    <row r="97" spans="1:28" x14ac:dyDescent="0.3">
      <c r="A97" s="5" t="s">
        <v>1900</v>
      </c>
      <c r="B97" s="5" t="s">
        <v>1901</v>
      </c>
      <c r="C97" s="5">
        <v>12</v>
      </c>
      <c r="D97" s="162">
        <v>1563.66</v>
      </c>
      <c r="E97" s="5" t="s">
        <v>6420</v>
      </c>
      <c r="F97" s="124">
        <v>44560</v>
      </c>
      <c r="G97" s="140">
        <v>0.8</v>
      </c>
      <c r="H97" s="5" t="s">
        <v>8405</v>
      </c>
      <c r="I97" s="22" t="s">
        <v>8591</v>
      </c>
      <c r="J97" s="5"/>
      <c r="K97" s="5"/>
      <c r="L97" s="160">
        <f t="shared" si="18"/>
        <v>312.73199999999997</v>
      </c>
      <c r="M97" s="160">
        <f t="shared" si="17"/>
        <v>312.73199999999997</v>
      </c>
      <c r="N97" s="33">
        <f t="shared" si="10"/>
        <v>0</v>
      </c>
      <c r="R97">
        <v>1</v>
      </c>
      <c r="U97" s="29">
        <f t="shared" si="11"/>
        <v>0</v>
      </c>
      <c r="V97" s="29">
        <f t="shared" si="12"/>
        <v>0</v>
      </c>
      <c r="W97" s="29">
        <f t="shared" si="13"/>
        <v>0</v>
      </c>
      <c r="X97" s="29">
        <f t="shared" si="14"/>
        <v>312.73199999999997</v>
      </c>
      <c r="Y97" s="29">
        <f t="shared" si="15"/>
        <v>0</v>
      </c>
      <c r="Z97" s="29">
        <f t="shared" si="16"/>
        <v>0</v>
      </c>
      <c r="AA97" s="96" t="s">
        <v>8242</v>
      </c>
      <c r="AB97" s="29"/>
    </row>
    <row r="98" spans="1:28" x14ac:dyDescent="0.3">
      <c r="A98" s="5" t="s">
        <v>1930</v>
      </c>
      <c r="B98" s="5" t="s">
        <v>1931</v>
      </c>
      <c r="C98" s="5">
        <v>3000</v>
      </c>
      <c r="D98" s="162">
        <v>3482.05</v>
      </c>
      <c r="E98" s="5" t="s">
        <v>6420</v>
      </c>
      <c r="F98" s="124">
        <v>44560</v>
      </c>
      <c r="G98" s="140">
        <v>0.8</v>
      </c>
      <c r="H98" s="5" t="s">
        <v>8380</v>
      </c>
      <c r="I98" s="22" t="s">
        <v>8591</v>
      </c>
      <c r="J98" s="5"/>
      <c r="K98" s="5"/>
      <c r="L98" s="160">
        <f t="shared" si="18"/>
        <v>696.40999999999985</v>
      </c>
      <c r="M98" s="160">
        <f t="shared" si="17"/>
        <v>696.40999999999985</v>
      </c>
      <c r="N98" s="33">
        <f t="shared" si="10"/>
        <v>0</v>
      </c>
      <c r="O98">
        <v>1</v>
      </c>
      <c r="U98" s="29">
        <f t="shared" si="11"/>
        <v>696.40999999999985</v>
      </c>
      <c r="V98" s="29">
        <f t="shared" si="12"/>
        <v>0</v>
      </c>
      <c r="W98" s="29">
        <f t="shared" si="13"/>
        <v>0</v>
      </c>
      <c r="X98" s="29">
        <f t="shared" si="14"/>
        <v>0</v>
      </c>
      <c r="Y98" s="29">
        <f t="shared" si="15"/>
        <v>0</v>
      </c>
      <c r="Z98" s="29">
        <f t="shared" si="16"/>
        <v>0</v>
      </c>
      <c r="AA98" s="96" t="s">
        <v>8245</v>
      </c>
      <c r="AB98" s="29"/>
    </row>
    <row r="99" spans="1:28" x14ac:dyDescent="0.3">
      <c r="A99" s="142" t="s">
        <v>8423</v>
      </c>
      <c r="B99" s="142"/>
      <c r="C99" s="142">
        <v>1330</v>
      </c>
      <c r="D99" s="161"/>
      <c r="E99" s="142" t="s">
        <v>7397</v>
      </c>
      <c r="F99" s="144">
        <v>44687</v>
      </c>
      <c r="G99" s="145"/>
      <c r="H99" s="142"/>
      <c r="I99" s="142"/>
      <c r="J99" s="142"/>
      <c r="K99" s="142"/>
      <c r="L99" s="147"/>
      <c r="M99" s="147"/>
      <c r="N99" s="147"/>
      <c r="U99" s="29"/>
      <c r="V99" s="29"/>
      <c r="W99" s="29"/>
      <c r="X99" s="29"/>
      <c r="Y99" s="29"/>
      <c r="Z99" s="29"/>
      <c r="AB99" s="29"/>
    </row>
    <row r="100" spans="1:28" x14ac:dyDescent="0.3">
      <c r="A100" s="5" t="s">
        <v>1966</v>
      </c>
      <c r="B100" s="5" t="s">
        <v>1967</v>
      </c>
      <c r="C100" s="5">
        <v>48</v>
      </c>
      <c r="D100" s="162">
        <v>6254.63</v>
      </c>
      <c r="E100" s="5" t="s">
        <v>8424</v>
      </c>
      <c r="F100" s="124">
        <v>44580</v>
      </c>
      <c r="G100" s="140">
        <v>0.85</v>
      </c>
      <c r="H100" s="5" t="s">
        <v>8405</v>
      </c>
      <c r="I100" s="22" t="s">
        <v>8591</v>
      </c>
      <c r="J100" s="5"/>
      <c r="K100" s="5"/>
      <c r="L100" s="160">
        <f t="shared" si="18"/>
        <v>938.19450000000018</v>
      </c>
      <c r="M100" s="160">
        <f t="shared" si="17"/>
        <v>938.19450000000018</v>
      </c>
      <c r="N100" s="33">
        <f t="shared" si="10"/>
        <v>0</v>
      </c>
      <c r="R100">
        <v>1</v>
      </c>
      <c r="U100" s="29">
        <f t="shared" si="11"/>
        <v>0</v>
      </c>
      <c r="V100" s="29">
        <f t="shared" si="12"/>
        <v>0</v>
      </c>
      <c r="W100" s="29">
        <f t="shared" si="13"/>
        <v>0</v>
      </c>
      <c r="X100" s="29">
        <f t="shared" si="14"/>
        <v>938.19450000000018</v>
      </c>
      <c r="Y100" s="29">
        <f t="shared" si="15"/>
        <v>0</v>
      </c>
      <c r="Z100" s="29">
        <f t="shared" si="16"/>
        <v>0</v>
      </c>
      <c r="AB100" s="29"/>
    </row>
    <row r="101" spans="1:28" x14ac:dyDescent="0.3">
      <c r="A101" s="5" t="s">
        <v>1966</v>
      </c>
      <c r="B101" s="5" t="s">
        <v>1967</v>
      </c>
      <c r="C101" s="5">
        <v>280</v>
      </c>
      <c r="D101" s="162">
        <v>32912.83</v>
      </c>
      <c r="E101" s="5" t="s">
        <v>8424</v>
      </c>
      <c r="F101" s="124">
        <v>44580</v>
      </c>
      <c r="G101" s="140">
        <v>0.85</v>
      </c>
      <c r="H101" s="5" t="s">
        <v>8406</v>
      </c>
      <c r="I101" s="22" t="s">
        <v>8591</v>
      </c>
      <c r="J101" s="5"/>
      <c r="K101" s="5"/>
      <c r="L101" s="160">
        <f t="shared" si="18"/>
        <v>4936.924500000001</v>
      </c>
      <c r="M101" s="160">
        <f t="shared" si="17"/>
        <v>4936.924500000001</v>
      </c>
      <c r="N101" s="33">
        <f t="shared" si="10"/>
        <v>0</v>
      </c>
      <c r="R101">
        <v>1</v>
      </c>
      <c r="U101" s="29">
        <f t="shared" si="11"/>
        <v>0</v>
      </c>
      <c r="V101" s="29">
        <f t="shared" si="12"/>
        <v>0</v>
      </c>
      <c r="W101" s="29">
        <f t="shared" si="13"/>
        <v>0</v>
      </c>
      <c r="X101" s="29">
        <f t="shared" si="14"/>
        <v>4936.924500000001</v>
      </c>
      <c r="Y101" s="29">
        <f t="shared" si="15"/>
        <v>0</v>
      </c>
      <c r="Z101" s="29">
        <f t="shared" si="16"/>
        <v>0</v>
      </c>
      <c r="AB101" s="29"/>
    </row>
    <row r="102" spans="1:28" x14ac:dyDescent="0.3">
      <c r="A102" s="5" t="s">
        <v>1970</v>
      </c>
      <c r="B102" s="5" t="s">
        <v>1971</v>
      </c>
      <c r="C102" s="5">
        <v>52</v>
      </c>
      <c r="D102" s="162">
        <v>6295.75</v>
      </c>
      <c r="E102" s="5" t="s">
        <v>8424</v>
      </c>
      <c r="F102" s="124">
        <v>44635</v>
      </c>
      <c r="G102" s="140">
        <v>0.35</v>
      </c>
      <c r="H102" s="5" t="s">
        <v>8406</v>
      </c>
      <c r="I102" s="22" t="s">
        <v>8591</v>
      </c>
      <c r="J102" s="5"/>
      <c r="K102" s="5"/>
      <c r="L102" s="160">
        <f t="shared" si="18"/>
        <v>4092.2375000000002</v>
      </c>
      <c r="M102" s="160">
        <f t="shared" si="17"/>
        <v>4092.2375000000002</v>
      </c>
      <c r="N102" s="33">
        <f t="shared" si="10"/>
        <v>0</v>
      </c>
      <c r="R102">
        <v>1</v>
      </c>
      <c r="U102" s="29">
        <f t="shared" si="11"/>
        <v>0</v>
      </c>
      <c r="V102" s="29">
        <f t="shared" si="12"/>
        <v>0</v>
      </c>
      <c r="W102" s="29">
        <f t="shared" si="13"/>
        <v>0</v>
      </c>
      <c r="X102" s="29">
        <f t="shared" si="14"/>
        <v>4092.2375000000002</v>
      </c>
      <c r="Y102" s="29">
        <f t="shared" si="15"/>
        <v>0</v>
      </c>
      <c r="Z102" s="29">
        <f t="shared" si="16"/>
        <v>0</v>
      </c>
      <c r="AB102" s="29"/>
    </row>
    <row r="103" spans="1:28" x14ac:dyDescent="0.3">
      <c r="A103" s="5" t="s">
        <v>1970</v>
      </c>
      <c r="B103" s="5" t="s">
        <v>1971</v>
      </c>
      <c r="C103" s="5">
        <v>150</v>
      </c>
      <c r="D103" s="162">
        <v>19903.22</v>
      </c>
      <c r="E103" s="5" t="s">
        <v>8424</v>
      </c>
      <c r="F103" s="124">
        <v>44635</v>
      </c>
      <c r="G103" s="140">
        <v>0.35</v>
      </c>
      <c r="H103" s="5" t="s">
        <v>8409</v>
      </c>
      <c r="I103" s="22" t="s">
        <v>8591</v>
      </c>
      <c r="J103" s="5"/>
      <c r="K103" s="5"/>
      <c r="L103" s="160">
        <f t="shared" si="18"/>
        <v>12937.093000000001</v>
      </c>
      <c r="M103" s="160">
        <f t="shared" si="17"/>
        <v>12937.093000000001</v>
      </c>
      <c r="N103" s="33">
        <f t="shared" si="10"/>
        <v>0</v>
      </c>
      <c r="R103">
        <v>1</v>
      </c>
      <c r="U103" s="29">
        <f t="shared" ref="U103:U164" si="19">O103*M103</f>
        <v>0</v>
      </c>
      <c r="V103" s="29">
        <f t="shared" ref="V103:V164" si="20">P103*M103</f>
        <v>0</v>
      </c>
      <c r="W103" s="29">
        <f t="shared" ref="W103:W164" si="21">Q103*M103</f>
        <v>0</v>
      </c>
      <c r="X103" s="29">
        <f t="shared" ref="X103:X164" si="22">R103*M103</f>
        <v>12937.093000000001</v>
      </c>
      <c r="Y103" s="29">
        <f t="shared" ref="Y103:Y164" si="23">S103*M103</f>
        <v>0</v>
      </c>
      <c r="Z103" s="29">
        <f t="shared" ref="Z103:Z164" si="24">T103*M103</f>
        <v>0</v>
      </c>
      <c r="AB103" s="29"/>
    </row>
    <row r="104" spans="1:28" x14ac:dyDescent="0.3">
      <c r="A104" s="5" t="s">
        <v>1972</v>
      </c>
      <c r="B104" s="5" t="s">
        <v>1973</v>
      </c>
      <c r="C104" s="5">
        <v>160</v>
      </c>
      <c r="D104" s="162">
        <v>19371.55</v>
      </c>
      <c r="E104" s="5" t="s">
        <v>8388</v>
      </c>
      <c r="F104" s="124">
        <v>44652</v>
      </c>
      <c r="G104" s="140">
        <v>0.3</v>
      </c>
      <c r="H104" s="5" t="s">
        <v>8406</v>
      </c>
      <c r="I104" s="22" t="s">
        <v>8591</v>
      </c>
      <c r="J104" s="5"/>
      <c r="K104" s="5"/>
      <c r="L104" s="160">
        <f t="shared" si="18"/>
        <v>13560.084999999999</v>
      </c>
      <c r="M104" s="160">
        <f t="shared" si="17"/>
        <v>13560.084999999999</v>
      </c>
      <c r="N104" s="33">
        <f t="shared" si="10"/>
        <v>0</v>
      </c>
      <c r="R104">
        <v>1</v>
      </c>
      <c r="U104" s="29">
        <f t="shared" si="19"/>
        <v>0</v>
      </c>
      <c r="V104" s="29">
        <f t="shared" si="20"/>
        <v>0</v>
      </c>
      <c r="W104" s="29">
        <f t="shared" si="21"/>
        <v>0</v>
      </c>
      <c r="X104" s="29">
        <f t="shared" si="22"/>
        <v>13560.084999999999</v>
      </c>
      <c r="Y104" s="29">
        <f t="shared" si="23"/>
        <v>0</v>
      </c>
      <c r="Z104" s="29">
        <f t="shared" si="24"/>
        <v>0</v>
      </c>
      <c r="AB104" s="29"/>
    </row>
    <row r="105" spans="1:28" x14ac:dyDescent="0.3">
      <c r="A105" s="5" t="s">
        <v>1974</v>
      </c>
      <c r="B105" s="5" t="s">
        <v>1975</v>
      </c>
      <c r="C105" s="5">
        <v>40</v>
      </c>
      <c r="D105" s="162">
        <v>4842.8900000000003</v>
      </c>
      <c r="E105" s="124">
        <v>44676</v>
      </c>
      <c r="F105" s="124">
        <v>44687</v>
      </c>
      <c r="G105" s="140">
        <v>0</v>
      </c>
      <c r="H105" s="5" t="s">
        <v>8406</v>
      </c>
      <c r="I105" s="22" t="s">
        <v>8591</v>
      </c>
      <c r="J105" s="5"/>
      <c r="K105" s="5"/>
      <c r="L105" s="160">
        <f t="shared" si="18"/>
        <v>4842.8900000000003</v>
      </c>
      <c r="M105" s="160">
        <f t="shared" si="17"/>
        <v>4842.8900000000003</v>
      </c>
      <c r="N105" s="33">
        <f t="shared" si="10"/>
        <v>0</v>
      </c>
      <c r="T105">
        <v>1</v>
      </c>
      <c r="U105" s="29">
        <f t="shared" si="19"/>
        <v>0</v>
      </c>
      <c r="V105" s="29">
        <f t="shared" si="20"/>
        <v>0</v>
      </c>
      <c r="W105" s="29">
        <f t="shared" si="21"/>
        <v>0</v>
      </c>
      <c r="X105" s="29">
        <f t="shared" si="22"/>
        <v>0</v>
      </c>
      <c r="Y105" s="29">
        <f t="shared" si="23"/>
        <v>0</v>
      </c>
      <c r="Z105" s="29">
        <f t="shared" si="24"/>
        <v>4842.8900000000003</v>
      </c>
      <c r="AB105" s="29"/>
    </row>
    <row r="106" spans="1:28" x14ac:dyDescent="0.3">
      <c r="A106" s="5" t="s">
        <v>1978</v>
      </c>
      <c r="B106" s="5" t="s">
        <v>1979</v>
      </c>
      <c r="C106" s="5">
        <v>480</v>
      </c>
      <c r="D106" s="162">
        <v>63690.31</v>
      </c>
      <c r="E106" s="5" t="s">
        <v>8558</v>
      </c>
      <c r="F106" s="124">
        <v>44650</v>
      </c>
      <c r="G106" s="140">
        <v>0.5</v>
      </c>
      <c r="H106" s="5" t="s">
        <v>8409</v>
      </c>
      <c r="I106" s="22" t="s">
        <v>8591</v>
      </c>
      <c r="J106" s="5"/>
      <c r="K106" s="5"/>
      <c r="L106" s="160">
        <f t="shared" si="18"/>
        <v>31845.154999999999</v>
      </c>
      <c r="M106" s="160">
        <f t="shared" si="17"/>
        <v>31845.154999999999</v>
      </c>
      <c r="N106" s="33">
        <f t="shared" si="10"/>
        <v>0</v>
      </c>
      <c r="R106">
        <v>1</v>
      </c>
      <c r="U106" s="29">
        <f t="shared" si="19"/>
        <v>0</v>
      </c>
      <c r="V106" s="29">
        <f t="shared" si="20"/>
        <v>0</v>
      </c>
      <c r="W106" s="29">
        <f t="shared" si="21"/>
        <v>0</v>
      </c>
      <c r="X106" s="29">
        <f t="shared" si="22"/>
        <v>31845.154999999999</v>
      </c>
      <c r="Y106" s="29">
        <f t="shared" si="23"/>
        <v>0</v>
      </c>
      <c r="Z106" s="29">
        <f t="shared" si="24"/>
        <v>0</v>
      </c>
      <c r="AB106" s="29"/>
    </row>
    <row r="107" spans="1:28" x14ac:dyDescent="0.3">
      <c r="A107" s="5" t="s">
        <v>1984</v>
      </c>
      <c r="B107" s="5" t="s">
        <v>1985</v>
      </c>
      <c r="C107" s="5">
        <v>8</v>
      </c>
      <c r="D107" s="162">
        <v>1061.51</v>
      </c>
      <c r="E107" s="5" t="s">
        <v>7397</v>
      </c>
      <c r="F107" s="124">
        <v>44650</v>
      </c>
      <c r="G107" s="140">
        <v>0.8</v>
      </c>
      <c r="H107" s="5" t="s">
        <v>8409</v>
      </c>
      <c r="I107" s="22" t="s">
        <v>8591</v>
      </c>
      <c r="J107" s="5"/>
      <c r="K107" s="5"/>
      <c r="L107" s="160">
        <f t="shared" si="18"/>
        <v>212.30199999999996</v>
      </c>
      <c r="M107" s="160">
        <f t="shared" si="17"/>
        <v>212.30199999999996</v>
      </c>
      <c r="N107" s="33">
        <f t="shared" si="10"/>
        <v>0</v>
      </c>
      <c r="R107">
        <v>1</v>
      </c>
      <c r="U107" s="29">
        <f t="shared" si="19"/>
        <v>0</v>
      </c>
      <c r="V107" s="29">
        <f t="shared" si="20"/>
        <v>0</v>
      </c>
      <c r="W107" s="29">
        <f t="shared" si="21"/>
        <v>0</v>
      </c>
      <c r="X107" s="29">
        <f t="shared" si="22"/>
        <v>212.30199999999996</v>
      </c>
      <c r="Y107" s="29">
        <f t="shared" si="23"/>
        <v>0</v>
      </c>
      <c r="Z107" s="29">
        <f t="shared" si="24"/>
        <v>0</v>
      </c>
      <c r="AB107" s="29"/>
    </row>
    <row r="108" spans="1:28" x14ac:dyDescent="0.3">
      <c r="A108" s="5" t="s">
        <v>1980</v>
      </c>
      <c r="B108" s="5" t="s">
        <v>1981</v>
      </c>
      <c r="C108" s="5">
        <v>16</v>
      </c>
      <c r="D108" s="162">
        <v>1937.15</v>
      </c>
      <c r="E108" s="124">
        <v>44651</v>
      </c>
      <c r="F108" s="124">
        <v>44657</v>
      </c>
      <c r="G108" s="140">
        <v>0</v>
      </c>
      <c r="H108" s="5" t="s">
        <v>8406</v>
      </c>
      <c r="I108" s="22" t="s">
        <v>8591</v>
      </c>
      <c r="J108" s="5"/>
      <c r="K108" s="5"/>
      <c r="L108" s="160">
        <f t="shared" si="18"/>
        <v>1937.15</v>
      </c>
      <c r="M108" s="160">
        <f t="shared" si="17"/>
        <v>1937.15</v>
      </c>
      <c r="N108" s="33">
        <f t="shared" si="10"/>
        <v>0</v>
      </c>
      <c r="T108">
        <v>1</v>
      </c>
      <c r="U108" s="29">
        <f t="shared" si="19"/>
        <v>0</v>
      </c>
      <c r="V108" s="29">
        <f t="shared" si="20"/>
        <v>0</v>
      </c>
      <c r="W108" s="29">
        <f t="shared" si="21"/>
        <v>0</v>
      </c>
      <c r="X108" s="29">
        <f t="shared" si="22"/>
        <v>0</v>
      </c>
      <c r="Y108" s="29">
        <f t="shared" si="23"/>
        <v>0</v>
      </c>
      <c r="Z108" s="29">
        <f t="shared" si="24"/>
        <v>1937.15</v>
      </c>
      <c r="AB108" s="29"/>
    </row>
    <row r="109" spans="1:28" x14ac:dyDescent="0.3">
      <c r="A109" s="5" t="s">
        <v>1982</v>
      </c>
      <c r="B109" s="5" t="s">
        <v>1983</v>
      </c>
      <c r="C109" s="5">
        <v>96</v>
      </c>
      <c r="D109" s="162">
        <v>11622.93</v>
      </c>
      <c r="E109" s="124">
        <v>44655</v>
      </c>
      <c r="F109" s="124">
        <v>44673</v>
      </c>
      <c r="G109" s="140">
        <v>0</v>
      </c>
      <c r="H109" s="5" t="s">
        <v>8406</v>
      </c>
      <c r="I109" s="22" t="s">
        <v>8591</v>
      </c>
      <c r="J109" s="5"/>
      <c r="K109" s="5"/>
      <c r="L109" s="160">
        <f t="shared" si="18"/>
        <v>11622.93</v>
      </c>
      <c r="M109" s="160">
        <f t="shared" si="17"/>
        <v>11622.93</v>
      </c>
      <c r="N109" s="33">
        <f t="shared" ref="N109:N119" si="25">L109-M109</f>
        <v>0</v>
      </c>
      <c r="T109">
        <v>1</v>
      </c>
      <c r="U109" s="29">
        <f t="shared" si="19"/>
        <v>0</v>
      </c>
      <c r="V109" s="29">
        <f t="shared" si="20"/>
        <v>0</v>
      </c>
      <c r="W109" s="29">
        <f t="shared" si="21"/>
        <v>0</v>
      </c>
      <c r="X109" s="29">
        <f t="shared" si="22"/>
        <v>0</v>
      </c>
      <c r="Y109" s="29">
        <f t="shared" si="23"/>
        <v>0</v>
      </c>
      <c r="Z109" s="29">
        <f t="shared" si="24"/>
        <v>11622.93</v>
      </c>
      <c r="AB109" s="29"/>
    </row>
    <row r="110" spans="1:28" x14ac:dyDescent="0.3">
      <c r="A110" s="142" t="s">
        <v>8425</v>
      </c>
      <c r="B110" s="142"/>
      <c r="C110" s="142">
        <v>1576</v>
      </c>
      <c r="D110" s="161"/>
      <c r="E110" s="142" t="s">
        <v>6751</v>
      </c>
      <c r="F110" s="144">
        <v>44701</v>
      </c>
      <c r="G110" s="145"/>
      <c r="H110" s="142"/>
      <c r="I110" s="146"/>
      <c r="J110" s="142"/>
      <c r="K110" s="142"/>
      <c r="L110" s="147"/>
      <c r="M110" s="147"/>
      <c r="N110" s="147"/>
      <c r="U110" s="29"/>
      <c r="V110" s="29"/>
      <c r="W110" s="29"/>
      <c r="X110" s="29"/>
      <c r="Y110" s="29"/>
      <c r="Z110" s="29"/>
      <c r="AB110" s="29"/>
    </row>
    <row r="111" spans="1:28" x14ac:dyDescent="0.3">
      <c r="A111" s="5" t="s">
        <v>1759</v>
      </c>
      <c r="B111" s="5" t="s">
        <v>1760</v>
      </c>
      <c r="C111" s="5">
        <v>8</v>
      </c>
      <c r="D111" s="162">
        <v>1012.08</v>
      </c>
      <c r="E111" s="124" t="s">
        <v>6829</v>
      </c>
      <c r="F111" s="124">
        <v>44589</v>
      </c>
      <c r="G111" s="140">
        <v>0.75</v>
      </c>
      <c r="H111" s="5" t="s">
        <v>8405</v>
      </c>
      <c r="I111" s="22" t="s">
        <v>8591</v>
      </c>
      <c r="J111" s="5"/>
      <c r="K111" s="5"/>
      <c r="L111" s="160">
        <f t="shared" si="18"/>
        <v>253.02</v>
      </c>
      <c r="M111" s="160">
        <f t="shared" si="17"/>
        <v>253.02</v>
      </c>
      <c r="N111" s="33">
        <f t="shared" si="25"/>
        <v>0</v>
      </c>
      <c r="R111">
        <v>1</v>
      </c>
      <c r="U111" s="29">
        <f t="shared" si="19"/>
        <v>0</v>
      </c>
      <c r="V111" s="29">
        <f t="shared" si="20"/>
        <v>0</v>
      </c>
      <c r="W111" s="29">
        <f t="shared" si="21"/>
        <v>0</v>
      </c>
      <c r="X111" s="29">
        <f t="shared" si="22"/>
        <v>253.02</v>
      </c>
      <c r="Y111" s="29">
        <f t="shared" si="23"/>
        <v>0</v>
      </c>
      <c r="Z111" s="29">
        <f t="shared" si="24"/>
        <v>0</v>
      </c>
      <c r="AB111" s="29"/>
    </row>
    <row r="112" spans="1:28" x14ac:dyDescent="0.3">
      <c r="A112" s="5" t="s">
        <v>1759</v>
      </c>
      <c r="B112" s="5" t="s">
        <v>1760</v>
      </c>
      <c r="C112" s="5">
        <v>8</v>
      </c>
      <c r="D112" s="162">
        <v>1178.1199999999999</v>
      </c>
      <c r="E112" s="5" t="s">
        <v>6829</v>
      </c>
      <c r="F112" s="124">
        <v>44589</v>
      </c>
      <c r="G112" s="140">
        <v>0.75</v>
      </c>
      <c r="H112" s="5" t="s">
        <v>8426</v>
      </c>
      <c r="I112" s="22" t="s">
        <v>8591</v>
      </c>
      <c r="J112" s="5"/>
      <c r="K112" s="5"/>
      <c r="L112" s="160">
        <f t="shared" si="18"/>
        <v>294.52999999999997</v>
      </c>
      <c r="M112" s="160">
        <f t="shared" si="17"/>
        <v>294.52999999999997</v>
      </c>
      <c r="N112" s="33">
        <f t="shared" si="25"/>
        <v>0</v>
      </c>
      <c r="R112">
        <v>1</v>
      </c>
      <c r="U112" s="29">
        <f t="shared" si="19"/>
        <v>0</v>
      </c>
      <c r="V112" s="29">
        <f t="shared" si="20"/>
        <v>0</v>
      </c>
      <c r="W112" s="29">
        <f t="shared" si="21"/>
        <v>0</v>
      </c>
      <c r="X112" s="29">
        <f t="shared" si="22"/>
        <v>294.52999999999997</v>
      </c>
      <c r="Y112" s="29">
        <f t="shared" si="23"/>
        <v>0</v>
      </c>
      <c r="Z112" s="29">
        <f t="shared" si="24"/>
        <v>0</v>
      </c>
      <c r="AB112" s="29"/>
    </row>
    <row r="113" spans="1:28" x14ac:dyDescent="0.3">
      <c r="A113" s="5" t="s">
        <v>1761</v>
      </c>
      <c r="B113" s="5" t="s">
        <v>1762</v>
      </c>
      <c r="C113" s="5">
        <v>576</v>
      </c>
      <c r="D113" s="162">
        <v>75055.58</v>
      </c>
      <c r="E113" s="5" t="s">
        <v>7234</v>
      </c>
      <c r="F113" s="124">
        <v>44589</v>
      </c>
      <c r="G113" s="140">
        <v>0.85</v>
      </c>
      <c r="H113" s="5" t="s">
        <v>8405</v>
      </c>
      <c r="I113" s="22" t="s">
        <v>8591</v>
      </c>
      <c r="J113" s="5"/>
      <c r="K113" s="5"/>
      <c r="L113" s="160">
        <f t="shared" si="18"/>
        <v>11258.337000000001</v>
      </c>
      <c r="M113" s="160">
        <f t="shared" si="17"/>
        <v>11258.337000000001</v>
      </c>
      <c r="N113" s="33">
        <f t="shared" si="25"/>
        <v>0</v>
      </c>
      <c r="R113">
        <v>1</v>
      </c>
      <c r="U113" s="29">
        <f t="shared" si="19"/>
        <v>0</v>
      </c>
      <c r="V113" s="29">
        <f t="shared" si="20"/>
        <v>0</v>
      </c>
      <c r="W113" s="29">
        <f t="shared" si="21"/>
        <v>0</v>
      </c>
      <c r="X113" s="29">
        <f t="shared" si="22"/>
        <v>11258.337000000001</v>
      </c>
      <c r="Y113" s="29">
        <f t="shared" si="23"/>
        <v>0</v>
      </c>
      <c r="Z113" s="29">
        <f t="shared" si="24"/>
        <v>0</v>
      </c>
      <c r="AB113" s="29"/>
    </row>
    <row r="114" spans="1:28" x14ac:dyDescent="0.3">
      <c r="A114" s="5" t="s">
        <v>1761</v>
      </c>
      <c r="B114" s="5" t="s">
        <v>1762</v>
      </c>
      <c r="C114" s="5">
        <v>72</v>
      </c>
      <c r="D114" s="162">
        <v>10921.17</v>
      </c>
      <c r="E114" s="124" t="s">
        <v>7234</v>
      </c>
      <c r="F114" s="124">
        <v>44589</v>
      </c>
      <c r="G114" s="140">
        <v>0.85</v>
      </c>
      <c r="H114" s="5" t="s">
        <v>8426</v>
      </c>
      <c r="I114" s="22" t="s">
        <v>8591</v>
      </c>
      <c r="J114" s="5"/>
      <c r="K114" s="5"/>
      <c r="L114" s="160">
        <f t="shared" si="18"/>
        <v>1638.1755000000003</v>
      </c>
      <c r="M114" s="160">
        <f t="shared" si="17"/>
        <v>1638.1755000000003</v>
      </c>
      <c r="N114" s="33">
        <f t="shared" si="25"/>
        <v>0</v>
      </c>
      <c r="R114">
        <v>1</v>
      </c>
      <c r="U114" s="29">
        <f t="shared" si="19"/>
        <v>0</v>
      </c>
      <c r="V114" s="29">
        <f t="shared" si="20"/>
        <v>0</v>
      </c>
      <c r="W114" s="29">
        <f t="shared" si="21"/>
        <v>0</v>
      </c>
      <c r="X114" s="29">
        <f t="shared" si="22"/>
        <v>1638.1755000000003</v>
      </c>
      <c r="Y114" s="29">
        <f t="shared" si="23"/>
        <v>0</v>
      </c>
      <c r="Z114" s="29">
        <f t="shared" si="24"/>
        <v>0</v>
      </c>
      <c r="AB114" s="29"/>
    </row>
    <row r="115" spans="1:28" x14ac:dyDescent="0.3">
      <c r="A115" s="5" t="s">
        <v>1763</v>
      </c>
      <c r="B115" s="5" t="s">
        <v>1764</v>
      </c>
      <c r="C115" s="5">
        <v>576</v>
      </c>
      <c r="D115" s="162">
        <v>74042.509999999995</v>
      </c>
      <c r="E115" s="124" t="s">
        <v>6751</v>
      </c>
      <c r="F115" s="124">
        <v>44560</v>
      </c>
      <c r="G115" s="140">
        <v>0.95</v>
      </c>
      <c r="H115" s="5" t="s">
        <v>8405</v>
      </c>
      <c r="I115" s="22" t="s">
        <v>8591</v>
      </c>
      <c r="J115" s="5"/>
      <c r="K115" s="5"/>
      <c r="L115" s="160">
        <f t="shared" si="18"/>
        <v>3702.1255000000028</v>
      </c>
      <c r="M115" s="160">
        <f t="shared" si="17"/>
        <v>3702.1255000000028</v>
      </c>
      <c r="N115" s="33">
        <f t="shared" si="25"/>
        <v>0</v>
      </c>
      <c r="R115">
        <v>1</v>
      </c>
      <c r="U115" s="29">
        <f t="shared" si="19"/>
        <v>0</v>
      </c>
      <c r="V115" s="29">
        <f t="shared" si="20"/>
        <v>0</v>
      </c>
      <c r="W115" s="29">
        <f t="shared" si="21"/>
        <v>0</v>
      </c>
      <c r="X115" s="29">
        <f t="shared" si="22"/>
        <v>3702.1255000000028</v>
      </c>
      <c r="Y115" s="29">
        <f t="shared" si="23"/>
        <v>0</v>
      </c>
      <c r="Z115" s="29">
        <f t="shared" si="24"/>
        <v>0</v>
      </c>
      <c r="AB115" s="29"/>
    </row>
    <row r="116" spans="1:28" x14ac:dyDescent="0.3">
      <c r="A116" s="5" t="s">
        <v>1763</v>
      </c>
      <c r="B116" s="5" t="s">
        <v>1764</v>
      </c>
      <c r="C116" s="5">
        <v>72</v>
      </c>
      <c r="D116" s="162">
        <v>10773.76</v>
      </c>
      <c r="E116" s="5" t="s">
        <v>6751</v>
      </c>
      <c r="F116" s="124">
        <v>44560</v>
      </c>
      <c r="G116" s="140">
        <v>0.95</v>
      </c>
      <c r="H116" s="5" t="s">
        <v>8426</v>
      </c>
      <c r="I116" s="22" t="s">
        <v>8591</v>
      </c>
      <c r="J116" s="5"/>
      <c r="K116" s="5"/>
      <c r="L116" s="160">
        <f t="shared" si="18"/>
        <v>538.68800000000044</v>
      </c>
      <c r="M116" s="160">
        <f t="shared" si="17"/>
        <v>538.68800000000044</v>
      </c>
      <c r="N116" s="33">
        <f t="shared" si="25"/>
        <v>0</v>
      </c>
      <c r="R116">
        <v>1</v>
      </c>
      <c r="U116" s="29">
        <f t="shared" si="19"/>
        <v>0</v>
      </c>
      <c r="V116" s="29">
        <f t="shared" si="20"/>
        <v>0</v>
      </c>
      <c r="W116" s="29">
        <f t="shared" si="21"/>
        <v>0</v>
      </c>
      <c r="X116" s="29">
        <f t="shared" si="22"/>
        <v>538.68800000000044</v>
      </c>
      <c r="Y116" s="29">
        <f t="shared" si="23"/>
        <v>0</v>
      </c>
      <c r="Z116" s="29">
        <f t="shared" si="24"/>
        <v>0</v>
      </c>
      <c r="AB116" s="29"/>
    </row>
    <row r="117" spans="1:28" x14ac:dyDescent="0.3">
      <c r="A117" s="5" t="s">
        <v>1765</v>
      </c>
      <c r="B117" s="5" t="s">
        <v>1766</v>
      </c>
      <c r="C117" s="5">
        <v>120</v>
      </c>
      <c r="D117" s="162">
        <v>16105.68</v>
      </c>
      <c r="E117" s="124">
        <v>44690</v>
      </c>
      <c r="F117" s="124">
        <v>44701</v>
      </c>
      <c r="G117" s="140">
        <v>0</v>
      </c>
      <c r="H117" s="5" t="s">
        <v>8405</v>
      </c>
      <c r="I117" s="22" t="s">
        <v>8591</v>
      </c>
      <c r="J117" s="5"/>
      <c r="K117" s="5"/>
      <c r="L117" s="160">
        <f t="shared" si="18"/>
        <v>16105.68</v>
      </c>
      <c r="M117" s="160">
        <f t="shared" si="17"/>
        <v>16105.68</v>
      </c>
      <c r="N117" s="33">
        <f t="shared" si="25"/>
        <v>0</v>
      </c>
      <c r="T117">
        <v>1</v>
      </c>
      <c r="U117" s="29">
        <f t="shared" si="19"/>
        <v>0</v>
      </c>
      <c r="V117" s="29">
        <f t="shared" si="20"/>
        <v>0</v>
      </c>
      <c r="W117" s="29">
        <f t="shared" si="21"/>
        <v>0</v>
      </c>
      <c r="X117" s="29">
        <f t="shared" si="22"/>
        <v>0</v>
      </c>
      <c r="Y117" s="29">
        <f t="shared" si="23"/>
        <v>0</v>
      </c>
      <c r="Z117" s="29">
        <f t="shared" si="24"/>
        <v>16105.68</v>
      </c>
      <c r="AB117" s="29"/>
    </row>
    <row r="118" spans="1:28" x14ac:dyDescent="0.3">
      <c r="A118" s="5" t="s">
        <v>1765</v>
      </c>
      <c r="B118" s="5" t="s">
        <v>1766</v>
      </c>
      <c r="C118" s="5">
        <v>120</v>
      </c>
      <c r="D118" s="162">
        <v>14528.66</v>
      </c>
      <c r="E118" s="124">
        <v>44690</v>
      </c>
      <c r="F118" s="124">
        <v>44701</v>
      </c>
      <c r="G118" s="140">
        <v>0</v>
      </c>
      <c r="H118" s="5" t="s">
        <v>8406</v>
      </c>
      <c r="I118" s="22" t="s">
        <v>8591</v>
      </c>
      <c r="J118" s="5"/>
      <c r="K118" s="5"/>
      <c r="L118" s="160">
        <f t="shared" si="18"/>
        <v>14528.66</v>
      </c>
      <c r="M118" s="160">
        <f t="shared" si="17"/>
        <v>14528.66</v>
      </c>
      <c r="N118" s="33">
        <f t="shared" si="25"/>
        <v>0</v>
      </c>
      <c r="T118">
        <v>1</v>
      </c>
      <c r="U118" s="29">
        <f t="shared" si="19"/>
        <v>0</v>
      </c>
      <c r="V118" s="29">
        <f t="shared" si="20"/>
        <v>0</v>
      </c>
      <c r="W118" s="29">
        <f t="shared" si="21"/>
        <v>0</v>
      </c>
      <c r="X118" s="29">
        <f t="shared" si="22"/>
        <v>0</v>
      </c>
      <c r="Y118" s="29">
        <f t="shared" si="23"/>
        <v>0</v>
      </c>
      <c r="Z118" s="29">
        <f t="shared" si="24"/>
        <v>14528.66</v>
      </c>
      <c r="AB118" s="29"/>
    </row>
    <row r="119" spans="1:28" x14ac:dyDescent="0.3">
      <c r="A119" s="5" t="s">
        <v>1765</v>
      </c>
      <c r="B119" s="5" t="s">
        <v>1766</v>
      </c>
      <c r="C119" s="5">
        <v>24</v>
      </c>
      <c r="D119" s="162">
        <v>3749.6</v>
      </c>
      <c r="E119" s="124">
        <v>44690</v>
      </c>
      <c r="F119" s="124">
        <v>44701</v>
      </c>
      <c r="G119" s="140">
        <v>0</v>
      </c>
      <c r="H119" s="5" t="s">
        <v>8426</v>
      </c>
      <c r="I119" s="22" t="s">
        <v>8591</v>
      </c>
      <c r="J119" s="5"/>
      <c r="K119" s="5"/>
      <c r="L119" s="160">
        <f t="shared" si="18"/>
        <v>3749.6</v>
      </c>
      <c r="M119" s="160">
        <f t="shared" si="17"/>
        <v>3749.6</v>
      </c>
      <c r="N119" s="33">
        <f t="shared" si="25"/>
        <v>0</v>
      </c>
      <c r="T119">
        <v>1</v>
      </c>
      <c r="U119" s="29">
        <f t="shared" si="19"/>
        <v>0</v>
      </c>
      <c r="V119" s="29">
        <f t="shared" si="20"/>
        <v>0</v>
      </c>
      <c r="W119" s="29">
        <f t="shared" si="21"/>
        <v>0</v>
      </c>
      <c r="X119" s="29">
        <f t="shared" si="22"/>
        <v>0</v>
      </c>
      <c r="Y119" s="29">
        <f t="shared" si="23"/>
        <v>0</v>
      </c>
      <c r="Z119" s="29">
        <f t="shared" si="24"/>
        <v>3749.6</v>
      </c>
      <c r="AB119" s="29"/>
    </row>
    <row r="120" spans="1:28" x14ac:dyDescent="0.3">
      <c r="A120" s="142" t="s">
        <v>8427</v>
      </c>
      <c r="B120" s="142"/>
      <c r="C120" s="142">
        <v>5</v>
      </c>
      <c r="D120" s="143"/>
      <c r="E120" s="144">
        <v>44531</v>
      </c>
      <c r="F120" s="144">
        <v>44558</v>
      </c>
      <c r="G120" s="145"/>
      <c r="H120" s="142"/>
      <c r="I120" s="142"/>
      <c r="J120" s="142"/>
      <c r="K120" s="142"/>
      <c r="L120" s="147"/>
      <c r="M120" s="147"/>
      <c r="N120" s="147"/>
      <c r="U120" s="29"/>
      <c r="V120" s="29"/>
      <c r="W120" s="29"/>
      <c r="X120" s="29"/>
      <c r="Y120" s="29"/>
      <c r="Z120" s="29"/>
      <c r="AA120" s="102">
        <f>SUM(U121:U143)</f>
        <v>0</v>
      </c>
      <c r="AB120" s="29"/>
    </row>
    <row r="121" spans="1:28" x14ac:dyDescent="0.3">
      <c r="A121" s="5" t="s">
        <v>2022</v>
      </c>
      <c r="B121" s="5" t="s">
        <v>2023</v>
      </c>
      <c r="C121" s="5">
        <v>5</v>
      </c>
      <c r="D121" s="162">
        <v>781.17</v>
      </c>
      <c r="E121" s="124">
        <v>44531</v>
      </c>
      <c r="F121" s="124">
        <v>44558</v>
      </c>
      <c r="G121" s="140">
        <v>0</v>
      </c>
      <c r="H121" s="5" t="s">
        <v>8426</v>
      </c>
      <c r="I121" s="22" t="s">
        <v>8591</v>
      </c>
      <c r="J121" s="5"/>
      <c r="K121" s="5"/>
      <c r="L121" s="160">
        <f t="shared" si="18"/>
        <v>781.17</v>
      </c>
      <c r="M121" s="160">
        <f t="shared" si="17"/>
        <v>781.17</v>
      </c>
      <c r="N121" s="33">
        <f t="shared" ref="N121:N184" si="26">L121-M121</f>
        <v>0</v>
      </c>
      <c r="T121">
        <v>1</v>
      </c>
      <c r="U121" s="29">
        <f t="shared" si="19"/>
        <v>0</v>
      </c>
      <c r="V121" s="29">
        <f t="shared" si="20"/>
        <v>0</v>
      </c>
      <c r="W121" s="29">
        <f t="shared" si="21"/>
        <v>0</v>
      </c>
      <c r="X121" s="29">
        <f t="shared" si="22"/>
        <v>0</v>
      </c>
      <c r="Y121" s="29">
        <f t="shared" si="23"/>
        <v>0</v>
      </c>
      <c r="Z121" s="29">
        <f t="shared" si="24"/>
        <v>781.17</v>
      </c>
      <c r="AA121" s="96" t="s">
        <v>8244</v>
      </c>
      <c r="AB121" s="29"/>
    </row>
    <row r="122" spans="1:28" x14ac:dyDescent="0.3">
      <c r="A122" s="142" t="s">
        <v>8428</v>
      </c>
      <c r="B122" s="142"/>
      <c r="C122" s="142">
        <v>1320</v>
      </c>
      <c r="D122" s="161"/>
      <c r="E122" s="144">
        <v>44531</v>
      </c>
      <c r="F122" s="144">
        <v>44630</v>
      </c>
      <c r="G122" s="145"/>
      <c r="H122" s="142"/>
      <c r="I122" s="146"/>
      <c r="J122" s="142"/>
      <c r="K122" s="142"/>
      <c r="L122" s="147"/>
      <c r="M122" s="147"/>
      <c r="N122" s="147"/>
      <c r="U122" s="29"/>
      <c r="V122" s="29"/>
      <c r="W122" s="29"/>
      <c r="X122" s="29"/>
      <c r="Y122" s="29"/>
      <c r="Z122" s="29"/>
      <c r="AA122" s="96" t="s">
        <v>8243</v>
      </c>
      <c r="AB122" s="29"/>
    </row>
    <row r="123" spans="1:28" x14ac:dyDescent="0.3">
      <c r="A123" s="5" t="s">
        <v>2050</v>
      </c>
      <c r="B123" s="5" t="s">
        <v>2051</v>
      </c>
      <c r="C123" s="5">
        <v>240</v>
      </c>
      <c r="D123" s="162">
        <v>31845.16</v>
      </c>
      <c r="E123" s="124">
        <v>44531</v>
      </c>
      <c r="F123" s="124">
        <v>44551</v>
      </c>
      <c r="G123" s="140">
        <v>0</v>
      </c>
      <c r="H123" s="5" t="s">
        <v>8409</v>
      </c>
      <c r="I123" s="22" t="s">
        <v>8591</v>
      </c>
      <c r="J123" s="5"/>
      <c r="K123" s="5"/>
      <c r="L123" s="160">
        <f t="shared" si="18"/>
        <v>31845.16</v>
      </c>
      <c r="M123" s="160">
        <f t="shared" si="17"/>
        <v>31845.16</v>
      </c>
      <c r="N123" s="33">
        <f t="shared" si="26"/>
        <v>0</v>
      </c>
      <c r="T123">
        <v>1</v>
      </c>
      <c r="U123" s="29">
        <f t="shared" si="19"/>
        <v>0</v>
      </c>
      <c r="V123" s="29">
        <f t="shared" si="20"/>
        <v>0</v>
      </c>
      <c r="W123" s="29">
        <f t="shared" si="21"/>
        <v>0</v>
      </c>
      <c r="X123" s="29">
        <f t="shared" si="22"/>
        <v>0</v>
      </c>
      <c r="Y123" s="29">
        <f t="shared" si="23"/>
        <v>0</v>
      </c>
      <c r="Z123" s="29">
        <f t="shared" si="24"/>
        <v>31845.16</v>
      </c>
      <c r="AB123" s="29"/>
    </row>
    <row r="124" spans="1:28" x14ac:dyDescent="0.3">
      <c r="A124" s="5" t="s">
        <v>2050</v>
      </c>
      <c r="B124" s="5" t="s">
        <v>2051</v>
      </c>
      <c r="C124" s="5">
        <v>60</v>
      </c>
      <c r="D124" s="162">
        <v>9374.01</v>
      </c>
      <c r="E124" s="124">
        <v>44531</v>
      </c>
      <c r="F124" s="124">
        <v>44551</v>
      </c>
      <c r="G124" s="140">
        <v>0</v>
      </c>
      <c r="H124" s="5" t="s">
        <v>8426</v>
      </c>
      <c r="I124" s="22" t="s">
        <v>8591</v>
      </c>
      <c r="J124" s="5"/>
      <c r="K124" s="5"/>
      <c r="L124" s="160">
        <f t="shared" si="18"/>
        <v>9374.01</v>
      </c>
      <c r="M124" s="160">
        <f t="shared" si="17"/>
        <v>9374.01</v>
      </c>
      <c r="N124" s="33">
        <f t="shared" si="26"/>
        <v>0</v>
      </c>
      <c r="T124">
        <v>1</v>
      </c>
      <c r="U124" s="29">
        <f t="shared" si="19"/>
        <v>0</v>
      </c>
      <c r="V124" s="29">
        <f t="shared" si="20"/>
        <v>0</v>
      </c>
      <c r="W124" s="29">
        <f t="shared" si="21"/>
        <v>0</v>
      </c>
      <c r="X124" s="29">
        <f t="shared" si="22"/>
        <v>0</v>
      </c>
      <c r="Y124" s="29">
        <f t="shared" si="23"/>
        <v>0</v>
      </c>
      <c r="Z124" s="29">
        <f t="shared" si="24"/>
        <v>9374.01</v>
      </c>
      <c r="AB124" s="29"/>
    </row>
    <row r="125" spans="1:28" x14ac:dyDescent="0.3">
      <c r="A125" s="5" t="s">
        <v>2048</v>
      </c>
      <c r="B125" s="5" t="s">
        <v>2049</v>
      </c>
      <c r="C125" s="5">
        <v>60</v>
      </c>
      <c r="D125" s="162">
        <v>9374.01</v>
      </c>
      <c r="E125" s="124">
        <v>44531</v>
      </c>
      <c r="F125" s="124">
        <v>44551</v>
      </c>
      <c r="G125" s="140">
        <v>0</v>
      </c>
      <c r="H125" s="5" t="s">
        <v>8426</v>
      </c>
      <c r="I125" s="5" t="s">
        <v>8591</v>
      </c>
      <c r="J125" s="5"/>
      <c r="K125" s="5"/>
      <c r="L125" s="160">
        <f t="shared" si="18"/>
        <v>9374.01</v>
      </c>
      <c r="M125" s="160">
        <f t="shared" si="17"/>
        <v>9374.01</v>
      </c>
      <c r="N125" s="33">
        <f t="shared" si="26"/>
        <v>0</v>
      </c>
      <c r="T125">
        <v>1</v>
      </c>
      <c r="U125" s="29">
        <f t="shared" si="19"/>
        <v>0</v>
      </c>
      <c r="V125" s="29">
        <f t="shared" si="20"/>
        <v>0</v>
      </c>
      <c r="W125" s="29">
        <f t="shared" si="21"/>
        <v>0</v>
      </c>
      <c r="X125" s="29">
        <f t="shared" si="22"/>
        <v>0</v>
      </c>
      <c r="Y125" s="29">
        <f t="shared" si="23"/>
        <v>0</v>
      </c>
      <c r="Z125" s="29">
        <f t="shared" si="24"/>
        <v>9374.01</v>
      </c>
      <c r="AB125" s="29"/>
    </row>
    <row r="126" spans="1:28" x14ac:dyDescent="0.3">
      <c r="A126" s="5" t="s">
        <v>2048</v>
      </c>
      <c r="B126" s="5" t="s">
        <v>2049</v>
      </c>
      <c r="C126" s="5">
        <v>240</v>
      </c>
      <c r="D126" s="162">
        <v>29057.32</v>
      </c>
      <c r="E126" s="124">
        <v>44531</v>
      </c>
      <c r="F126" s="124">
        <v>44551</v>
      </c>
      <c r="G126" s="140">
        <v>0</v>
      </c>
      <c r="H126" s="5" t="s">
        <v>8406</v>
      </c>
      <c r="I126" s="22" t="s">
        <v>8591</v>
      </c>
      <c r="J126" s="5"/>
      <c r="K126" s="5"/>
      <c r="L126" s="160">
        <f t="shared" si="18"/>
        <v>29057.32</v>
      </c>
      <c r="M126" s="160">
        <f t="shared" si="17"/>
        <v>29057.32</v>
      </c>
      <c r="N126" s="33">
        <f t="shared" si="26"/>
        <v>0</v>
      </c>
      <c r="T126">
        <v>1</v>
      </c>
      <c r="U126" s="29">
        <f t="shared" si="19"/>
        <v>0</v>
      </c>
      <c r="V126" s="29">
        <f t="shared" si="20"/>
        <v>0</v>
      </c>
      <c r="W126" s="29">
        <f t="shared" si="21"/>
        <v>0</v>
      </c>
      <c r="X126" s="29">
        <f t="shared" si="22"/>
        <v>0</v>
      </c>
      <c r="Y126" s="29">
        <f t="shared" si="23"/>
        <v>0</v>
      </c>
      <c r="Z126" s="29">
        <f t="shared" si="24"/>
        <v>29057.32</v>
      </c>
      <c r="AB126" s="29"/>
    </row>
    <row r="127" spans="1:28" x14ac:dyDescent="0.3">
      <c r="A127" s="5" t="s">
        <v>2048</v>
      </c>
      <c r="B127" s="5" t="s">
        <v>2049</v>
      </c>
      <c r="C127" s="5">
        <v>300</v>
      </c>
      <c r="D127" s="162">
        <v>39806.44</v>
      </c>
      <c r="E127" s="124">
        <v>44531</v>
      </c>
      <c r="F127" s="124">
        <v>44551</v>
      </c>
      <c r="G127" s="140">
        <v>0</v>
      </c>
      <c r="H127" s="5" t="s">
        <v>8409</v>
      </c>
      <c r="I127" s="22" t="s">
        <v>8591</v>
      </c>
      <c r="J127" s="5"/>
      <c r="K127" s="5"/>
      <c r="L127" s="160">
        <f t="shared" si="18"/>
        <v>39806.44</v>
      </c>
      <c r="M127" s="160">
        <f t="shared" si="17"/>
        <v>39806.44</v>
      </c>
      <c r="N127" s="33">
        <f t="shared" si="26"/>
        <v>0</v>
      </c>
      <c r="T127">
        <v>1</v>
      </c>
      <c r="U127" s="29">
        <f t="shared" si="19"/>
        <v>0</v>
      </c>
      <c r="V127" s="29">
        <f t="shared" si="20"/>
        <v>0</v>
      </c>
      <c r="W127" s="29">
        <f t="shared" si="21"/>
        <v>0</v>
      </c>
      <c r="X127" s="29">
        <f t="shared" si="22"/>
        <v>0</v>
      </c>
      <c r="Y127" s="29">
        <f t="shared" si="23"/>
        <v>0</v>
      </c>
      <c r="Z127" s="29">
        <f t="shared" si="24"/>
        <v>39806.44</v>
      </c>
      <c r="AB127" s="29"/>
    </row>
    <row r="128" spans="1:28" x14ac:dyDescent="0.3">
      <c r="A128" s="5" t="s">
        <v>2052</v>
      </c>
      <c r="B128" s="5" t="s">
        <v>2053</v>
      </c>
      <c r="C128" s="5">
        <v>40</v>
      </c>
      <c r="D128" s="162">
        <v>6249.34</v>
      </c>
      <c r="E128" s="124">
        <v>44617</v>
      </c>
      <c r="F128" s="124">
        <v>44630</v>
      </c>
      <c r="G128" s="140">
        <v>0</v>
      </c>
      <c r="H128" s="5" t="s">
        <v>8426</v>
      </c>
      <c r="I128" s="5" t="s">
        <v>8591</v>
      </c>
      <c r="J128" s="5"/>
      <c r="K128" s="5"/>
      <c r="L128" s="160">
        <f t="shared" si="18"/>
        <v>6249.34</v>
      </c>
      <c r="M128" s="160">
        <f t="shared" si="17"/>
        <v>6249.34</v>
      </c>
      <c r="N128" s="33">
        <f t="shared" si="26"/>
        <v>0</v>
      </c>
      <c r="T128">
        <v>1</v>
      </c>
      <c r="U128" s="29">
        <f t="shared" si="19"/>
        <v>0</v>
      </c>
      <c r="V128" s="29">
        <f t="shared" si="20"/>
        <v>0</v>
      </c>
      <c r="W128" s="29">
        <f t="shared" si="21"/>
        <v>0</v>
      </c>
      <c r="X128" s="29">
        <f t="shared" si="22"/>
        <v>0</v>
      </c>
      <c r="Y128" s="29">
        <f t="shared" si="23"/>
        <v>0</v>
      </c>
      <c r="Z128" s="29">
        <f t="shared" si="24"/>
        <v>6249.34</v>
      </c>
      <c r="AB128" s="29"/>
    </row>
    <row r="129" spans="1:28" x14ac:dyDescent="0.3">
      <c r="A129" s="5" t="s">
        <v>2052</v>
      </c>
      <c r="B129" s="5" t="s">
        <v>2053</v>
      </c>
      <c r="C129" s="5">
        <v>160</v>
      </c>
      <c r="D129" s="162">
        <v>19371.55</v>
      </c>
      <c r="E129" s="124">
        <v>44617</v>
      </c>
      <c r="F129" s="124">
        <v>44630</v>
      </c>
      <c r="G129" s="140">
        <v>0</v>
      </c>
      <c r="H129" s="5" t="s">
        <v>8406</v>
      </c>
      <c r="I129" s="22" t="s">
        <v>8591</v>
      </c>
      <c r="J129" s="5"/>
      <c r="K129" s="5"/>
      <c r="L129" s="160">
        <f t="shared" si="18"/>
        <v>19371.55</v>
      </c>
      <c r="M129" s="160">
        <f t="shared" si="17"/>
        <v>19371.55</v>
      </c>
      <c r="N129" s="33">
        <f t="shared" si="26"/>
        <v>0</v>
      </c>
      <c r="T129">
        <v>1</v>
      </c>
      <c r="U129" s="29">
        <f t="shared" si="19"/>
        <v>0</v>
      </c>
      <c r="V129" s="29">
        <f t="shared" si="20"/>
        <v>0</v>
      </c>
      <c r="W129" s="29">
        <f t="shared" si="21"/>
        <v>0</v>
      </c>
      <c r="X129" s="29">
        <f t="shared" si="22"/>
        <v>0</v>
      </c>
      <c r="Y129" s="29">
        <f t="shared" si="23"/>
        <v>0</v>
      </c>
      <c r="Z129" s="29">
        <f t="shared" si="24"/>
        <v>19371.55</v>
      </c>
      <c r="AB129" s="29"/>
    </row>
    <row r="130" spans="1:28" x14ac:dyDescent="0.3">
      <c r="A130" s="5" t="s">
        <v>2052</v>
      </c>
      <c r="B130" s="5" t="s">
        <v>2053</v>
      </c>
      <c r="C130" s="5">
        <v>220</v>
      </c>
      <c r="D130" s="162">
        <v>29191.39</v>
      </c>
      <c r="E130" s="124">
        <v>44617</v>
      </c>
      <c r="F130" s="124">
        <v>44630</v>
      </c>
      <c r="G130" s="140">
        <v>0</v>
      </c>
      <c r="H130" s="5" t="s">
        <v>8409</v>
      </c>
      <c r="I130" s="22" t="s">
        <v>8591</v>
      </c>
      <c r="J130" s="5"/>
      <c r="K130" s="5"/>
      <c r="L130" s="160">
        <f t="shared" si="18"/>
        <v>29191.39</v>
      </c>
      <c r="M130" s="160">
        <f t="shared" si="17"/>
        <v>29191.39</v>
      </c>
      <c r="N130" s="33">
        <f t="shared" si="26"/>
        <v>0</v>
      </c>
      <c r="T130">
        <v>1</v>
      </c>
      <c r="U130" s="29">
        <f t="shared" si="19"/>
        <v>0</v>
      </c>
      <c r="V130" s="29">
        <f t="shared" si="20"/>
        <v>0</v>
      </c>
      <c r="W130" s="29">
        <f t="shared" si="21"/>
        <v>0</v>
      </c>
      <c r="X130" s="29">
        <f t="shared" si="22"/>
        <v>0</v>
      </c>
      <c r="Y130" s="29">
        <f t="shared" si="23"/>
        <v>0</v>
      </c>
      <c r="Z130" s="29">
        <f t="shared" si="24"/>
        <v>29191.39</v>
      </c>
      <c r="AB130" s="29"/>
    </row>
    <row r="131" spans="1:28" x14ac:dyDescent="0.3">
      <c r="A131" s="142" t="s">
        <v>8429</v>
      </c>
      <c r="B131" s="142"/>
      <c r="C131" s="142">
        <v>3406</v>
      </c>
      <c r="D131" s="161"/>
      <c r="E131" s="144" t="s">
        <v>6832</v>
      </c>
      <c r="F131" s="144">
        <v>44697</v>
      </c>
      <c r="G131" s="145"/>
      <c r="H131" s="142"/>
      <c r="I131" s="146"/>
      <c r="J131" s="142"/>
      <c r="K131" s="142"/>
      <c r="L131" s="147"/>
      <c r="M131" s="147"/>
      <c r="N131" s="147"/>
      <c r="U131" s="29"/>
      <c r="V131" s="29"/>
      <c r="W131" s="29"/>
      <c r="X131" s="29"/>
      <c r="Y131" s="29"/>
      <c r="Z131" s="29"/>
      <c r="AB131" s="29"/>
    </row>
    <row r="132" spans="1:28" x14ac:dyDescent="0.3">
      <c r="A132" s="5" t="s">
        <v>2074</v>
      </c>
      <c r="B132" s="5" t="s">
        <v>2075</v>
      </c>
      <c r="C132" s="5">
        <v>7</v>
      </c>
      <c r="D132" s="162">
        <v>1061.78</v>
      </c>
      <c r="E132" s="124" t="s">
        <v>6832</v>
      </c>
      <c r="F132" s="124">
        <v>44545</v>
      </c>
      <c r="G132" s="140">
        <v>0.3</v>
      </c>
      <c r="H132" s="5" t="s">
        <v>8426</v>
      </c>
      <c r="I132" s="22" t="s">
        <v>8591</v>
      </c>
      <c r="J132" s="5"/>
      <c r="K132" s="5"/>
      <c r="L132" s="160">
        <f t="shared" si="18"/>
        <v>743.24599999999998</v>
      </c>
      <c r="M132" s="160">
        <f t="shared" si="17"/>
        <v>743.24599999999998</v>
      </c>
      <c r="N132" s="33">
        <f t="shared" si="26"/>
        <v>0</v>
      </c>
      <c r="R132">
        <v>1</v>
      </c>
      <c r="U132" s="29">
        <f t="shared" si="19"/>
        <v>0</v>
      </c>
      <c r="V132" s="29">
        <f t="shared" si="20"/>
        <v>0</v>
      </c>
      <c r="W132" s="29">
        <f t="shared" si="21"/>
        <v>0</v>
      </c>
      <c r="X132" s="29">
        <f t="shared" si="22"/>
        <v>743.24599999999998</v>
      </c>
      <c r="Y132" s="29">
        <f t="shared" si="23"/>
        <v>0</v>
      </c>
      <c r="Z132" s="29">
        <f t="shared" si="24"/>
        <v>0</v>
      </c>
      <c r="AB132" s="29"/>
    </row>
    <row r="133" spans="1:28" x14ac:dyDescent="0.3">
      <c r="A133" s="5" t="s">
        <v>2074</v>
      </c>
      <c r="B133" s="5" t="s">
        <v>2075</v>
      </c>
      <c r="C133" s="5">
        <v>32</v>
      </c>
      <c r="D133" s="162">
        <v>3761.47</v>
      </c>
      <c r="E133" s="124" t="s">
        <v>6832</v>
      </c>
      <c r="F133" s="124">
        <v>44545</v>
      </c>
      <c r="G133" s="140">
        <v>0.3</v>
      </c>
      <c r="H133" s="5" t="s">
        <v>8406</v>
      </c>
      <c r="I133" s="22" t="s">
        <v>8591</v>
      </c>
      <c r="J133" s="5"/>
      <c r="K133" s="5"/>
      <c r="L133" s="160">
        <f t="shared" si="18"/>
        <v>2633.0289999999995</v>
      </c>
      <c r="M133" s="160">
        <f t="shared" si="17"/>
        <v>2633.0289999999995</v>
      </c>
      <c r="N133" s="33">
        <f t="shared" si="26"/>
        <v>0</v>
      </c>
      <c r="R133">
        <v>1</v>
      </c>
      <c r="U133" s="29">
        <f t="shared" si="19"/>
        <v>0</v>
      </c>
      <c r="V133" s="29">
        <f t="shared" si="20"/>
        <v>0</v>
      </c>
      <c r="W133" s="29">
        <f t="shared" si="21"/>
        <v>0</v>
      </c>
      <c r="X133" s="29">
        <f t="shared" si="22"/>
        <v>2633.0289999999995</v>
      </c>
      <c r="Y133" s="29">
        <f t="shared" si="23"/>
        <v>0</v>
      </c>
      <c r="Z133" s="29">
        <f t="shared" si="24"/>
        <v>0</v>
      </c>
      <c r="AB133" s="29"/>
    </row>
    <row r="134" spans="1:28" x14ac:dyDescent="0.3">
      <c r="A134" s="5" t="s">
        <v>2082</v>
      </c>
      <c r="B134" s="5" t="s">
        <v>2083</v>
      </c>
      <c r="C134" s="5">
        <v>70</v>
      </c>
      <c r="D134" s="162">
        <v>8475.0499999999993</v>
      </c>
      <c r="E134" s="124">
        <v>44677</v>
      </c>
      <c r="F134" s="124">
        <v>44683</v>
      </c>
      <c r="G134" s="140">
        <v>0</v>
      </c>
      <c r="H134" s="5" t="s">
        <v>8406</v>
      </c>
      <c r="I134" s="22" t="s">
        <v>8591</v>
      </c>
      <c r="J134" s="5"/>
      <c r="K134" s="5"/>
      <c r="L134" s="160">
        <f t="shared" si="18"/>
        <v>8475.0499999999993</v>
      </c>
      <c r="M134" s="160">
        <f t="shared" ref="M134:M197" si="27">IF(J134="",L134,(D134/C134)*J134)</f>
        <v>8475.0499999999993</v>
      </c>
      <c r="N134" s="33">
        <f t="shared" si="26"/>
        <v>0</v>
      </c>
      <c r="T134">
        <v>1</v>
      </c>
      <c r="U134" s="29">
        <f t="shared" si="19"/>
        <v>0</v>
      </c>
      <c r="V134" s="29">
        <f t="shared" si="20"/>
        <v>0</v>
      </c>
      <c r="W134" s="29">
        <f t="shared" si="21"/>
        <v>0</v>
      </c>
      <c r="X134" s="29">
        <f t="shared" si="22"/>
        <v>0</v>
      </c>
      <c r="Y134" s="29">
        <f t="shared" si="23"/>
        <v>0</v>
      </c>
      <c r="Z134" s="29">
        <f t="shared" si="24"/>
        <v>8475.0499999999993</v>
      </c>
      <c r="AB134" s="29"/>
    </row>
    <row r="135" spans="1:28" x14ac:dyDescent="0.3">
      <c r="A135" s="5" t="s">
        <v>2086</v>
      </c>
      <c r="B135" s="5" t="s">
        <v>2087</v>
      </c>
      <c r="C135" s="5">
        <v>3137</v>
      </c>
      <c r="D135" s="162">
        <v>3499.68</v>
      </c>
      <c r="E135" s="124">
        <v>44677</v>
      </c>
      <c r="F135" s="124">
        <v>44683</v>
      </c>
      <c r="G135" s="140">
        <v>0</v>
      </c>
      <c r="H135" s="5" t="s">
        <v>8387</v>
      </c>
      <c r="I135" s="22" t="s">
        <v>8591</v>
      </c>
      <c r="J135" s="5"/>
      <c r="K135" s="5"/>
      <c r="L135" s="160">
        <f t="shared" si="18"/>
        <v>3499.68</v>
      </c>
      <c r="M135" s="160">
        <f t="shared" si="27"/>
        <v>3499.68</v>
      </c>
      <c r="N135" s="33">
        <f t="shared" si="26"/>
        <v>0</v>
      </c>
      <c r="T135">
        <v>1</v>
      </c>
      <c r="U135" s="29">
        <f t="shared" si="19"/>
        <v>0</v>
      </c>
      <c r="V135" s="29">
        <f t="shared" si="20"/>
        <v>0</v>
      </c>
      <c r="W135" s="29">
        <f t="shared" si="21"/>
        <v>0</v>
      </c>
      <c r="X135" s="29">
        <f t="shared" si="22"/>
        <v>0</v>
      </c>
      <c r="Y135" s="29">
        <f t="shared" si="23"/>
        <v>0</v>
      </c>
      <c r="Z135" s="29">
        <f t="shared" si="24"/>
        <v>3499.68</v>
      </c>
      <c r="AB135" s="29"/>
    </row>
    <row r="136" spans="1:28" x14ac:dyDescent="0.3">
      <c r="A136" s="5" t="s">
        <v>2076</v>
      </c>
      <c r="B136" s="5" t="s">
        <v>2077</v>
      </c>
      <c r="C136" s="5">
        <v>80</v>
      </c>
      <c r="D136" s="162">
        <v>12498.68</v>
      </c>
      <c r="E136" s="124">
        <v>44684</v>
      </c>
      <c r="F136" s="124">
        <v>44697</v>
      </c>
      <c r="G136" s="140">
        <v>0</v>
      </c>
      <c r="H136" s="5" t="s">
        <v>8426</v>
      </c>
      <c r="I136" s="22" t="s">
        <v>8591</v>
      </c>
      <c r="J136" s="5"/>
      <c r="K136" s="5"/>
      <c r="L136" s="160">
        <f t="shared" ref="L136:L199" si="28">D136*(1-G136)</f>
        <v>12498.68</v>
      </c>
      <c r="M136" s="160">
        <f t="shared" si="27"/>
        <v>12498.68</v>
      </c>
      <c r="N136" s="33">
        <f t="shared" si="26"/>
        <v>0</v>
      </c>
      <c r="T136">
        <v>1</v>
      </c>
      <c r="U136" s="29">
        <f t="shared" si="19"/>
        <v>0</v>
      </c>
      <c r="V136" s="29">
        <f t="shared" si="20"/>
        <v>0</v>
      </c>
      <c r="W136" s="29">
        <f t="shared" si="21"/>
        <v>0</v>
      </c>
      <c r="X136" s="29">
        <f t="shared" si="22"/>
        <v>0</v>
      </c>
      <c r="Y136" s="29">
        <f t="shared" si="23"/>
        <v>0</v>
      </c>
      <c r="Z136" s="29">
        <f t="shared" si="24"/>
        <v>12498.68</v>
      </c>
      <c r="AB136" s="29"/>
    </row>
    <row r="137" spans="1:28" x14ac:dyDescent="0.3">
      <c r="A137" s="5" t="s">
        <v>2076</v>
      </c>
      <c r="B137" s="5" t="s">
        <v>2077</v>
      </c>
      <c r="C137" s="5">
        <v>80</v>
      </c>
      <c r="D137" s="162">
        <v>9685.77</v>
      </c>
      <c r="E137" s="124">
        <v>44684</v>
      </c>
      <c r="F137" s="124">
        <v>44697</v>
      </c>
      <c r="G137" s="140">
        <v>0</v>
      </c>
      <c r="H137" s="5" t="s">
        <v>8406</v>
      </c>
      <c r="I137" s="22" t="s">
        <v>8591</v>
      </c>
      <c r="J137" s="5"/>
      <c r="K137" s="5"/>
      <c r="L137" s="160">
        <f t="shared" si="28"/>
        <v>9685.77</v>
      </c>
      <c r="M137" s="160">
        <f t="shared" si="27"/>
        <v>9685.77</v>
      </c>
      <c r="N137" s="33">
        <f t="shared" si="26"/>
        <v>0</v>
      </c>
      <c r="T137">
        <v>1</v>
      </c>
      <c r="U137" s="29">
        <f t="shared" si="19"/>
        <v>0</v>
      </c>
      <c r="V137" s="29">
        <f t="shared" si="20"/>
        <v>0</v>
      </c>
      <c r="W137" s="29">
        <f t="shared" si="21"/>
        <v>0</v>
      </c>
      <c r="X137" s="29">
        <f t="shared" si="22"/>
        <v>0</v>
      </c>
      <c r="Y137" s="29">
        <f t="shared" si="23"/>
        <v>0</v>
      </c>
      <c r="Z137" s="29">
        <f t="shared" si="24"/>
        <v>9685.77</v>
      </c>
      <c r="AB137" s="29"/>
    </row>
    <row r="138" spans="1:28" x14ac:dyDescent="0.3">
      <c r="A138" s="142" t="s">
        <v>8430</v>
      </c>
      <c r="B138" s="142"/>
      <c r="C138" s="142">
        <v>322</v>
      </c>
      <c r="D138" s="161"/>
      <c r="E138" s="144" t="s">
        <v>6096</v>
      </c>
      <c r="F138" s="144">
        <v>44690</v>
      </c>
      <c r="G138" s="145"/>
      <c r="H138" s="142"/>
      <c r="I138" s="146"/>
      <c r="J138" s="142"/>
      <c r="K138" s="142"/>
      <c r="L138" s="147"/>
      <c r="M138" s="147"/>
      <c r="N138" s="147"/>
      <c r="U138" s="29"/>
      <c r="V138" s="29"/>
      <c r="W138" s="29"/>
      <c r="X138" s="29"/>
      <c r="Y138" s="29"/>
      <c r="Z138" s="29"/>
      <c r="AB138" s="29"/>
    </row>
    <row r="139" spans="1:28" x14ac:dyDescent="0.3">
      <c r="A139" s="5" t="s">
        <v>2060</v>
      </c>
      <c r="B139" s="5" t="s">
        <v>2061</v>
      </c>
      <c r="C139" s="5">
        <v>80</v>
      </c>
      <c r="D139" s="162">
        <v>9403.66</v>
      </c>
      <c r="E139" s="5" t="s">
        <v>7234</v>
      </c>
      <c r="F139" s="124">
        <v>44663</v>
      </c>
      <c r="G139" s="140">
        <v>0.3</v>
      </c>
      <c r="H139" s="5" t="s">
        <v>8406</v>
      </c>
      <c r="I139" s="22" t="s">
        <v>8591</v>
      </c>
      <c r="J139" s="5"/>
      <c r="K139" s="5"/>
      <c r="L139" s="160">
        <f t="shared" si="28"/>
        <v>6582.5619999999999</v>
      </c>
      <c r="M139" s="160">
        <f t="shared" si="27"/>
        <v>6582.5619999999999</v>
      </c>
      <c r="N139" s="33">
        <f t="shared" si="26"/>
        <v>0</v>
      </c>
      <c r="R139">
        <v>1</v>
      </c>
      <c r="U139" s="29">
        <f t="shared" si="19"/>
        <v>0</v>
      </c>
      <c r="V139" s="29">
        <f t="shared" si="20"/>
        <v>0</v>
      </c>
      <c r="W139" s="29">
        <f t="shared" si="21"/>
        <v>0</v>
      </c>
      <c r="X139" s="29">
        <f t="shared" si="22"/>
        <v>6582.5619999999999</v>
      </c>
      <c r="Y139" s="29">
        <f t="shared" si="23"/>
        <v>0</v>
      </c>
      <c r="Z139" s="29">
        <f t="shared" si="24"/>
        <v>0</v>
      </c>
      <c r="AB139" s="29"/>
    </row>
    <row r="140" spans="1:28" x14ac:dyDescent="0.3">
      <c r="A140" s="5" t="s">
        <v>2062</v>
      </c>
      <c r="B140" s="5" t="s">
        <v>2063</v>
      </c>
      <c r="C140" s="5">
        <v>80</v>
      </c>
      <c r="D140" s="162">
        <v>9685.77</v>
      </c>
      <c r="E140" s="5" t="s">
        <v>8388</v>
      </c>
      <c r="F140" s="124">
        <v>44690</v>
      </c>
      <c r="G140" s="140">
        <v>0.15</v>
      </c>
      <c r="H140" s="5" t="s">
        <v>8406</v>
      </c>
      <c r="I140" s="22" t="s">
        <v>8591</v>
      </c>
      <c r="J140" s="5"/>
      <c r="K140" s="5"/>
      <c r="L140" s="160">
        <f t="shared" si="28"/>
        <v>8232.9045000000006</v>
      </c>
      <c r="M140" s="160">
        <f t="shared" si="27"/>
        <v>8232.9045000000006</v>
      </c>
      <c r="N140" s="33">
        <f t="shared" si="26"/>
        <v>0</v>
      </c>
      <c r="R140">
        <v>1</v>
      </c>
      <c r="U140" s="29">
        <f t="shared" si="19"/>
        <v>0</v>
      </c>
      <c r="V140" s="29">
        <f t="shared" si="20"/>
        <v>0</v>
      </c>
      <c r="W140" s="29">
        <f t="shared" si="21"/>
        <v>0</v>
      </c>
      <c r="X140" s="29">
        <f t="shared" si="22"/>
        <v>8232.9045000000006</v>
      </c>
      <c r="Y140" s="29">
        <f t="shared" si="23"/>
        <v>0</v>
      </c>
      <c r="Z140" s="29">
        <f t="shared" si="24"/>
        <v>0</v>
      </c>
      <c r="AB140" s="29"/>
    </row>
    <row r="141" spans="1:28" x14ac:dyDescent="0.3">
      <c r="A141" s="5" t="s">
        <v>2062</v>
      </c>
      <c r="B141" s="5" t="s">
        <v>2063</v>
      </c>
      <c r="C141" s="5">
        <v>80</v>
      </c>
      <c r="D141" s="162">
        <v>14433.59</v>
      </c>
      <c r="E141" s="5" t="s">
        <v>8388</v>
      </c>
      <c r="F141" s="124">
        <v>44690</v>
      </c>
      <c r="G141" s="140">
        <v>0.15</v>
      </c>
      <c r="H141" s="5" t="s">
        <v>8395</v>
      </c>
      <c r="I141" s="5" t="s">
        <v>8591</v>
      </c>
      <c r="J141" s="5"/>
      <c r="K141" s="5"/>
      <c r="L141" s="160">
        <f t="shared" si="28"/>
        <v>12268.5515</v>
      </c>
      <c r="M141" s="160">
        <f t="shared" si="27"/>
        <v>12268.5515</v>
      </c>
      <c r="N141" s="33">
        <f t="shared" si="26"/>
        <v>0</v>
      </c>
      <c r="R141">
        <v>1</v>
      </c>
      <c r="U141" s="29">
        <f t="shared" si="19"/>
        <v>0</v>
      </c>
      <c r="V141" s="29">
        <f t="shared" si="20"/>
        <v>0</v>
      </c>
      <c r="W141" s="29">
        <f t="shared" si="21"/>
        <v>0</v>
      </c>
      <c r="X141" s="29">
        <f t="shared" si="22"/>
        <v>12268.5515</v>
      </c>
      <c r="Y141" s="29">
        <f t="shared" si="23"/>
        <v>0</v>
      </c>
      <c r="Z141" s="29">
        <f t="shared" si="24"/>
        <v>0</v>
      </c>
      <c r="AB141" s="29"/>
    </row>
    <row r="142" spans="1:28" x14ac:dyDescent="0.3">
      <c r="A142" s="5" t="s">
        <v>2066</v>
      </c>
      <c r="B142" s="5" t="s">
        <v>2067</v>
      </c>
      <c r="C142" s="5">
        <v>54</v>
      </c>
      <c r="D142" s="162">
        <v>6227.23</v>
      </c>
      <c r="E142" s="124" t="s">
        <v>6096</v>
      </c>
      <c r="F142" s="124">
        <v>44575</v>
      </c>
      <c r="G142" s="140">
        <v>0.9</v>
      </c>
      <c r="H142" s="5" t="s">
        <v>8406</v>
      </c>
      <c r="I142" s="22" t="s">
        <v>8591</v>
      </c>
      <c r="J142" s="5"/>
      <c r="K142" s="5"/>
      <c r="L142" s="160">
        <f t="shared" si="28"/>
        <v>622.72299999999984</v>
      </c>
      <c r="M142" s="160">
        <f t="shared" si="27"/>
        <v>622.72299999999984</v>
      </c>
      <c r="N142" s="33">
        <f t="shared" si="26"/>
        <v>0</v>
      </c>
      <c r="R142">
        <v>1</v>
      </c>
      <c r="U142" s="29">
        <f t="shared" si="19"/>
        <v>0</v>
      </c>
      <c r="V142" s="29">
        <f t="shared" si="20"/>
        <v>0</v>
      </c>
      <c r="W142" s="29">
        <f t="shared" si="21"/>
        <v>0</v>
      </c>
      <c r="X142" s="29">
        <f t="shared" si="22"/>
        <v>622.72299999999984</v>
      </c>
      <c r="Y142" s="29">
        <f t="shared" si="23"/>
        <v>0</v>
      </c>
      <c r="Z142" s="29">
        <f t="shared" si="24"/>
        <v>0</v>
      </c>
      <c r="AB142" s="29"/>
    </row>
    <row r="143" spans="1:28" x14ac:dyDescent="0.3">
      <c r="A143" s="5" t="s">
        <v>2066</v>
      </c>
      <c r="B143" s="5" t="s">
        <v>2067</v>
      </c>
      <c r="C143" s="5">
        <v>27</v>
      </c>
      <c r="D143" s="162">
        <v>4639.8599999999997</v>
      </c>
      <c r="E143" s="124" t="s">
        <v>6096</v>
      </c>
      <c r="F143" s="124">
        <v>44575</v>
      </c>
      <c r="G143" s="140">
        <v>0.9</v>
      </c>
      <c r="H143" s="5" t="s">
        <v>8395</v>
      </c>
      <c r="I143" s="22" t="s">
        <v>8591</v>
      </c>
      <c r="J143" s="5"/>
      <c r="K143" s="5"/>
      <c r="L143" s="160">
        <f t="shared" si="28"/>
        <v>463.98599999999988</v>
      </c>
      <c r="M143" s="160">
        <f t="shared" si="27"/>
        <v>463.98599999999988</v>
      </c>
      <c r="N143" s="33">
        <f t="shared" si="26"/>
        <v>0</v>
      </c>
      <c r="R143">
        <v>1</v>
      </c>
      <c r="U143" s="29">
        <f t="shared" si="19"/>
        <v>0</v>
      </c>
      <c r="V143" s="29">
        <f t="shared" si="20"/>
        <v>0</v>
      </c>
      <c r="W143" s="29">
        <f t="shared" si="21"/>
        <v>0</v>
      </c>
      <c r="X143" s="29">
        <f t="shared" si="22"/>
        <v>463.98599999999988</v>
      </c>
      <c r="Y143" s="29">
        <f t="shared" si="23"/>
        <v>0</v>
      </c>
      <c r="Z143" s="29">
        <f t="shared" si="24"/>
        <v>0</v>
      </c>
      <c r="AB143" s="29"/>
    </row>
    <row r="144" spans="1:28" x14ac:dyDescent="0.3">
      <c r="A144" s="142" t="s">
        <v>8431</v>
      </c>
      <c r="B144" s="142"/>
      <c r="C144" s="142">
        <v>202</v>
      </c>
      <c r="D144" s="161"/>
      <c r="E144" s="144" t="s">
        <v>6133</v>
      </c>
      <c r="F144" s="144">
        <v>44690</v>
      </c>
      <c r="G144" s="145"/>
      <c r="H144" s="142"/>
      <c r="I144" s="146"/>
      <c r="J144" s="142"/>
      <c r="K144" s="142"/>
      <c r="L144" s="147"/>
      <c r="M144" s="147"/>
      <c r="N144" s="147"/>
      <c r="U144" s="29"/>
      <c r="V144" s="29"/>
      <c r="W144" s="29"/>
      <c r="X144" s="29"/>
      <c r="Y144" s="29"/>
      <c r="Z144" s="29"/>
      <c r="AA144" s="102">
        <f>SUM(U145:U175)</f>
        <v>0</v>
      </c>
      <c r="AB144" s="29"/>
    </row>
    <row r="145" spans="1:28" x14ac:dyDescent="0.3">
      <c r="A145" s="5" t="s">
        <v>1633</v>
      </c>
      <c r="B145" s="5" t="s">
        <v>1634</v>
      </c>
      <c r="C145" s="5">
        <v>90</v>
      </c>
      <c r="D145" s="162">
        <v>13651.47</v>
      </c>
      <c r="E145" s="124" t="s">
        <v>6133</v>
      </c>
      <c r="F145" s="124">
        <v>44589</v>
      </c>
      <c r="G145" s="140">
        <v>0.9</v>
      </c>
      <c r="H145" s="5" t="s">
        <v>8432</v>
      </c>
      <c r="I145" s="22" t="s">
        <v>8591</v>
      </c>
      <c r="J145" s="5"/>
      <c r="K145" s="5"/>
      <c r="L145" s="160">
        <f t="shared" si="28"/>
        <v>1365.1469999999997</v>
      </c>
      <c r="M145" s="160">
        <f t="shared" si="27"/>
        <v>1365.1469999999997</v>
      </c>
      <c r="N145" s="33">
        <f t="shared" si="26"/>
        <v>0</v>
      </c>
      <c r="R145">
        <v>1</v>
      </c>
      <c r="U145" s="29">
        <f t="shared" si="19"/>
        <v>0</v>
      </c>
      <c r="V145" s="29">
        <f t="shared" si="20"/>
        <v>0</v>
      </c>
      <c r="W145" s="29">
        <f t="shared" si="21"/>
        <v>0</v>
      </c>
      <c r="X145" s="29">
        <f t="shared" si="22"/>
        <v>1365.1469999999997</v>
      </c>
      <c r="Y145" s="29">
        <f t="shared" si="23"/>
        <v>0</v>
      </c>
      <c r="Z145" s="29">
        <f t="shared" si="24"/>
        <v>0</v>
      </c>
      <c r="AA145" s="96" t="s">
        <v>8246</v>
      </c>
      <c r="AB145" s="29"/>
    </row>
    <row r="146" spans="1:28" x14ac:dyDescent="0.3">
      <c r="A146" s="5" t="s">
        <v>1635</v>
      </c>
      <c r="B146" s="5" t="s">
        <v>1636</v>
      </c>
      <c r="C146" s="5">
        <v>24</v>
      </c>
      <c r="D146" s="162">
        <v>5242.7299999999996</v>
      </c>
      <c r="E146" s="124">
        <v>44592</v>
      </c>
      <c r="F146" s="124">
        <v>44676</v>
      </c>
      <c r="G146" s="140">
        <v>0</v>
      </c>
      <c r="H146" s="5" t="s">
        <v>8433</v>
      </c>
      <c r="I146" s="22" t="s">
        <v>8591</v>
      </c>
      <c r="J146" s="5"/>
      <c r="K146" s="5"/>
      <c r="L146" s="160">
        <f t="shared" si="28"/>
        <v>5242.7299999999996</v>
      </c>
      <c r="M146" s="160">
        <f t="shared" si="27"/>
        <v>5242.7299999999996</v>
      </c>
      <c r="N146" s="33">
        <f t="shared" si="26"/>
        <v>0</v>
      </c>
      <c r="T146">
        <v>1</v>
      </c>
      <c r="U146" s="29">
        <f t="shared" si="19"/>
        <v>0</v>
      </c>
      <c r="V146" s="29">
        <f t="shared" si="20"/>
        <v>0</v>
      </c>
      <c r="W146" s="29">
        <f t="shared" si="21"/>
        <v>0</v>
      </c>
      <c r="X146" s="29">
        <f t="shared" si="22"/>
        <v>0</v>
      </c>
      <c r="Y146" s="29">
        <f t="shared" si="23"/>
        <v>0</v>
      </c>
      <c r="Z146" s="29">
        <f t="shared" si="24"/>
        <v>5242.7299999999996</v>
      </c>
      <c r="AA146" s="96" t="s">
        <v>8243</v>
      </c>
      <c r="AB146" s="29"/>
    </row>
    <row r="147" spans="1:28" x14ac:dyDescent="0.3">
      <c r="A147" s="5" t="s">
        <v>1635</v>
      </c>
      <c r="B147" s="5" t="s">
        <v>1636</v>
      </c>
      <c r="C147" s="5">
        <v>24</v>
      </c>
      <c r="D147" s="162">
        <v>3749.6</v>
      </c>
      <c r="E147" s="124">
        <v>44592</v>
      </c>
      <c r="F147" s="124">
        <v>44676</v>
      </c>
      <c r="G147" s="140">
        <v>0</v>
      </c>
      <c r="H147" s="5" t="s">
        <v>8432</v>
      </c>
      <c r="I147" s="22" t="s">
        <v>8591</v>
      </c>
      <c r="J147" s="5"/>
      <c r="K147" s="5"/>
      <c r="L147" s="160">
        <f t="shared" si="28"/>
        <v>3749.6</v>
      </c>
      <c r="M147" s="160">
        <f t="shared" si="27"/>
        <v>3749.6</v>
      </c>
      <c r="N147" s="33">
        <f t="shared" si="26"/>
        <v>0</v>
      </c>
      <c r="T147">
        <v>1</v>
      </c>
      <c r="U147" s="29">
        <f t="shared" si="19"/>
        <v>0</v>
      </c>
      <c r="V147" s="29">
        <f t="shared" si="20"/>
        <v>0</v>
      </c>
      <c r="W147" s="29">
        <f t="shared" si="21"/>
        <v>0</v>
      </c>
      <c r="X147" s="29">
        <f t="shared" si="22"/>
        <v>0</v>
      </c>
      <c r="Y147" s="29">
        <f t="shared" si="23"/>
        <v>0</v>
      </c>
      <c r="Z147" s="29">
        <f t="shared" si="24"/>
        <v>3749.6</v>
      </c>
      <c r="AB147" s="29"/>
    </row>
    <row r="148" spans="1:28" x14ac:dyDescent="0.3">
      <c r="A148" s="5" t="s">
        <v>1635</v>
      </c>
      <c r="B148" s="5" t="s">
        <v>1636</v>
      </c>
      <c r="C148" s="5">
        <v>24</v>
      </c>
      <c r="D148" s="162">
        <v>2905.73</v>
      </c>
      <c r="E148" s="124">
        <v>44592</v>
      </c>
      <c r="F148" s="124">
        <v>44676</v>
      </c>
      <c r="G148" s="140">
        <v>0</v>
      </c>
      <c r="H148" s="5" t="s">
        <v>8434</v>
      </c>
      <c r="I148" s="22" t="s">
        <v>8591</v>
      </c>
      <c r="J148" s="5"/>
      <c r="K148" s="5"/>
      <c r="L148" s="160">
        <f t="shared" si="28"/>
        <v>2905.73</v>
      </c>
      <c r="M148" s="160">
        <f t="shared" si="27"/>
        <v>2905.73</v>
      </c>
      <c r="N148" s="33">
        <f t="shared" si="26"/>
        <v>0</v>
      </c>
      <c r="T148">
        <v>1</v>
      </c>
      <c r="U148" s="29">
        <f t="shared" si="19"/>
        <v>0</v>
      </c>
      <c r="V148" s="29">
        <f t="shared" si="20"/>
        <v>0</v>
      </c>
      <c r="W148" s="29">
        <f t="shared" si="21"/>
        <v>0</v>
      </c>
      <c r="X148" s="29">
        <f t="shared" si="22"/>
        <v>0</v>
      </c>
      <c r="Y148" s="29">
        <f t="shared" si="23"/>
        <v>0</v>
      </c>
      <c r="Z148" s="29">
        <f t="shared" si="24"/>
        <v>2905.73</v>
      </c>
      <c r="AB148" s="29"/>
    </row>
    <row r="149" spans="1:28" x14ac:dyDescent="0.3">
      <c r="A149" s="5" t="s">
        <v>1637</v>
      </c>
      <c r="B149" s="5" t="s">
        <v>1638</v>
      </c>
      <c r="C149" s="5">
        <v>40</v>
      </c>
      <c r="D149" s="162">
        <v>4842.8900000000003</v>
      </c>
      <c r="E149" s="124">
        <v>44677</v>
      </c>
      <c r="F149" s="124">
        <v>44690</v>
      </c>
      <c r="G149" s="140">
        <v>0</v>
      </c>
      <c r="H149" s="5" t="s">
        <v>8434</v>
      </c>
      <c r="I149" s="22" t="s">
        <v>8591</v>
      </c>
      <c r="J149" s="5"/>
      <c r="K149" s="5"/>
      <c r="L149" s="160">
        <f t="shared" si="28"/>
        <v>4842.8900000000003</v>
      </c>
      <c r="M149" s="160">
        <f t="shared" si="27"/>
        <v>4842.8900000000003</v>
      </c>
      <c r="N149" s="33">
        <f t="shared" si="26"/>
        <v>0</v>
      </c>
      <c r="T149">
        <v>1</v>
      </c>
      <c r="U149" s="29">
        <f t="shared" si="19"/>
        <v>0</v>
      </c>
      <c r="V149" s="29">
        <f t="shared" si="20"/>
        <v>0</v>
      </c>
      <c r="W149" s="29">
        <f t="shared" si="21"/>
        <v>0</v>
      </c>
      <c r="X149" s="29">
        <f t="shared" si="22"/>
        <v>0</v>
      </c>
      <c r="Y149" s="29">
        <f t="shared" si="23"/>
        <v>0</v>
      </c>
      <c r="Z149" s="29">
        <f t="shared" si="24"/>
        <v>4842.8900000000003</v>
      </c>
      <c r="AB149" s="29"/>
    </row>
    <row r="150" spans="1:28" x14ac:dyDescent="0.3">
      <c r="A150" s="142" t="s">
        <v>8435</v>
      </c>
      <c r="B150" s="142"/>
      <c r="C150" s="142">
        <v>64880</v>
      </c>
      <c r="D150" s="161"/>
      <c r="E150" s="142" t="s">
        <v>6420</v>
      </c>
      <c r="F150" s="144">
        <v>44799</v>
      </c>
      <c r="G150" s="145"/>
      <c r="H150" s="142"/>
      <c r="I150" s="146"/>
      <c r="J150" s="142"/>
      <c r="K150" s="142"/>
      <c r="L150" s="147"/>
      <c r="M150" s="147"/>
      <c r="N150" s="147"/>
      <c r="U150" s="29"/>
      <c r="V150" s="29"/>
      <c r="W150" s="29"/>
      <c r="X150" s="29"/>
      <c r="Y150" s="29"/>
      <c r="Z150" s="29"/>
      <c r="AB150" s="29"/>
    </row>
    <row r="151" spans="1:28" x14ac:dyDescent="0.3">
      <c r="A151" s="5" t="s">
        <v>1663</v>
      </c>
      <c r="B151" s="5" t="s">
        <v>1664</v>
      </c>
      <c r="C151" s="5">
        <v>32</v>
      </c>
      <c r="D151" s="162">
        <v>6786.71</v>
      </c>
      <c r="E151" s="5" t="s">
        <v>6420</v>
      </c>
      <c r="F151" s="124">
        <v>44559</v>
      </c>
      <c r="G151" s="140">
        <v>0.8</v>
      </c>
      <c r="H151" s="5" t="s">
        <v>8433</v>
      </c>
      <c r="I151" s="5" t="s">
        <v>8591</v>
      </c>
      <c r="J151" s="5"/>
      <c r="K151" s="5"/>
      <c r="L151" s="160">
        <f t="shared" si="28"/>
        <v>1357.3419999999996</v>
      </c>
      <c r="M151" s="160">
        <f t="shared" si="27"/>
        <v>1357.3419999999996</v>
      </c>
      <c r="N151" s="33">
        <f t="shared" si="26"/>
        <v>0</v>
      </c>
      <c r="R151">
        <v>1</v>
      </c>
      <c r="U151" s="29">
        <f t="shared" si="19"/>
        <v>0</v>
      </c>
      <c r="V151" s="29">
        <f t="shared" si="20"/>
        <v>0</v>
      </c>
      <c r="W151" s="29">
        <f t="shared" si="21"/>
        <v>0</v>
      </c>
      <c r="X151" s="29">
        <f t="shared" si="22"/>
        <v>1357.3419999999996</v>
      </c>
      <c r="Y151" s="29">
        <f t="shared" si="23"/>
        <v>0</v>
      </c>
      <c r="Z151" s="29">
        <f t="shared" si="24"/>
        <v>0</v>
      </c>
      <c r="AB151" s="29"/>
    </row>
    <row r="152" spans="1:28" x14ac:dyDescent="0.3">
      <c r="A152" s="5" t="s">
        <v>1665</v>
      </c>
      <c r="B152" s="5" t="s">
        <v>1666</v>
      </c>
      <c r="C152" s="5">
        <v>100</v>
      </c>
      <c r="D152" s="162">
        <v>21208.47</v>
      </c>
      <c r="E152" s="5" t="s">
        <v>6133</v>
      </c>
      <c r="F152" s="124">
        <v>44560</v>
      </c>
      <c r="G152" s="140">
        <v>0.5</v>
      </c>
      <c r="H152" s="5" t="s">
        <v>8433</v>
      </c>
      <c r="I152" s="22" t="s">
        <v>8591</v>
      </c>
      <c r="J152" s="5"/>
      <c r="K152" s="5"/>
      <c r="L152" s="160">
        <f t="shared" si="28"/>
        <v>10604.235000000001</v>
      </c>
      <c r="M152" s="160">
        <f t="shared" si="27"/>
        <v>10604.235000000001</v>
      </c>
      <c r="N152" s="33">
        <f t="shared" si="26"/>
        <v>0</v>
      </c>
      <c r="R152">
        <v>1</v>
      </c>
      <c r="U152" s="29">
        <f t="shared" si="19"/>
        <v>0</v>
      </c>
      <c r="V152" s="29">
        <f t="shared" si="20"/>
        <v>0</v>
      </c>
      <c r="W152" s="29">
        <f t="shared" si="21"/>
        <v>0</v>
      </c>
      <c r="X152" s="29">
        <f t="shared" si="22"/>
        <v>10604.235000000001</v>
      </c>
      <c r="Y152" s="29">
        <f t="shared" si="23"/>
        <v>0</v>
      </c>
      <c r="Z152" s="29">
        <f t="shared" si="24"/>
        <v>0</v>
      </c>
      <c r="AB152" s="29"/>
    </row>
    <row r="153" spans="1:28" x14ac:dyDescent="0.3">
      <c r="A153" s="5" t="s">
        <v>1661</v>
      </c>
      <c r="B153" s="5" t="s">
        <v>1662</v>
      </c>
      <c r="C153" s="5">
        <v>8</v>
      </c>
      <c r="D153" s="162">
        <v>1747.58</v>
      </c>
      <c r="E153" s="5" t="s">
        <v>7179</v>
      </c>
      <c r="F153" s="124">
        <v>44566</v>
      </c>
      <c r="G153" s="140">
        <v>0.3</v>
      </c>
      <c r="H153" s="5" t="s">
        <v>8433</v>
      </c>
      <c r="I153" s="5" t="s">
        <v>8591</v>
      </c>
      <c r="J153" s="5"/>
      <c r="K153" s="5"/>
      <c r="L153" s="160">
        <f t="shared" si="28"/>
        <v>1223.3059999999998</v>
      </c>
      <c r="M153" s="160">
        <f t="shared" si="27"/>
        <v>1223.3059999999998</v>
      </c>
      <c r="N153" s="33">
        <f t="shared" si="26"/>
        <v>0</v>
      </c>
      <c r="R153">
        <v>1</v>
      </c>
      <c r="U153" s="29">
        <f t="shared" si="19"/>
        <v>0</v>
      </c>
      <c r="V153" s="29">
        <f t="shared" si="20"/>
        <v>0</v>
      </c>
      <c r="W153" s="29">
        <f t="shared" si="21"/>
        <v>0</v>
      </c>
      <c r="X153" s="29">
        <f t="shared" si="22"/>
        <v>1223.3059999999998</v>
      </c>
      <c r="Y153" s="29">
        <f t="shared" si="23"/>
        <v>0</v>
      </c>
      <c r="Z153" s="29">
        <f t="shared" si="24"/>
        <v>0</v>
      </c>
      <c r="AB153" s="29"/>
    </row>
    <row r="154" spans="1:28" x14ac:dyDescent="0.3">
      <c r="A154" s="5" t="s">
        <v>1667</v>
      </c>
      <c r="B154" s="5" t="s">
        <v>1668</v>
      </c>
      <c r="C154" s="5">
        <v>63000</v>
      </c>
      <c r="D154" s="162">
        <v>74585.570000000007</v>
      </c>
      <c r="E154" s="124">
        <v>44560</v>
      </c>
      <c r="F154" s="124">
        <v>44620</v>
      </c>
      <c r="G154" s="140">
        <v>0</v>
      </c>
      <c r="H154" s="5" t="s">
        <v>8380</v>
      </c>
      <c r="I154" s="22" t="s">
        <v>8591</v>
      </c>
      <c r="J154" s="5"/>
      <c r="K154" s="5"/>
      <c r="L154" s="160">
        <f t="shared" si="28"/>
        <v>74585.570000000007</v>
      </c>
      <c r="M154" s="160">
        <f t="shared" si="27"/>
        <v>74585.570000000007</v>
      </c>
      <c r="N154" s="33">
        <f t="shared" si="26"/>
        <v>0</v>
      </c>
      <c r="Q154">
        <v>1</v>
      </c>
      <c r="U154" s="29">
        <f t="shared" si="19"/>
        <v>0</v>
      </c>
      <c r="V154" s="29">
        <f t="shared" si="20"/>
        <v>0</v>
      </c>
      <c r="W154" s="29">
        <f t="shared" si="21"/>
        <v>74585.570000000007</v>
      </c>
      <c r="X154" s="29">
        <f t="shared" si="22"/>
        <v>0</v>
      </c>
      <c r="Y154" s="29">
        <f t="shared" si="23"/>
        <v>0</v>
      </c>
      <c r="Z154" s="29">
        <f t="shared" si="24"/>
        <v>0</v>
      </c>
      <c r="AB154" s="29"/>
    </row>
    <row r="155" spans="1:28" x14ac:dyDescent="0.3">
      <c r="A155" s="5" t="s">
        <v>1669</v>
      </c>
      <c r="B155" s="5" t="s">
        <v>1670</v>
      </c>
      <c r="C155" s="5">
        <v>60</v>
      </c>
      <c r="D155" s="162">
        <v>9114.6299999999992</v>
      </c>
      <c r="E155" s="124" t="s">
        <v>7008</v>
      </c>
      <c r="F155" s="124">
        <v>44588</v>
      </c>
      <c r="G155" s="140">
        <v>0.4</v>
      </c>
      <c r="H155" s="5" t="s">
        <v>8436</v>
      </c>
      <c r="I155" s="22" t="s">
        <v>8591</v>
      </c>
      <c r="J155" s="5"/>
      <c r="K155" s="5"/>
      <c r="L155" s="160">
        <f t="shared" si="28"/>
        <v>5468.7779999999993</v>
      </c>
      <c r="M155" s="160">
        <f t="shared" si="27"/>
        <v>5468.7779999999993</v>
      </c>
      <c r="N155" s="33">
        <f t="shared" si="26"/>
        <v>0</v>
      </c>
      <c r="R155">
        <v>1</v>
      </c>
      <c r="U155" s="29">
        <f t="shared" si="19"/>
        <v>0</v>
      </c>
      <c r="V155" s="29">
        <f t="shared" si="20"/>
        <v>0</v>
      </c>
      <c r="W155" s="29">
        <f t="shared" si="21"/>
        <v>0</v>
      </c>
      <c r="X155" s="29">
        <f t="shared" si="22"/>
        <v>5468.7779999999993</v>
      </c>
      <c r="Y155" s="29">
        <f t="shared" si="23"/>
        <v>0</v>
      </c>
      <c r="Z155" s="29">
        <f t="shared" si="24"/>
        <v>0</v>
      </c>
      <c r="AB155" s="29"/>
    </row>
    <row r="156" spans="1:28" x14ac:dyDescent="0.3">
      <c r="A156" s="5" t="s">
        <v>1669</v>
      </c>
      <c r="B156" s="5" t="s">
        <v>1670</v>
      </c>
      <c r="C156" s="5">
        <v>30</v>
      </c>
      <c r="D156" s="162">
        <v>3531.66</v>
      </c>
      <c r="E156" s="124" t="s">
        <v>7008</v>
      </c>
      <c r="F156" s="124">
        <v>44588</v>
      </c>
      <c r="G156" s="140">
        <v>0.4</v>
      </c>
      <c r="H156" s="5" t="s">
        <v>8437</v>
      </c>
      <c r="I156" s="22" t="s">
        <v>8591</v>
      </c>
      <c r="J156" s="5"/>
      <c r="K156" s="5"/>
      <c r="L156" s="160">
        <f t="shared" si="28"/>
        <v>2118.9959999999996</v>
      </c>
      <c r="M156" s="160">
        <f t="shared" si="27"/>
        <v>2118.9959999999996</v>
      </c>
      <c r="N156" s="33">
        <f t="shared" si="26"/>
        <v>0</v>
      </c>
      <c r="R156">
        <v>1</v>
      </c>
      <c r="U156" s="29">
        <f t="shared" si="19"/>
        <v>0</v>
      </c>
      <c r="V156" s="29">
        <f t="shared" si="20"/>
        <v>0</v>
      </c>
      <c r="W156" s="29">
        <f t="shared" si="21"/>
        <v>0</v>
      </c>
      <c r="X156" s="29">
        <f t="shared" si="22"/>
        <v>2118.9959999999996</v>
      </c>
      <c r="Y156" s="29">
        <f t="shared" si="23"/>
        <v>0</v>
      </c>
      <c r="Z156" s="29">
        <f t="shared" si="24"/>
        <v>0</v>
      </c>
      <c r="AB156" s="29"/>
    </row>
    <row r="157" spans="1:28" x14ac:dyDescent="0.3">
      <c r="A157" s="5" t="s">
        <v>1671</v>
      </c>
      <c r="B157" s="5" t="s">
        <v>1672</v>
      </c>
      <c r="C157" s="5">
        <v>16</v>
      </c>
      <c r="D157" s="162">
        <v>2499.7399999999998</v>
      </c>
      <c r="E157" s="124">
        <v>44560</v>
      </c>
      <c r="F157" s="124">
        <v>44567</v>
      </c>
      <c r="G157" s="140">
        <v>0</v>
      </c>
      <c r="H157" s="5" t="s">
        <v>8436</v>
      </c>
      <c r="I157" s="22" t="s">
        <v>8591</v>
      </c>
      <c r="J157" s="5"/>
      <c r="K157" s="5"/>
      <c r="L157" s="160">
        <f t="shared" si="28"/>
        <v>2499.7399999999998</v>
      </c>
      <c r="M157" s="160">
        <f t="shared" si="27"/>
        <v>2499.7399999999998</v>
      </c>
      <c r="N157" s="33">
        <f t="shared" si="26"/>
        <v>0</v>
      </c>
      <c r="T157">
        <v>1</v>
      </c>
      <c r="U157" s="29">
        <f t="shared" si="19"/>
        <v>0</v>
      </c>
      <c r="V157" s="29">
        <f t="shared" si="20"/>
        <v>0</v>
      </c>
      <c r="W157" s="29">
        <f t="shared" si="21"/>
        <v>0</v>
      </c>
      <c r="X157" s="29">
        <f t="shared" si="22"/>
        <v>0</v>
      </c>
      <c r="Y157" s="29">
        <f t="shared" si="23"/>
        <v>0</v>
      </c>
      <c r="Z157" s="29">
        <f t="shared" si="24"/>
        <v>2499.7399999999998</v>
      </c>
      <c r="AB157" s="29"/>
    </row>
    <row r="158" spans="1:28" x14ac:dyDescent="0.3">
      <c r="A158" s="5" t="s">
        <v>1671</v>
      </c>
      <c r="B158" s="5" t="s">
        <v>1672</v>
      </c>
      <c r="C158" s="5">
        <v>16</v>
      </c>
      <c r="D158" s="162">
        <v>1937.15</v>
      </c>
      <c r="E158" s="124">
        <v>44560</v>
      </c>
      <c r="F158" s="124">
        <v>44567</v>
      </c>
      <c r="G158" s="140">
        <v>0</v>
      </c>
      <c r="H158" s="5" t="s">
        <v>8437</v>
      </c>
      <c r="I158" s="22" t="s">
        <v>8591</v>
      </c>
      <c r="J158" s="5"/>
      <c r="K158" s="5"/>
      <c r="L158" s="160">
        <f t="shared" si="28"/>
        <v>1937.15</v>
      </c>
      <c r="M158" s="160">
        <f t="shared" si="27"/>
        <v>1937.15</v>
      </c>
      <c r="N158" s="33">
        <f t="shared" si="26"/>
        <v>0</v>
      </c>
      <c r="T158">
        <v>1</v>
      </c>
      <c r="U158" s="29">
        <f t="shared" si="19"/>
        <v>0</v>
      </c>
      <c r="V158" s="29">
        <f t="shared" si="20"/>
        <v>0</v>
      </c>
      <c r="W158" s="29">
        <f t="shared" si="21"/>
        <v>0</v>
      </c>
      <c r="X158" s="29">
        <f t="shared" si="22"/>
        <v>0</v>
      </c>
      <c r="Y158" s="29">
        <f t="shared" si="23"/>
        <v>0</v>
      </c>
      <c r="Z158" s="29">
        <f t="shared" si="24"/>
        <v>1937.15</v>
      </c>
      <c r="AB158" s="29"/>
    </row>
    <row r="159" spans="1:28" x14ac:dyDescent="0.3">
      <c r="A159" s="5" t="s">
        <v>1671</v>
      </c>
      <c r="B159" s="5" t="s">
        <v>1672</v>
      </c>
      <c r="C159" s="5">
        <v>10</v>
      </c>
      <c r="D159" s="162">
        <v>2184.4699999999998</v>
      </c>
      <c r="E159" s="124">
        <v>44560</v>
      </c>
      <c r="F159" s="124">
        <v>44567</v>
      </c>
      <c r="G159" s="140">
        <v>0</v>
      </c>
      <c r="H159" s="5" t="s">
        <v>8433</v>
      </c>
      <c r="I159" s="22" t="s">
        <v>8591</v>
      </c>
      <c r="J159" s="5"/>
      <c r="K159" s="5"/>
      <c r="L159" s="160">
        <f t="shared" si="28"/>
        <v>2184.4699999999998</v>
      </c>
      <c r="M159" s="160">
        <f t="shared" si="27"/>
        <v>2184.4699999999998</v>
      </c>
      <c r="N159" s="33">
        <f t="shared" si="26"/>
        <v>0</v>
      </c>
      <c r="T159">
        <v>1</v>
      </c>
      <c r="U159" s="29">
        <f t="shared" si="19"/>
        <v>0</v>
      </c>
      <c r="V159" s="29">
        <f t="shared" si="20"/>
        <v>0</v>
      </c>
      <c r="W159" s="29">
        <f t="shared" si="21"/>
        <v>0</v>
      </c>
      <c r="X159" s="29">
        <f t="shared" si="22"/>
        <v>0</v>
      </c>
      <c r="Y159" s="29">
        <f t="shared" si="23"/>
        <v>0</v>
      </c>
      <c r="Z159" s="29">
        <f t="shared" si="24"/>
        <v>2184.4699999999998</v>
      </c>
      <c r="AB159" s="29"/>
    </row>
    <row r="160" spans="1:28" x14ac:dyDescent="0.3">
      <c r="A160" s="5" t="s">
        <v>1673</v>
      </c>
      <c r="B160" s="5" t="s">
        <v>1674</v>
      </c>
      <c r="C160" s="5">
        <v>32</v>
      </c>
      <c r="D160" s="162">
        <v>3874.31</v>
      </c>
      <c r="E160" s="5" t="s">
        <v>7234</v>
      </c>
      <c r="F160" s="124">
        <v>44582</v>
      </c>
      <c r="G160" s="140">
        <v>0.05</v>
      </c>
      <c r="H160" s="5" t="s">
        <v>8438</v>
      </c>
      <c r="I160" s="22" t="s">
        <v>8591</v>
      </c>
      <c r="J160" s="5"/>
      <c r="K160" s="5"/>
      <c r="L160" s="160">
        <f t="shared" si="28"/>
        <v>3680.5944999999997</v>
      </c>
      <c r="M160" s="160">
        <f t="shared" si="27"/>
        <v>3680.5944999999997</v>
      </c>
      <c r="N160" s="33">
        <f t="shared" si="26"/>
        <v>0</v>
      </c>
      <c r="R160">
        <v>1</v>
      </c>
      <c r="U160" s="29">
        <f t="shared" si="19"/>
        <v>0</v>
      </c>
      <c r="V160" s="29">
        <f t="shared" si="20"/>
        <v>0</v>
      </c>
      <c r="W160" s="29">
        <f t="shared" si="21"/>
        <v>0</v>
      </c>
      <c r="X160" s="29">
        <f t="shared" si="22"/>
        <v>3680.5944999999997</v>
      </c>
      <c r="Y160" s="29">
        <f t="shared" si="23"/>
        <v>0</v>
      </c>
      <c r="Z160" s="29">
        <f t="shared" si="24"/>
        <v>0</v>
      </c>
      <c r="AB160" s="29"/>
    </row>
    <row r="161" spans="1:28" x14ac:dyDescent="0.3">
      <c r="A161" s="5" t="s">
        <v>1653</v>
      </c>
      <c r="B161" s="5" t="s">
        <v>1654</v>
      </c>
      <c r="C161" s="5">
        <v>80</v>
      </c>
      <c r="D161" s="162">
        <v>9685.77</v>
      </c>
      <c r="E161" s="124">
        <v>44729</v>
      </c>
      <c r="F161" s="124">
        <v>44742</v>
      </c>
      <c r="G161" s="140">
        <v>0</v>
      </c>
      <c r="H161" s="5" t="s">
        <v>8438</v>
      </c>
      <c r="I161" s="22" t="s">
        <v>8591</v>
      </c>
      <c r="J161" s="5"/>
      <c r="K161" s="5"/>
      <c r="L161" s="160">
        <f t="shared" si="28"/>
        <v>9685.77</v>
      </c>
      <c r="M161" s="160">
        <f t="shared" si="27"/>
        <v>9685.77</v>
      </c>
      <c r="N161" s="33">
        <f t="shared" si="26"/>
        <v>0</v>
      </c>
      <c r="T161">
        <v>1</v>
      </c>
      <c r="U161" s="29">
        <f t="shared" si="19"/>
        <v>0</v>
      </c>
      <c r="V161" s="29">
        <f t="shared" si="20"/>
        <v>0</v>
      </c>
      <c r="W161" s="29">
        <f t="shared" si="21"/>
        <v>0</v>
      </c>
      <c r="X161" s="29">
        <f t="shared" si="22"/>
        <v>0</v>
      </c>
      <c r="Y161" s="29">
        <f t="shared" si="23"/>
        <v>0</v>
      </c>
      <c r="Z161" s="29">
        <f t="shared" si="24"/>
        <v>9685.77</v>
      </c>
      <c r="AB161" s="29"/>
    </row>
    <row r="162" spans="1:28" x14ac:dyDescent="0.3">
      <c r="A162" s="5" t="s">
        <v>1653</v>
      </c>
      <c r="B162" s="5" t="s">
        <v>1654</v>
      </c>
      <c r="C162" s="5">
        <v>160</v>
      </c>
      <c r="D162" s="162">
        <v>19371.55</v>
      </c>
      <c r="E162" s="124">
        <v>44729</v>
      </c>
      <c r="F162" s="124">
        <v>44742</v>
      </c>
      <c r="G162" s="140">
        <v>0</v>
      </c>
      <c r="H162" s="5" t="s">
        <v>8434</v>
      </c>
      <c r="I162" s="22" t="s">
        <v>8591</v>
      </c>
      <c r="J162" s="5"/>
      <c r="K162" s="5"/>
      <c r="L162" s="160">
        <f t="shared" si="28"/>
        <v>19371.55</v>
      </c>
      <c r="M162" s="160">
        <f t="shared" si="27"/>
        <v>19371.55</v>
      </c>
      <c r="N162" s="33">
        <f t="shared" si="26"/>
        <v>0</v>
      </c>
      <c r="T162">
        <v>1</v>
      </c>
      <c r="U162" s="29">
        <f t="shared" si="19"/>
        <v>0</v>
      </c>
      <c r="V162" s="29">
        <f t="shared" si="20"/>
        <v>0</v>
      </c>
      <c r="W162" s="29">
        <f t="shared" si="21"/>
        <v>0</v>
      </c>
      <c r="X162" s="29">
        <f t="shared" si="22"/>
        <v>0</v>
      </c>
      <c r="Y162" s="29">
        <f t="shared" si="23"/>
        <v>0</v>
      </c>
      <c r="Z162" s="29">
        <f t="shared" si="24"/>
        <v>19371.55</v>
      </c>
      <c r="AB162" s="29"/>
    </row>
    <row r="163" spans="1:28" x14ac:dyDescent="0.3">
      <c r="A163" s="5" t="s">
        <v>1653</v>
      </c>
      <c r="B163" s="5" t="s">
        <v>1654</v>
      </c>
      <c r="C163" s="5">
        <v>80</v>
      </c>
      <c r="D163" s="162">
        <v>10737.12</v>
      </c>
      <c r="E163" s="124">
        <v>44729</v>
      </c>
      <c r="F163" s="124">
        <v>44742</v>
      </c>
      <c r="G163" s="140">
        <v>0</v>
      </c>
      <c r="H163" s="5" t="s">
        <v>8397</v>
      </c>
      <c r="I163" s="22" t="s">
        <v>8591</v>
      </c>
      <c r="J163" s="5"/>
      <c r="K163" s="5"/>
      <c r="L163" s="160">
        <f t="shared" si="28"/>
        <v>10737.12</v>
      </c>
      <c r="M163" s="160">
        <f t="shared" si="27"/>
        <v>10737.12</v>
      </c>
      <c r="N163" s="33">
        <f t="shared" si="26"/>
        <v>0</v>
      </c>
      <c r="T163">
        <v>1</v>
      </c>
      <c r="U163" s="29">
        <f t="shared" si="19"/>
        <v>0</v>
      </c>
      <c r="V163" s="29">
        <f t="shared" si="20"/>
        <v>0</v>
      </c>
      <c r="W163" s="29">
        <f t="shared" si="21"/>
        <v>0</v>
      </c>
      <c r="X163" s="29">
        <f t="shared" si="22"/>
        <v>0</v>
      </c>
      <c r="Y163" s="29">
        <f t="shared" si="23"/>
        <v>0</v>
      </c>
      <c r="Z163" s="29">
        <f t="shared" si="24"/>
        <v>10737.12</v>
      </c>
      <c r="AB163" s="29"/>
    </row>
    <row r="164" spans="1:28" x14ac:dyDescent="0.3">
      <c r="A164" s="5" t="s">
        <v>1653</v>
      </c>
      <c r="B164" s="5" t="s">
        <v>1654</v>
      </c>
      <c r="C164" s="5">
        <v>160</v>
      </c>
      <c r="D164" s="162">
        <v>34951.550000000003</v>
      </c>
      <c r="E164" s="124">
        <v>44729</v>
      </c>
      <c r="F164" s="124">
        <v>44742</v>
      </c>
      <c r="G164" s="140">
        <v>0</v>
      </c>
      <c r="H164" s="5" t="s">
        <v>8433</v>
      </c>
      <c r="I164" s="5" t="s">
        <v>8591</v>
      </c>
      <c r="J164" s="5"/>
      <c r="K164" s="5"/>
      <c r="L164" s="160">
        <f t="shared" si="28"/>
        <v>34951.550000000003</v>
      </c>
      <c r="M164" s="160">
        <f t="shared" si="27"/>
        <v>34951.550000000003</v>
      </c>
      <c r="N164" s="33">
        <f t="shared" si="26"/>
        <v>0</v>
      </c>
      <c r="T164">
        <v>1</v>
      </c>
      <c r="U164" s="29">
        <f t="shared" si="19"/>
        <v>0</v>
      </c>
      <c r="V164" s="29">
        <f t="shared" si="20"/>
        <v>0</v>
      </c>
      <c r="W164" s="29">
        <f t="shared" si="21"/>
        <v>0</v>
      </c>
      <c r="X164" s="29">
        <f t="shared" si="22"/>
        <v>0</v>
      </c>
      <c r="Y164" s="29">
        <f t="shared" si="23"/>
        <v>0</v>
      </c>
      <c r="Z164" s="29">
        <f t="shared" si="24"/>
        <v>34951.550000000003</v>
      </c>
      <c r="AB164" s="29"/>
    </row>
    <row r="165" spans="1:28" x14ac:dyDescent="0.3">
      <c r="A165" s="5" t="s">
        <v>1655</v>
      </c>
      <c r="B165" s="5" t="s">
        <v>1656</v>
      </c>
      <c r="C165" s="5">
        <v>80</v>
      </c>
      <c r="D165" s="162">
        <v>9685.77</v>
      </c>
      <c r="E165" s="124">
        <v>44748</v>
      </c>
      <c r="F165" s="124">
        <v>44768</v>
      </c>
      <c r="G165" s="140">
        <v>0</v>
      </c>
      <c r="H165" s="5" t="s">
        <v>8438</v>
      </c>
      <c r="I165" s="22" t="s">
        <v>8591</v>
      </c>
      <c r="J165" s="5"/>
      <c r="K165" s="5"/>
      <c r="L165" s="160">
        <f t="shared" si="28"/>
        <v>9685.77</v>
      </c>
      <c r="M165" s="160">
        <f t="shared" si="27"/>
        <v>9685.77</v>
      </c>
      <c r="N165" s="33">
        <f t="shared" si="26"/>
        <v>0</v>
      </c>
      <c r="T165">
        <v>1</v>
      </c>
      <c r="U165" s="29">
        <f t="shared" ref="U165:U223" si="29">O165*M165</f>
        <v>0</v>
      </c>
      <c r="V165" s="29">
        <f t="shared" ref="V165:V223" si="30">P165*M165</f>
        <v>0</v>
      </c>
      <c r="W165" s="29">
        <f t="shared" ref="W165:W223" si="31">Q165*M165</f>
        <v>0</v>
      </c>
      <c r="X165" s="29">
        <f t="shared" ref="X165:X223" si="32">R165*M165</f>
        <v>0</v>
      </c>
      <c r="Y165" s="29">
        <f t="shared" ref="Y165:Y223" si="33">S165*M165</f>
        <v>0</v>
      </c>
      <c r="Z165" s="29">
        <f t="shared" ref="Z165:Z223" si="34">T165*M165</f>
        <v>9685.77</v>
      </c>
      <c r="AB165" s="29"/>
    </row>
    <row r="166" spans="1:28" x14ac:dyDescent="0.3">
      <c r="A166" s="5" t="s">
        <v>1655</v>
      </c>
      <c r="B166" s="5" t="s">
        <v>1656</v>
      </c>
      <c r="C166" s="5">
        <v>160</v>
      </c>
      <c r="D166" s="162">
        <v>34951.550000000003</v>
      </c>
      <c r="E166" s="124">
        <v>44748</v>
      </c>
      <c r="F166" s="124">
        <v>44768</v>
      </c>
      <c r="G166" s="140">
        <v>0</v>
      </c>
      <c r="H166" s="5" t="s">
        <v>8433</v>
      </c>
      <c r="I166" s="22" t="s">
        <v>8591</v>
      </c>
      <c r="J166" s="5"/>
      <c r="K166" s="5"/>
      <c r="L166" s="160">
        <f t="shared" si="28"/>
        <v>34951.550000000003</v>
      </c>
      <c r="M166" s="160">
        <f t="shared" si="27"/>
        <v>34951.550000000003</v>
      </c>
      <c r="N166" s="33">
        <f t="shared" si="26"/>
        <v>0</v>
      </c>
      <c r="T166">
        <v>1</v>
      </c>
      <c r="U166" s="29">
        <f t="shared" si="29"/>
        <v>0</v>
      </c>
      <c r="V166" s="29">
        <f t="shared" si="30"/>
        <v>0</v>
      </c>
      <c r="W166" s="29">
        <f t="shared" si="31"/>
        <v>0</v>
      </c>
      <c r="X166" s="29">
        <f t="shared" si="32"/>
        <v>0</v>
      </c>
      <c r="Y166" s="29">
        <f t="shared" si="33"/>
        <v>0</v>
      </c>
      <c r="Z166" s="29">
        <f t="shared" si="34"/>
        <v>34951.550000000003</v>
      </c>
      <c r="AB166" s="29"/>
    </row>
    <row r="167" spans="1:28" x14ac:dyDescent="0.3">
      <c r="A167" s="5" t="s">
        <v>1655</v>
      </c>
      <c r="B167" s="5" t="s">
        <v>1656</v>
      </c>
      <c r="C167" s="5">
        <v>80</v>
      </c>
      <c r="D167" s="162">
        <v>10737.12</v>
      </c>
      <c r="E167" s="124">
        <v>44748</v>
      </c>
      <c r="F167" s="124">
        <v>44768</v>
      </c>
      <c r="G167" s="140">
        <v>0</v>
      </c>
      <c r="H167" s="5" t="s">
        <v>8397</v>
      </c>
      <c r="I167" s="22" t="s">
        <v>8591</v>
      </c>
      <c r="J167" s="5"/>
      <c r="K167" s="5"/>
      <c r="L167" s="160">
        <f t="shared" si="28"/>
        <v>10737.12</v>
      </c>
      <c r="M167" s="160">
        <f t="shared" si="27"/>
        <v>10737.12</v>
      </c>
      <c r="N167" s="33">
        <f t="shared" si="26"/>
        <v>0</v>
      </c>
      <c r="T167">
        <v>1</v>
      </c>
      <c r="U167" s="29">
        <f t="shared" si="29"/>
        <v>0</v>
      </c>
      <c r="V167" s="29">
        <f t="shared" si="30"/>
        <v>0</v>
      </c>
      <c r="W167" s="29">
        <f t="shared" si="31"/>
        <v>0</v>
      </c>
      <c r="X167" s="29">
        <f t="shared" si="32"/>
        <v>0</v>
      </c>
      <c r="Y167" s="29">
        <f t="shared" si="33"/>
        <v>0</v>
      </c>
      <c r="Z167" s="29">
        <f t="shared" si="34"/>
        <v>10737.12</v>
      </c>
      <c r="AB167" s="29"/>
    </row>
    <row r="168" spans="1:28" x14ac:dyDescent="0.3">
      <c r="A168" s="5" t="s">
        <v>1655</v>
      </c>
      <c r="B168" s="5" t="s">
        <v>1656</v>
      </c>
      <c r="C168" s="5">
        <v>160</v>
      </c>
      <c r="D168" s="162">
        <v>19371.55</v>
      </c>
      <c r="E168" s="124">
        <v>44748</v>
      </c>
      <c r="F168" s="124">
        <v>44768</v>
      </c>
      <c r="G168" s="140">
        <v>0</v>
      </c>
      <c r="H168" s="5" t="s">
        <v>8434</v>
      </c>
      <c r="I168" s="22" t="s">
        <v>8591</v>
      </c>
      <c r="J168" s="5"/>
      <c r="K168" s="5"/>
      <c r="L168" s="160">
        <f t="shared" si="28"/>
        <v>19371.55</v>
      </c>
      <c r="M168" s="160">
        <f t="shared" si="27"/>
        <v>19371.55</v>
      </c>
      <c r="N168" s="33">
        <f t="shared" si="26"/>
        <v>0</v>
      </c>
      <c r="T168">
        <v>1</v>
      </c>
      <c r="U168" s="29">
        <f t="shared" si="29"/>
        <v>0</v>
      </c>
      <c r="V168" s="29">
        <f t="shared" si="30"/>
        <v>0</v>
      </c>
      <c r="W168" s="29">
        <f t="shared" si="31"/>
        <v>0</v>
      </c>
      <c r="X168" s="29">
        <f t="shared" si="32"/>
        <v>0</v>
      </c>
      <c r="Y168" s="29">
        <f t="shared" si="33"/>
        <v>0</v>
      </c>
      <c r="Z168" s="29">
        <f t="shared" si="34"/>
        <v>19371.55</v>
      </c>
      <c r="AB168" s="29"/>
    </row>
    <row r="169" spans="1:28" x14ac:dyDescent="0.3">
      <c r="A169" s="5" t="s">
        <v>1659</v>
      </c>
      <c r="B169" s="5" t="s">
        <v>1656</v>
      </c>
      <c r="C169" s="5">
        <v>80</v>
      </c>
      <c r="D169" s="162">
        <v>9685.77</v>
      </c>
      <c r="E169" s="124">
        <v>44748</v>
      </c>
      <c r="F169" s="124">
        <v>44768</v>
      </c>
      <c r="G169" s="140">
        <v>0</v>
      </c>
      <c r="H169" s="5" t="s">
        <v>8438</v>
      </c>
      <c r="I169" s="22" t="s">
        <v>8591</v>
      </c>
      <c r="J169" s="5"/>
      <c r="K169" s="5"/>
      <c r="L169" s="160">
        <f t="shared" si="28"/>
        <v>9685.77</v>
      </c>
      <c r="M169" s="160">
        <f t="shared" si="27"/>
        <v>9685.77</v>
      </c>
      <c r="N169" s="33">
        <f t="shared" si="26"/>
        <v>0</v>
      </c>
      <c r="T169">
        <v>1</v>
      </c>
      <c r="U169" s="29">
        <f t="shared" si="29"/>
        <v>0</v>
      </c>
      <c r="V169" s="29">
        <f t="shared" si="30"/>
        <v>0</v>
      </c>
      <c r="W169" s="29">
        <f t="shared" si="31"/>
        <v>0</v>
      </c>
      <c r="X169" s="29">
        <f t="shared" si="32"/>
        <v>0</v>
      </c>
      <c r="Y169" s="29">
        <f t="shared" si="33"/>
        <v>0</v>
      </c>
      <c r="Z169" s="29">
        <f t="shared" si="34"/>
        <v>9685.77</v>
      </c>
      <c r="AB169" s="29"/>
    </row>
    <row r="170" spans="1:28" x14ac:dyDescent="0.3">
      <c r="A170" s="5" t="s">
        <v>1659</v>
      </c>
      <c r="B170" s="5" t="s">
        <v>1656</v>
      </c>
      <c r="C170" s="5">
        <v>160</v>
      </c>
      <c r="D170" s="162">
        <v>34951.550000000003</v>
      </c>
      <c r="E170" s="124">
        <v>44748</v>
      </c>
      <c r="F170" s="124">
        <v>44768</v>
      </c>
      <c r="G170" s="140">
        <v>0</v>
      </c>
      <c r="H170" s="5" t="s">
        <v>8433</v>
      </c>
      <c r="I170" s="22" t="s">
        <v>8591</v>
      </c>
      <c r="J170" s="5"/>
      <c r="K170" s="5"/>
      <c r="L170" s="160">
        <f t="shared" si="28"/>
        <v>34951.550000000003</v>
      </c>
      <c r="M170" s="160">
        <f t="shared" si="27"/>
        <v>34951.550000000003</v>
      </c>
      <c r="N170" s="33">
        <f t="shared" si="26"/>
        <v>0</v>
      </c>
      <c r="T170">
        <v>1</v>
      </c>
      <c r="U170" s="29">
        <f t="shared" si="29"/>
        <v>0</v>
      </c>
      <c r="V170" s="29">
        <f t="shared" si="30"/>
        <v>0</v>
      </c>
      <c r="W170" s="29">
        <f t="shared" si="31"/>
        <v>0</v>
      </c>
      <c r="X170" s="29">
        <f t="shared" si="32"/>
        <v>0</v>
      </c>
      <c r="Y170" s="29">
        <f t="shared" si="33"/>
        <v>0</v>
      </c>
      <c r="Z170" s="29">
        <f t="shared" si="34"/>
        <v>34951.550000000003</v>
      </c>
      <c r="AB170" s="29"/>
    </row>
    <row r="171" spans="1:28" x14ac:dyDescent="0.3">
      <c r="A171" s="5" t="s">
        <v>1659</v>
      </c>
      <c r="B171" s="5" t="s">
        <v>1656</v>
      </c>
      <c r="C171" s="5">
        <v>80</v>
      </c>
      <c r="D171" s="162">
        <v>10737.12</v>
      </c>
      <c r="E171" s="124">
        <v>44748</v>
      </c>
      <c r="F171" s="124">
        <v>44768</v>
      </c>
      <c r="G171" s="140">
        <v>0</v>
      </c>
      <c r="H171" s="5" t="s">
        <v>8397</v>
      </c>
      <c r="I171" s="5" t="s">
        <v>8591</v>
      </c>
      <c r="J171" s="5"/>
      <c r="K171" s="5"/>
      <c r="L171" s="160">
        <f t="shared" si="28"/>
        <v>10737.12</v>
      </c>
      <c r="M171" s="160">
        <f t="shared" si="27"/>
        <v>10737.12</v>
      </c>
      <c r="N171" s="33">
        <f t="shared" si="26"/>
        <v>0</v>
      </c>
      <c r="T171">
        <v>1</v>
      </c>
      <c r="U171" s="29">
        <f t="shared" si="29"/>
        <v>0</v>
      </c>
      <c r="V171" s="29">
        <f t="shared" si="30"/>
        <v>0</v>
      </c>
      <c r="W171" s="29">
        <f t="shared" si="31"/>
        <v>0</v>
      </c>
      <c r="X171" s="29">
        <f t="shared" si="32"/>
        <v>0</v>
      </c>
      <c r="Y171" s="29">
        <f t="shared" si="33"/>
        <v>0</v>
      </c>
      <c r="Z171" s="29">
        <f t="shared" si="34"/>
        <v>10737.12</v>
      </c>
      <c r="AB171" s="29"/>
    </row>
    <row r="172" spans="1:28" x14ac:dyDescent="0.3">
      <c r="A172" s="5" t="s">
        <v>1659</v>
      </c>
      <c r="B172" s="5" t="s">
        <v>1656</v>
      </c>
      <c r="C172" s="5">
        <v>160</v>
      </c>
      <c r="D172" s="162">
        <v>19371.55</v>
      </c>
      <c r="E172" s="124">
        <v>44748</v>
      </c>
      <c r="F172" s="124">
        <v>44768</v>
      </c>
      <c r="G172" s="140">
        <v>0</v>
      </c>
      <c r="H172" s="5" t="s">
        <v>8434</v>
      </c>
      <c r="I172" s="22" t="s">
        <v>8591</v>
      </c>
      <c r="J172" s="5"/>
      <c r="K172" s="5"/>
      <c r="L172" s="160">
        <f t="shared" si="28"/>
        <v>19371.55</v>
      </c>
      <c r="M172" s="160">
        <f t="shared" si="27"/>
        <v>19371.55</v>
      </c>
      <c r="N172" s="33">
        <f t="shared" si="26"/>
        <v>0</v>
      </c>
      <c r="T172">
        <v>1</v>
      </c>
      <c r="U172" s="29">
        <f t="shared" si="29"/>
        <v>0</v>
      </c>
      <c r="V172" s="29">
        <f t="shared" si="30"/>
        <v>0</v>
      </c>
      <c r="W172" s="29">
        <f t="shared" si="31"/>
        <v>0</v>
      </c>
      <c r="X172" s="29">
        <f t="shared" si="32"/>
        <v>0</v>
      </c>
      <c r="Y172" s="29">
        <f t="shared" si="33"/>
        <v>0</v>
      </c>
      <c r="Z172" s="29">
        <f t="shared" si="34"/>
        <v>19371.55</v>
      </c>
      <c r="AB172" s="29"/>
    </row>
    <row r="173" spans="1:28" x14ac:dyDescent="0.3">
      <c r="A173" s="5" t="s">
        <v>1657</v>
      </c>
      <c r="B173" s="5" t="s">
        <v>8265</v>
      </c>
      <c r="C173" s="5">
        <v>40</v>
      </c>
      <c r="D173" s="162">
        <v>4842.8900000000003</v>
      </c>
      <c r="E173" s="124">
        <v>44769</v>
      </c>
      <c r="F173" s="124">
        <v>44771</v>
      </c>
      <c r="G173" s="140">
        <v>0</v>
      </c>
      <c r="H173" s="5" t="s">
        <v>8438</v>
      </c>
      <c r="I173" s="22" t="s">
        <v>8591</v>
      </c>
      <c r="J173" s="5"/>
      <c r="K173" s="5"/>
      <c r="L173" s="160">
        <f t="shared" si="28"/>
        <v>4842.8900000000003</v>
      </c>
      <c r="M173" s="160">
        <f t="shared" si="27"/>
        <v>4842.8900000000003</v>
      </c>
      <c r="N173" s="33">
        <f t="shared" si="26"/>
        <v>0</v>
      </c>
      <c r="T173">
        <v>1</v>
      </c>
      <c r="U173" s="29">
        <f t="shared" si="29"/>
        <v>0</v>
      </c>
      <c r="V173" s="29">
        <f t="shared" si="30"/>
        <v>0</v>
      </c>
      <c r="W173" s="29">
        <f t="shared" si="31"/>
        <v>0</v>
      </c>
      <c r="X173" s="29">
        <f t="shared" si="32"/>
        <v>0</v>
      </c>
      <c r="Y173" s="29">
        <f t="shared" si="33"/>
        <v>0</v>
      </c>
      <c r="Z173" s="29">
        <f t="shared" si="34"/>
        <v>4842.8900000000003</v>
      </c>
      <c r="AB173" s="29"/>
    </row>
    <row r="174" spans="1:28" x14ac:dyDescent="0.3">
      <c r="A174" s="5" t="s">
        <v>1657</v>
      </c>
      <c r="B174" s="5" t="s">
        <v>8265</v>
      </c>
      <c r="C174" s="5">
        <v>80</v>
      </c>
      <c r="D174" s="162">
        <v>9685.77</v>
      </c>
      <c r="E174" s="124">
        <v>44769</v>
      </c>
      <c r="F174" s="124">
        <v>44771</v>
      </c>
      <c r="G174" s="140">
        <v>0</v>
      </c>
      <c r="H174" s="5" t="s">
        <v>8434</v>
      </c>
      <c r="I174" s="22" t="s">
        <v>8591</v>
      </c>
      <c r="J174" s="5"/>
      <c r="K174" s="5"/>
      <c r="L174" s="160">
        <f t="shared" si="28"/>
        <v>9685.77</v>
      </c>
      <c r="M174" s="160">
        <f t="shared" si="27"/>
        <v>9685.77</v>
      </c>
      <c r="N174" s="33">
        <f t="shared" si="26"/>
        <v>0</v>
      </c>
      <c r="T174">
        <v>1</v>
      </c>
      <c r="U174" s="29">
        <f t="shared" si="29"/>
        <v>0</v>
      </c>
      <c r="V174" s="29">
        <f t="shared" si="30"/>
        <v>0</v>
      </c>
      <c r="W174" s="29">
        <f t="shared" si="31"/>
        <v>0</v>
      </c>
      <c r="X174" s="29">
        <f t="shared" si="32"/>
        <v>0</v>
      </c>
      <c r="Y174" s="29">
        <f t="shared" si="33"/>
        <v>0</v>
      </c>
      <c r="Z174" s="29">
        <f t="shared" si="34"/>
        <v>9685.77</v>
      </c>
      <c r="AB174" s="29"/>
    </row>
    <row r="175" spans="1:28" x14ac:dyDescent="0.3">
      <c r="A175" s="5" t="s">
        <v>1675</v>
      </c>
      <c r="B175" s="5" t="s">
        <v>1676</v>
      </c>
      <c r="C175" s="5">
        <v>16</v>
      </c>
      <c r="D175" s="162">
        <v>3495.16</v>
      </c>
      <c r="E175" s="124">
        <v>44774</v>
      </c>
      <c r="F175" s="124">
        <v>44799</v>
      </c>
      <c r="G175" s="140">
        <v>0</v>
      </c>
      <c r="H175" s="5" t="s">
        <v>8433</v>
      </c>
      <c r="I175" s="22" t="s">
        <v>8591</v>
      </c>
      <c r="J175" s="5"/>
      <c r="K175" s="5"/>
      <c r="L175" s="160">
        <f t="shared" si="28"/>
        <v>3495.16</v>
      </c>
      <c r="M175" s="160">
        <f t="shared" si="27"/>
        <v>3495.16</v>
      </c>
      <c r="N175" s="33">
        <f t="shared" si="26"/>
        <v>0</v>
      </c>
      <c r="T175">
        <v>1</v>
      </c>
      <c r="U175" s="29">
        <f t="shared" si="29"/>
        <v>0</v>
      </c>
      <c r="V175" s="29">
        <f t="shared" si="30"/>
        <v>0</v>
      </c>
      <c r="W175" s="29">
        <f t="shared" si="31"/>
        <v>0</v>
      </c>
      <c r="X175" s="29">
        <f t="shared" si="32"/>
        <v>0</v>
      </c>
      <c r="Y175" s="29">
        <f t="shared" si="33"/>
        <v>0</v>
      </c>
      <c r="Z175" s="29">
        <f t="shared" si="34"/>
        <v>3495.16</v>
      </c>
      <c r="AB175" s="29"/>
    </row>
    <row r="176" spans="1:28" x14ac:dyDescent="0.3">
      <c r="A176" s="142" t="s">
        <v>8439</v>
      </c>
      <c r="B176" s="142"/>
      <c r="C176" s="142">
        <v>126986</v>
      </c>
      <c r="D176" s="161"/>
      <c r="E176" s="144" t="s">
        <v>6271</v>
      </c>
      <c r="F176" s="144">
        <v>44757</v>
      </c>
      <c r="G176" s="145"/>
      <c r="H176" s="142"/>
      <c r="I176" s="146"/>
      <c r="J176" s="142"/>
      <c r="K176" s="142"/>
      <c r="L176" s="147"/>
      <c r="M176" s="147"/>
      <c r="N176" s="147"/>
      <c r="U176" s="29"/>
      <c r="V176" s="29"/>
      <c r="W176" s="29"/>
      <c r="X176" s="29"/>
      <c r="Y176" s="29"/>
      <c r="Z176" s="29"/>
      <c r="AA176" s="102">
        <f>SUM(U177:U216)</f>
        <v>0</v>
      </c>
      <c r="AB176" s="29"/>
    </row>
    <row r="177" spans="1:28" x14ac:dyDescent="0.3">
      <c r="A177" s="5" t="s">
        <v>3248</v>
      </c>
      <c r="B177" s="5" t="s">
        <v>3249</v>
      </c>
      <c r="C177" s="5">
        <v>120</v>
      </c>
      <c r="D177" s="162">
        <v>13694.66</v>
      </c>
      <c r="E177" s="124" t="s">
        <v>6271</v>
      </c>
      <c r="F177" s="124">
        <v>44560</v>
      </c>
      <c r="G177" s="140">
        <v>0.95</v>
      </c>
      <c r="H177" s="5" t="s">
        <v>8437</v>
      </c>
      <c r="I177" s="5" t="s">
        <v>8591</v>
      </c>
      <c r="J177" s="5"/>
      <c r="K177" s="5"/>
      <c r="L177" s="160">
        <f t="shared" si="28"/>
        <v>684.73300000000063</v>
      </c>
      <c r="M177" s="160">
        <f t="shared" si="27"/>
        <v>684.73300000000063</v>
      </c>
      <c r="N177" s="33">
        <f t="shared" si="26"/>
        <v>0</v>
      </c>
      <c r="R177">
        <v>1</v>
      </c>
      <c r="U177" s="29">
        <f t="shared" si="29"/>
        <v>0</v>
      </c>
      <c r="V177" s="29">
        <f t="shared" si="30"/>
        <v>0</v>
      </c>
      <c r="W177" s="29">
        <f t="shared" si="31"/>
        <v>0</v>
      </c>
      <c r="X177" s="29">
        <f t="shared" si="32"/>
        <v>684.73300000000063</v>
      </c>
      <c r="Y177" s="29">
        <f t="shared" si="33"/>
        <v>0</v>
      </c>
      <c r="Z177" s="29">
        <f t="shared" si="34"/>
        <v>0</v>
      </c>
      <c r="AA177" s="96" t="s">
        <v>8247</v>
      </c>
      <c r="AB177" s="29"/>
    </row>
    <row r="178" spans="1:28" x14ac:dyDescent="0.3">
      <c r="A178" s="5" t="s">
        <v>3316</v>
      </c>
      <c r="B178" s="5" t="s">
        <v>3317</v>
      </c>
      <c r="C178" s="5">
        <v>80</v>
      </c>
      <c r="D178" s="162">
        <v>11781.2</v>
      </c>
      <c r="E178" s="124" t="s">
        <v>6271</v>
      </c>
      <c r="F178" s="124">
        <v>44560</v>
      </c>
      <c r="G178" s="140">
        <v>0.95</v>
      </c>
      <c r="H178" s="5" t="s">
        <v>8426</v>
      </c>
      <c r="I178" s="22" t="s">
        <v>8591</v>
      </c>
      <c r="J178" s="5"/>
      <c r="K178" s="5"/>
      <c r="L178" s="160">
        <f t="shared" si="28"/>
        <v>589.06000000000051</v>
      </c>
      <c r="M178" s="160">
        <f t="shared" si="27"/>
        <v>589.06000000000051</v>
      </c>
      <c r="N178" s="33">
        <f t="shared" si="26"/>
        <v>0</v>
      </c>
      <c r="R178">
        <v>1</v>
      </c>
      <c r="U178" s="29">
        <f t="shared" si="29"/>
        <v>0</v>
      </c>
      <c r="V178" s="29">
        <f t="shared" si="30"/>
        <v>0</v>
      </c>
      <c r="W178" s="29">
        <f t="shared" si="31"/>
        <v>0</v>
      </c>
      <c r="X178" s="29">
        <f t="shared" si="32"/>
        <v>589.06000000000051</v>
      </c>
      <c r="Y178" s="29">
        <f t="shared" si="33"/>
        <v>0</v>
      </c>
      <c r="Z178" s="29">
        <f t="shared" si="34"/>
        <v>0</v>
      </c>
      <c r="AA178" s="96" t="s">
        <v>8243</v>
      </c>
      <c r="AB178" s="29"/>
    </row>
    <row r="179" spans="1:28" x14ac:dyDescent="0.3">
      <c r="A179" s="5" t="s">
        <v>3316</v>
      </c>
      <c r="B179" s="5" t="s">
        <v>3317</v>
      </c>
      <c r="C179" s="5">
        <v>40</v>
      </c>
      <c r="D179" s="162">
        <v>6802.52</v>
      </c>
      <c r="E179" s="124" t="s">
        <v>6271</v>
      </c>
      <c r="F179" s="124">
        <v>44560</v>
      </c>
      <c r="G179" s="140">
        <v>0.95</v>
      </c>
      <c r="H179" s="5" t="s">
        <v>8395</v>
      </c>
      <c r="I179" s="22" t="s">
        <v>8591</v>
      </c>
      <c r="J179" s="5"/>
      <c r="K179" s="5"/>
      <c r="L179" s="160">
        <f t="shared" si="28"/>
        <v>340.12600000000032</v>
      </c>
      <c r="M179" s="160">
        <f t="shared" si="27"/>
        <v>340.12600000000032</v>
      </c>
      <c r="N179" s="33">
        <f t="shared" si="26"/>
        <v>0</v>
      </c>
      <c r="R179">
        <v>1</v>
      </c>
      <c r="U179" s="29">
        <f t="shared" si="29"/>
        <v>0</v>
      </c>
      <c r="V179" s="29">
        <f t="shared" si="30"/>
        <v>0</v>
      </c>
      <c r="W179" s="29">
        <f t="shared" si="31"/>
        <v>0</v>
      </c>
      <c r="X179" s="29">
        <f t="shared" si="32"/>
        <v>340.12600000000032</v>
      </c>
      <c r="Y179" s="29">
        <f t="shared" si="33"/>
        <v>0</v>
      </c>
      <c r="Z179" s="29">
        <f t="shared" si="34"/>
        <v>0</v>
      </c>
      <c r="AB179" s="29"/>
    </row>
    <row r="180" spans="1:28" x14ac:dyDescent="0.3">
      <c r="A180" s="5" t="s">
        <v>3316</v>
      </c>
      <c r="B180" s="5" t="s">
        <v>3317</v>
      </c>
      <c r="C180" s="5">
        <v>120</v>
      </c>
      <c r="D180" s="162">
        <v>13694.66</v>
      </c>
      <c r="E180" s="124" t="s">
        <v>6271</v>
      </c>
      <c r="F180" s="124">
        <v>44560</v>
      </c>
      <c r="G180" s="140">
        <v>0.95</v>
      </c>
      <c r="H180" s="5" t="s">
        <v>8406</v>
      </c>
      <c r="I180" s="22" t="s">
        <v>8591</v>
      </c>
      <c r="J180" s="5"/>
      <c r="K180" s="5"/>
      <c r="L180" s="160">
        <f t="shared" si="28"/>
        <v>684.73300000000063</v>
      </c>
      <c r="M180" s="160">
        <f t="shared" si="27"/>
        <v>684.73300000000063</v>
      </c>
      <c r="N180" s="33">
        <f t="shared" si="26"/>
        <v>0</v>
      </c>
      <c r="R180">
        <v>1</v>
      </c>
      <c r="U180" s="29">
        <f t="shared" si="29"/>
        <v>0</v>
      </c>
      <c r="V180" s="29">
        <f t="shared" si="30"/>
        <v>0</v>
      </c>
      <c r="W180" s="29">
        <f t="shared" si="31"/>
        <v>0</v>
      </c>
      <c r="X180" s="29">
        <f t="shared" si="32"/>
        <v>684.73300000000063</v>
      </c>
      <c r="Y180" s="29">
        <f t="shared" si="33"/>
        <v>0</v>
      </c>
      <c r="Z180" s="29">
        <f t="shared" si="34"/>
        <v>0</v>
      </c>
      <c r="AB180" s="29"/>
    </row>
    <row r="181" spans="1:28" x14ac:dyDescent="0.3">
      <c r="A181" s="5" t="s">
        <v>3250</v>
      </c>
      <c r="B181" s="5" t="s">
        <v>3251</v>
      </c>
      <c r="C181" s="5">
        <v>20</v>
      </c>
      <c r="D181" s="162">
        <v>2421.44</v>
      </c>
      <c r="E181" s="124">
        <v>44564</v>
      </c>
      <c r="F181" s="124">
        <v>44568</v>
      </c>
      <c r="G181" s="140">
        <v>0</v>
      </c>
      <c r="H181" s="5" t="s">
        <v>8437</v>
      </c>
      <c r="I181" s="22" t="s">
        <v>8591</v>
      </c>
      <c r="J181" s="5"/>
      <c r="K181" s="5"/>
      <c r="L181" s="160">
        <f t="shared" si="28"/>
        <v>2421.44</v>
      </c>
      <c r="M181" s="160">
        <f t="shared" si="27"/>
        <v>2421.44</v>
      </c>
      <c r="N181" s="33">
        <f t="shared" si="26"/>
        <v>0</v>
      </c>
      <c r="T181">
        <v>1</v>
      </c>
      <c r="U181" s="29">
        <f t="shared" si="29"/>
        <v>0</v>
      </c>
      <c r="V181" s="29">
        <f t="shared" si="30"/>
        <v>0</v>
      </c>
      <c r="W181" s="29">
        <f t="shared" si="31"/>
        <v>0</v>
      </c>
      <c r="X181" s="29">
        <f t="shared" si="32"/>
        <v>0</v>
      </c>
      <c r="Y181" s="29">
        <f t="shared" si="33"/>
        <v>0</v>
      </c>
      <c r="Z181" s="29">
        <f t="shared" si="34"/>
        <v>2421.44</v>
      </c>
      <c r="AB181" s="29"/>
    </row>
    <row r="182" spans="1:28" x14ac:dyDescent="0.3">
      <c r="A182" s="5" t="s">
        <v>3318</v>
      </c>
      <c r="B182" s="5" t="s">
        <v>3319</v>
      </c>
      <c r="C182" s="5">
        <v>40</v>
      </c>
      <c r="D182" s="162">
        <v>6249.34</v>
      </c>
      <c r="E182" s="124">
        <v>44564</v>
      </c>
      <c r="F182" s="124">
        <v>44568</v>
      </c>
      <c r="G182" s="140">
        <v>0</v>
      </c>
      <c r="H182" s="5" t="s">
        <v>8426</v>
      </c>
      <c r="I182" s="22" t="s">
        <v>8591</v>
      </c>
      <c r="J182" s="5"/>
      <c r="K182" s="5"/>
      <c r="L182" s="160">
        <f t="shared" si="28"/>
        <v>6249.34</v>
      </c>
      <c r="M182" s="160">
        <f t="shared" si="27"/>
        <v>6249.34</v>
      </c>
      <c r="N182" s="33">
        <f t="shared" si="26"/>
        <v>0</v>
      </c>
      <c r="T182">
        <v>1</v>
      </c>
      <c r="U182" s="29">
        <f t="shared" si="29"/>
        <v>0</v>
      </c>
      <c r="V182" s="29">
        <f t="shared" si="30"/>
        <v>0</v>
      </c>
      <c r="W182" s="29">
        <f t="shared" si="31"/>
        <v>0</v>
      </c>
      <c r="X182" s="29">
        <f t="shared" si="32"/>
        <v>0</v>
      </c>
      <c r="Y182" s="29">
        <f t="shared" si="33"/>
        <v>0</v>
      </c>
      <c r="Z182" s="29">
        <f t="shared" si="34"/>
        <v>6249.34</v>
      </c>
      <c r="AB182" s="29"/>
    </row>
    <row r="183" spans="1:28" x14ac:dyDescent="0.3">
      <c r="A183" s="5" t="s">
        <v>3318</v>
      </c>
      <c r="B183" s="5" t="s">
        <v>3319</v>
      </c>
      <c r="C183" s="5">
        <v>20</v>
      </c>
      <c r="D183" s="162">
        <v>2421.44</v>
      </c>
      <c r="E183" s="124">
        <v>44564</v>
      </c>
      <c r="F183" s="124">
        <v>44568</v>
      </c>
      <c r="G183" s="140">
        <v>0</v>
      </c>
      <c r="H183" s="5" t="s">
        <v>8406</v>
      </c>
      <c r="I183" s="5" t="s">
        <v>8591</v>
      </c>
      <c r="J183" s="5"/>
      <c r="K183" s="5"/>
      <c r="L183" s="160">
        <f t="shared" si="28"/>
        <v>2421.44</v>
      </c>
      <c r="M183" s="160">
        <f t="shared" si="27"/>
        <v>2421.44</v>
      </c>
      <c r="N183" s="33">
        <f t="shared" si="26"/>
        <v>0</v>
      </c>
      <c r="T183">
        <v>1</v>
      </c>
      <c r="U183" s="29">
        <f t="shared" si="29"/>
        <v>0</v>
      </c>
      <c r="V183" s="29">
        <f t="shared" si="30"/>
        <v>0</v>
      </c>
      <c r="W183" s="29">
        <f t="shared" si="31"/>
        <v>0</v>
      </c>
      <c r="X183" s="29">
        <f t="shared" si="32"/>
        <v>0</v>
      </c>
      <c r="Y183" s="29">
        <f t="shared" si="33"/>
        <v>0</v>
      </c>
      <c r="Z183" s="29">
        <f t="shared" si="34"/>
        <v>2421.44</v>
      </c>
      <c r="AB183" s="29"/>
    </row>
    <row r="184" spans="1:28" x14ac:dyDescent="0.3">
      <c r="A184" s="5" t="s">
        <v>3252</v>
      </c>
      <c r="B184" s="5" t="s">
        <v>3253</v>
      </c>
      <c r="C184" s="5">
        <v>20</v>
      </c>
      <c r="D184" s="162">
        <v>2421.44</v>
      </c>
      <c r="E184" s="124">
        <v>44571</v>
      </c>
      <c r="F184" s="124">
        <v>44575</v>
      </c>
      <c r="G184" s="140">
        <v>0</v>
      </c>
      <c r="H184" s="5" t="s">
        <v>8437</v>
      </c>
      <c r="I184" s="22" t="s">
        <v>8591</v>
      </c>
      <c r="J184" s="5"/>
      <c r="K184" s="5"/>
      <c r="L184" s="160">
        <f t="shared" si="28"/>
        <v>2421.44</v>
      </c>
      <c r="M184" s="160">
        <f t="shared" si="27"/>
        <v>2421.44</v>
      </c>
      <c r="N184" s="33">
        <f t="shared" si="26"/>
        <v>0</v>
      </c>
      <c r="T184">
        <v>1</v>
      </c>
      <c r="U184" s="29">
        <f t="shared" si="29"/>
        <v>0</v>
      </c>
      <c r="V184" s="29">
        <f t="shared" si="30"/>
        <v>0</v>
      </c>
      <c r="W184" s="29">
        <f t="shared" si="31"/>
        <v>0</v>
      </c>
      <c r="X184" s="29">
        <f t="shared" si="32"/>
        <v>0</v>
      </c>
      <c r="Y184" s="29">
        <f t="shared" si="33"/>
        <v>0</v>
      </c>
      <c r="Z184" s="29">
        <f t="shared" si="34"/>
        <v>2421.44</v>
      </c>
      <c r="AB184" s="29"/>
    </row>
    <row r="185" spans="1:28" x14ac:dyDescent="0.3">
      <c r="A185" s="5" t="s">
        <v>3320</v>
      </c>
      <c r="B185" s="5" t="s">
        <v>3321</v>
      </c>
      <c r="C185" s="5">
        <v>40</v>
      </c>
      <c r="D185" s="162">
        <v>6249.34</v>
      </c>
      <c r="E185" s="124">
        <v>44571</v>
      </c>
      <c r="F185" s="124">
        <v>44575</v>
      </c>
      <c r="G185" s="140">
        <v>0</v>
      </c>
      <c r="H185" s="5" t="s">
        <v>8426</v>
      </c>
      <c r="I185" s="22" t="s">
        <v>8591</v>
      </c>
      <c r="J185" s="5"/>
      <c r="K185" s="5"/>
      <c r="L185" s="160">
        <f t="shared" si="28"/>
        <v>6249.34</v>
      </c>
      <c r="M185" s="160">
        <f t="shared" si="27"/>
        <v>6249.34</v>
      </c>
      <c r="N185" s="33">
        <f t="shared" ref="N185:N248" si="35">L185-M185</f>
        <v>0</v>
      </c>
      <c r="T185">
        <v>1</v>
      </c>
      <c r="U185" s="29">
        <f t="shared" si="29"/>
        <v>0</v>
      </c>
      <c r="V185" s="29">
        <f t="shared" si="30"/>
        <v>0</v>
      </c>
      <c r="W185" s="29">
        <f t="shared" si="31"/>
        <v>0</v>
      </c>
      <c r="X185" s="29">
        <f t="shared" si="32"/>
        <v>0</v>
      </c>
      <c r="Y185" s="29">
        <f t="shared" si="33"/>
        <v>0</v>
      </c>
      <c r="Z185" s="29">
        <f t="shared" si="34"/>
        <v>6249.34</v>
      </c>
      <c r="AB185" s="29"/>
    </row>
    <row r="186" spans="1:28" x14ac:dyDescent="0.3">
      <c r="A186" s="5" t="s">
        <v>3320</v>
      </c>
      <c r="B186" s="5" t="s">
        <v>3321</v>
      </c>
      <c r="C186" s="5">
        <v>20</v>
      </c>
      <c r="D186" s="162">
        <v>3608.4</v>
      </c>
      <c r="E186" s="124">
        <v>44571</v>
      </c>
      <c r="F186" s="124">
        <v>44575</v>
      </c>
      <c r="G186" s="140">
        <v>0</v>
      </c>
      <c r="H186" s="5" t="s">
        <v>8395</v>
      </c>
      <c r="I186" s="22" t="s">
        <v>8591</v>
      </c>
      <c r="J186" s="5"/>
      <c r="K186" s="5"/>
      <c r="L186" s="160">
        <f t="shared" si="28"/>
        <v>3608.4</v>
      </c>
      <c r="M186" s="160">
        <f t="shared" si="27"/>
        <v>3608.4</v>
      </c>
      <c r="N186" s="33">
        <f t="shared" si="35"/>
        <v>0</v>
      </c>
      <c r="T186">
        <v>1</v>
      </c>
      <c r="U186" s="29">
        <f t="shared" si="29"/>
        <v>0</v>
      </c>
      <c r="V186" s="29">
        <f t="shared" si="30"/>
        <v>0</v>
      </c>
      <c r="W186" s="29">
        <f t="shared" si="31"/>
        <v>0</v>
      </c>
      <c r="X186" s="29">
        <f t="shared" si="32"/>
        <v>0</v>
      </c>
      <c r="Y186" s="29">
        <f t="shared" si="33"/>
        <v>0</v>
      </c>
      <c r="Z186" s="29">
        <f t="shared" si="34"/>
        <v>3608.4</v>
      </c>
      <c r="AB186" s="29"/>
    </row>
    <row r="187" spans="1:28" x14ac:dyDescent="0.3">
      <c r="A187" s="5" t="s">
        <v>3320</v>
      </c>
      <c r="B187" s="5" t="s">
        <v>3321</v>
      </c>
      <c r="C187" s="5">
        <v>20</v>
      </c>
      <c r="D187" s="162">
        <v>2421.44</v>
      </c>
      <c r="E187" s="124">
        <v>44571</v>
      </c>
      <c r="F187" s="124">
        <v>44575</v>
      </c>
      <c r="G187" s="140">
        <v>0</v>
      </c>
      <c r="H187" s="5" t="s">
        <v>8406</v>
      </c>
      <c r="I187" s="22" t="s">
        <v>8591</v>
      </c>
      <c r="J187" s="5"/>
      <c r="K187" s="5"/>
      <c r="L187" s="160">
        <f t="shared" si="28"/>
        <v>2421.44</v>
      </c>
      <c r="M187" s="160">
        <f t="shared" si="27"/>
        <v>2421.44</v>
      </c>
      <c r="N187" s="33">
        <f t="shared" si="35"/>
        <v>0</v>
      </c>
      <c r="T187">
        <v>1</v>
      </c>
      <c r="U187" s="29">
        <f t="shared" si="29"/>
        <v>0</v>
      </c>
      <c r="V187" s="29">
        <f t="shared" si="30"/>
        <v>0</v>
      </c>
      <c r="W187" s="29">
        <f t="shared" si="31"/>
        <v>0</v>
      </c>
      <c r="X187" s="29">
        <f t="shared" si="32"/>
        <v>0</v>
      </c>
      <c r="Y187" s="29">
        <f t="shared" si="33"/>
        <v>0</v>
      </c>
      <c r="Z187" s="29">
        <f t="shared" si="34"/>
        <v>2421.44</v>
      </c>
      <c r="AB187" s="29"/>
    </row>
    <row r="188" spans="1:28" x14ac:dyDescent="0.3">
      <c r="A188" s="5" t="s">
        <v>3254</v>
      </c>
      <c r="B188" s="5" t="s">
        <v>3255</v>
      </c>
      <c r="C188" s="5">
        <v>20</v>
      </c>
      <c r="D188" s="162">
        <v>2421.44</v>
      </c>
      <c r="E188" s="124">
        <v>44579</v>
      </c>
      <c r="F188" s="124">
        <v>44585</v>
      </c>
      <c r="G188" s="140">
        <v>0</v>
      </c>
      <c r="H188" s="5" t="s">
        <v>8437</v>
      </c>
      <c r="I188" s="22" t="s">
        <v>8591</v>
      </c>
      <c r="J188" s="5"/>
      <c r="K188" s="5"/>
      <c r="L188" s="160">
        <f t="shared" si="28"/>
        <v>2421.44</v>
      </c>
      <c r="M188" s="160">
        <f t="shared" si="27"/>
        <v>2421.44</v>
      </c>
      <c r="N188" s="33">
        <f t="shared" si="35"/>
        <v>0</v>
      </c>
      <c r="T188">
        <v>1</v>
      </c>
      <c r="U188" s="29">
        <f t="shared" si="29"/>
        <v>0</v>
      </c>
      <c r="V188" s="29">
        <f t="shared" si="30"/>
        <v>0</v>
      </c>
      <c r="W188" s="29">
        <f t="shared" si="31"/>
        <v>0</v>
      </c>
      <c r="X188" s="29">
        <f t="shared" si="32"/>
        <v>0</v>
      </c>
      <c r="Y188" s="29">
        <f t="shared" si="33"/>
        <v>0</v>
      </c>
      <c r="Z188" s="29">
        <f t="shared" si="34"/>
        <v>2421.44</v>
      </c>
      <c r="AB188" s="29"/>
    </row>
    <row r="189" spans="1:28" x14ac:dyDescent="0.3">
      <c r="A189" s="5" t="s">
        <v>3322</v>
      </c>
      <c r="B189" s="5" t="s">
        <v>3323</v>
      </c>
      <c r="C189" s="5">
        <v>20</v>
      </c>
      <c r="D189" s="162">
        <v>3124.67</v>
      </c>
      <c r="E189" s="124">
        <v>44579</v>
      </c>
      <c r="F189" s="124">
        <v>44585</v>
      </c>
      <c r="G189" s="140">
        <v>0</v>
      </c>
      <c r="H189" s="5" t="s">
        <v>8426</v>
      </c>
      <c r="I189" s="22" t="s">
        <v>8591</v>
      </c>
      <c r="J189" s="5"/>
      <c r="K189" s="5"/>
      <c r="L189" s="160">
        <f t="shared" si="28"/>
        <v>3124.67</v>
      </c>
      <c r="M189" s="160">
        <f t="shared" si="27"/>
        <v>3124.67</v>
      </c>
      <c r="N189" s="33">
        <f t="shared" si="35"/>
        <v>0</v>
      </c>
      <c r="T189">
        <v>1</v>
      </c>
      <c r="U189" s="29">
        <f t="shared" si="29"/>
        <v>0</v>
      </c>
      <c r="V189" s="29">
        <f t="shared" si="30"/>
        <v>0</v>
      </c>
      <c r="W189" s="29">
        <f t="shared" si="31"/>
        <v>0</v>
      </c>
      <c r="X189" s="29">
        <f t="shared" si="32"/>
        <v>0</v>
      </c>
      <c r="Y189" s="29">
        <f t="shared" si="33"/>
        <v>0</v>
      </c>
      <c r="Z189" s="29">
        <f t="shared" si="34"/>
        <v>3124.67</v>
      </c>
      <c r="AB189" s="29"/>
    </row>
    <row r="190" spans="1:28" x14ac:dyDescent="0.3">
      <c r="A190" s="5" t="s">
        <v>3322</v>
      </c>
      <c r="B190" s="5" t="s">
        <v>3323</v>
      </c>
      <c r="C190" s="5">
        <v>8</v>
      </c>
      <c r="D190" s="162">
        <v>1443.36</v>
      </c>
      <c r="E190" s="124">
        <v>44579</v>
      </c>
      <c r="F190" s="124">
        <v>44585</v>
      </c>
      <c r="G190" s="140">
        <v>0</v>
      </c>
      <c r="H190" s="5" t="s">
        <v>8395</v>
      </c>
      <c r="I190" s="22" t="s">
        <v>8591</v>
      </c>
      <c r="J190" s="5"/>
      <c r="K190" s="5"/>
      <c r="L190" s="160">
        <f t="shared" si="28"/>
        <v>1443.36</v>
      </c>
      <c r="M190" s="160">
        <f t="shared" si="27"/>
        <v>1443.36</v>
      </c>
      <c r="N190" s="33">
        <f t="shared" si="35"/>
        <v>0</v>
      </c>
      <c r="T190">
        <v>1</v>
      </c>
      <c r="U190" s="29">
        <f t="shared" si="29"/>
        <v>0</v>
      </c>
      <c r="V190" s="29">
        <f t="shared" si="30"/>
        <v>0</v>
      </c>
      <c r="W190" s="29">
        <f t="shared" si="31"/>
        <v>0</v>
      </c>
      <c r="X190" s="29">
        <f t="shared" si="32"/>
        <v>0</v>
      </c>
      <c r="Y190" s="29">
        <f t="shared" si="33"/>
        <v>0</v>
      </c>
      <c r="Z190" s="29">
        <f t="shared" si="34"/>
        <v>1443.36</v>
      </c>
      <c r="AB190" s="29"/>
    </row>
    <row r="191" spans="1:28" x14ac:dyDescent="0.3">
      <c r="A191" s="5" t="s">
        <v>3322</v>
      </c>
      <c r="B191" s="5" t="s">
        <v>3323</v>
      </c>
      <c r="C191" s="5">
        <v>20</v>
      </c>
      <c r="D191" s="162">
        <v>2421.44</v>
      </c>
      <c r="E191" s="124">
        <v>44579</v>
      </c>
      <c r="F191" s="124">
        <v>44585</v>
      </c>
      <c r="G191" s="140">
        <v>0</v>
      </c>
      <c r="H191" s="5" t="s">
        <v>8406</v>
      </c>
      <c r="I191" s="22" t="s">
        <v>8591</v>
      </c>
      <c r="J191" s="5"/>
      <c r="K191" s="5"/>
      <c r="L191" s="160">
        <f t="shared" si="28"/>
        <v>2421.44</v>
      </c>
      <c r="M191" s="160">
        <f t="shared" si="27"/>
        <v>2421.44</v>
      </c>
      <c r="N191" s="33">
        <f t="shared" si="35"/>
        <v>0</v>
      </c>
      <c r="T191">
        <v>1</v>
      </c>
      <c r="U191" s="29">
        <f t="shared" si="29"/>
        <v>0</v>
      </c>
      <c r="V191" s="29">
        <f t="shared" si="30"/>
        <v>0</v>
      </c>
      <c r="W191" s="29">
        <f t="shared" si="31"/>
        <v>0</v>
      </c>
      <c r="X191" s="29">
        <f t="shared" si="32"/>
        <v>0</v>
      </c>
      <c r="Y191" s="29">
        <f t="shared" si="33"/>
        <v>0</v>
      </c>
      <c r="Z191" s="29">
        <f t="shared" si="34"/>
        <v>2421.44</v>
      </c>
      <c r="AB191" s="29"/>
    </row>
    <row r="192" spans="1:28" x14ac:dyDescent="0.3">
      <c r="A192" s="5" t="s">
        <v>3256</v>
      </c>
      <c r="B192" s="5" t="s">
        <v>3257</v>
      </c>
      <c r="C192" s="5">
        <v>20</v>
      </c>
      <c r="D192" s="162">
        <v>2421.44</v>
      </c>
      <c r="E192" s="124">
        <v>44586</v>
      </c>
      <c r="F192" s="124">
        <v>44592</v>
      </c>
      <c r="G192" s="140">
        <v>0</v>
      </c>
      <c r="H192" s="5" t="s">
        <v>8437</v>
      </c>
      <c r="I192" s="22" t="s">
        <v>8591</v>
      </c>
      <c r="J192" s="5"/>
      <c r="K192" s="5"/>
      <c r="L192" s="160">
        <f t="shared" si="28"/>
        <v>2421.44</v>
      </c>
      <c r="M192" s="160">
        <f t="shared" si="27"/>
        <v>2421.44</v>
      </c>
      <c r="N192" s="33">
        <f t="shared" si="35"/>
        <v>0</v>
      </c>
      <c r="T192">
        <v>1</v>
      </c>
      <c r="U192" s="29">
        <f t="shared" si="29"/>
        <v>0</v>
      </c>
      <c r="V192" s="29">
        <f t="shared" si="30"/>
        <v>0</v>
      </c>
      <c r="W192" s="29">
        <f t="shared" si="31"/>
        <v>0</v>
      </c>
      <c r="X192" s="29">
        <f t="shared" si="32"/>
        <v>0</v>
      </c>
      <c r="Y192" s="29">
        <f t="shared" si="33"/>
        <v>0</v>
      </c>
      <c r="Z192" s="29">
        <f t="shared" si="34"/>
        <v>2421.44</v>
      </c>
      <c r="AB192" s="29"/>
    </row>
    <row r="193" spans="1:28" x14ac:dyDescent="0.3">
      <c r="A193" s="5" t="s">
        <v>3324</v>
      </c>
      <c r="B193" s="5" t="s">
        <v>3325</v>
      </c>
      <c r="C193" s="5">
        <v>20</v>
      </c>
      <c r="D193" s="162">
        <v>3124.67</v>
      </c>
      <c r="E193" s="124">
        <v>44586</v>
      </c>
      <c r="F193" s="124">
        <v>44592</v>
      </c>
      <c r="G193" s="140">
        <v>0</v>
      </c>
      <c r="H193" s="5" t="s">
        <v>8426</v>
      </c>
      <c r="I193" s="22" t="s">
        <v>8591</v>
      </c>
      <c r="J193" s="5"/>
      <c r="K193" s="5"/>
      <c r="L193" s="160">
        <f t="shared" si="28"/>
        <v>3124.67</v>
      </c>
      <c r="M193" s="160">
        <f t="shared" si="27"/>
        <v>3124.67</v>
      </c>
      <c r="N193" s="33">
        <f t="shared" si="35"/>
        <v>0</v>
      </c>
      <c r="T193">
        <v>1</v>
      </c>
      <c r="U193" s="29">
        <f t="shared" si="29"/>
        <v>0</v>
      </c>
      <c r="V193" s="29">
        <f t="shared" si="30"/>
        <v>0</v>
      </c>
      <c r="W193" s="29">
        <f t="shared" si="31"/>
        <v>0</v>
      </c>
      <c r="X193" s="29">
        <f t="shared" si="32"/>
        <v>0</v>
      </c>
      <c r="Y193" s="29">
        <f t="shared" si="33"/>
        <v>0</v>
      </c>
      <c r="Z193" s="29">
        <f t="shared" si="34"/>
        <v>3124.67</v>
      </c>
      <c r="AB193" s="29"/>
    </row>
    <row r="194" spans="1:28" x14ac:dyDescent="0.3">
      <c r="A194" s="5" t="s">
        <v>3324</v>
      </c>
      <c r="B194" s="5" t="s">
        <v>3325</v>
      </c>
      <c r="C194" s="5">
        <v>8</v>
      </c>
      <c r="D194" s="162">
        <v>1443.36</v>
      </c>
      <c r="E194" s="124">
        <v>44586</v>
      </c>
      <c r="F194" s="124">
        <v>44592</v>
      </c>
      <c r="G194" s="140">
        <v>0</v>
      </c>
      <c r="H194" s="5" t="s">
        <v>8395</v>
      </c>
      <c r="I194" s="22" t="s">
        <v>8591</v>
      </c>
      <c r="J194" s="5"/>
      <c r="K194" s="5"/>
      <c r="L194" s="160">
        <f t="shared" si="28"/>
        <v>1443.36</v>
      </c>
      <c r="M194" s="160">
        <f t="shared" si="27"/>
        <v>1443.36</v>
      </c>
      <c r="N194" s="33">
        <f t="shared" si="35"/>
        <v>0</v>
      </c>
      <c r="T194">
        <v>1</v>
      </c>
      <c r="U194" s="29">
        <f t="shared" si="29"/>
        <v>0</v>
      </c>
      <c r="V194" s="29">
        <f t="shared" si="30"/>
        <v>0</v>
      </c>
      <c r="W194" s="29">
        <f t="shared" si="31"/>
        <v>0</v>
      </c>
      <c r="X194" s="29">
        <f t="shared" si="32"/>
        <v>0</v>
      </c>
      <c r="Y194" s="29">
        <f t="shared" si="33"/>
        <v>0</v>
      </c>
      <c r="Z194" s="29">
        <f t="shared" si="34"/>
        <v>1443.36</v>
      </c>
      <c r="AB194" s="29"/>
    </row>
    <row r="195" spans="1:28" x14ac:dyDescent="0.3">
      <c r="A195" s="5" t="s">
        <v>3324</v>
      </c>
      <c r="B195" s="5" t="s">
        <v>3325</v>
      </c>
      <c r="C195" s="5">
        <v>20</v>
      </c>
      <c r="D195" s="162">
        <v>2421.44</v>
      </c>
      <c r="E195" s="124">
        <v>44586</v>
      </c>
      <c r="F195" s="124">
        <v>44592</v>
      </c>
      <c r="G195" s="140">
        <v>0</v>
      </c>
      <c r="H195" s="5" t="s">
        <v>8406</v>
      </c>
      <c r="I195" s="22" t="s">
        <v>8591</v>
      </c>
      <c r="J195" s="5"/>
      <c r="K195" s="5"/>
      <c r="L195" s="160">
        <f t="shared" si="28"/>
        <v>2421.44</v>
      </c>
      <c r="M195" s="160">
        <f t="shared" si="27"/>
        <v>2421.44</v>
      </c>
      <c r="N195" s="33">
        <f t="shared" si="35"/>
        <v>0</v>
      </c>
      <c r="T195">
        <v>1</v>
      </c>
      <c r="U195" s="29">
        <f t="shared" si="29"/>
        <v>0</v>
      </c>
      <c r="V195" s="29">
        <f t="shared" si="30"/>
        <v>0</v>
      </c>
      <c r="W195" s="29">
        <f t="shared" si="31"/>
        <v>0</v>
      </c>
      <c r="X195" s="29">
        <f t="shared" si="32"/>
        <v>0</v>
      </c>
      <c r="Y195" s="29">
        <f t="shared" si="33"/>
        <v>0</v>
      </c>
      <c r="Z195" s="29">
        <f t="shared" si="34"/>
        <v>2421.44</v>
      </c>
      <c r="AB195" s="29"/>
    </row>
    <row r="196" spans="1:28" x14ac:dyDescent="0.3">
      <c r="A196" s="5" t="s">
        <v>3286</v>
      </c>
      <c r="B196" s="5" t="s">
        <v>3287</v>
      </c>
      <c r="C196" s="5">
        <v>8</v>
      </c>
      <c r="D196" s="162">
        <v>1443.36</v>
      </c>
      <c r="E196" s="124">
        <v>44593</v>
      </c>
      <c r="F196" s="124">
        <v>44599</v>
      </c>
      <c r="G196" s="140">
        <v>0</v>
      </c>
      <c r="H196" s="5" t="s">
        <v>8395</v>
      </c>
      <c r="I196" s="22" t="s">
        <v>8591</v>
      </c>
      <c r="J196" s="5"/>
      <c r="K196" s="5"/>
      <c r="L196" s="160">
        <f t="shared" si="28"/>
        <v>1443.36</v>
      </c>
      <c r="M196" s="160">
        <f t="shared" si="27"/>
        <v>1443.36</v>
      </c>
      <c r="N196" s="33">
        <f t="shared" si="35"/>
        <v>0</v>
      </c>
      <c r="T196">
        <v>1</v>
      </c>
      <c r="U196" s="29">
        <f t="shared" si="29"/>
        <v>0</v>
      </c>
      <c r="V196" s="29">
        <f t="shared" si="30"/>
        <v>0</v>
      </c>
      <c r="W196" s="29">
        <f t="shared" si="31"/>
        <v>0</v>
      </c>
      <c r="X196" s="29">
        <f t="shared" si="32"/>
        <v>0</v>
      </c>
      <c r="Y196" s="29">
        <f t="shared" si="33"/>
        <v>0</v>
      </c>
      <c r="Z196" s="29">
        <f t="shared" si="34"/>
        <v>1443.36</v>
      </c>
      <c r="AB196" s="29"/>
    </row>
    <row r="197" spans="1:28" x14ac:dyDescent="0.3">
      <c r="A197" s="5" t="s">
        <v>3288</v>
      </c>
      <c r="B197" s="5" t="s">
        <v>3289</v>
      </c>
      <c r="C197" s="5">
        <v>18</v>
      </c>
      <c r="D197" s="162">
        <v>2179.3000000000002</v>
      </c>
      <c r="E197" s="124">
        <v>44607</v>
      </c>
      <c r="F197" s="124">
        <v>44635</v>
      </c>
      <c r="G197" s="140">
        <v>0</v>
      </c>
      <c r="H197" s="5" t="s">
        <v>8437</v>
      </c>
      <c r="I197" s="22" t="s">
        <v>8591</v>
      </c>
      <c r="J197" s="5"/>
      <c r="K197" s="5"/>
      <c r="L197" s="160">
        <f t="shared" si="28"/>
        <v>2179.3000000000002</v>
      </c>
      <c r="M197" s="160">
        <f t="shared" si="27"/>
        <v>2179.3000000000002</v>
      </c>
      <c r="N197" s="33">
        <f t="shared" si="35"/>
        <v>0</v>
      </c>
      <c r="T197">
        <v>1</v>
      </c>
      <c r="U197" s="29">
        <f t="shared" si="29"/>
        <v>0</v>
      </c>
      <c r="V197" s="29">
        <f t="shared" si="30"/>
        <v>0</v>
      </c>
      <c r="W197" s="29">
        <f t="shared" si="31"/>
        <v>0</v>
      </c>
      <c r="X197" s="29">
        <f t="shared" si="32"/>
        <v>0</v>
      </c>
      <c r="Y197" s="29">
        <f t="shared" si="33"/>
        <v>0</v>
      </c>
      <c r="Z197" s="29">
        <f t="shared" si="34"/>
        <v>2179.3000000000002</v>
      </c>
      <c r="AB197" s="29"/>
    </row>
    <row r="198" spans="1:28" x14ac:dyDescent="0.3">
      <c r="A198" s="5" t="s">
        <v>3350</v>
      </c>
      <c r="B198" s="5" t="s">
        <v>3351</v>
      </c>
      <c r="C198" s="5">
        <v>18</v>
      </c>
      <c r="D198" s="162">
        <v>2812.2</v>
      </c>
      <c r="E198" s="124">
        <v>44607</v>
      </c>
      <c r="F198" s="124">
        <v>44635</v>
      </c>
      <c r="G198" s="140">
        <v>0</v>
      </c>
      <c r="H198" s="5" t="s">
        <v>8426</v>
      </c>
      <c r="I198" s="22" t="s">
        <v>8591</v>
      </c>
      <c r="J198" s="5"/>
      <c r="K198" s="5"/>
      <c r="L198" s="160">
        <f t="shared" si="28"/>
        <v>2812.2</v>
      </c>
      <c r="M198" s="160">
        <f t="shared" ref="M198:M261" si="36">IF(J198="",L198,(D198/C198)*J198)</f>
        <v>2812.2</v>
      </c>
      <c r="N198" s="33">
        <f t="shared" si="35"/>
        <v>0</v>
      </c>
      <c r="T198">
        <v>1</v>
      </c>
      <c r="U198" s="29">
        <f t="shared" si="29"/>
        <v>0</v>
      </c>
      <c r="V198" s="29">
        <f t="shared" si="30"/>
        <v>0</v>
      </c>
      <c r="W198" s="29">
        <f t="shared" si="31"/>
        <v>0</v>
      </c>
      <c r="X198" s="29">
        <f t="shared" si="32"/>
        <v>0</v>
      </c>
      <c r="Y198" s="29">
        <f t="shared" si="33"/>
        <v>0</v>
      </c>
      <c r="Z198" s="29">
        <f t="shared" si="34"/>
        <v>2812.2</v>
      </c>
      <c r="AB198" s="29"/>
    </row>
    <row r="199" spans="1:28" x14ac:dyDescent="0.3">
      <c r="A199" s="5" t="s">
        <v>3350</v>
      </c>
      <c r="B199" s="5" t="s">
        <v>3351</v>
      </c>
      <c r="C199" s="5">
        <v>8</v>
      </c>
      <c r="D199" s="162">
        <v>1443.36</v>
      </c>
      <c r="E199" s="124">
        <v>44607</v>
      </c>
      <c r="F199" s="124">
        <v>44635</v>
      </c>
      <c r="G199" s="140">
        <v>0</v>
      </c>
      <c r="H199" s="5" t="s">
        <v>8395</v>
      </c>
      <c r="I199" s="22" t="s">
        <v>8591</v>
      </c>
      <c r="J199" s="5"/>
      <c r="K199" s="5"/>
      <c r="L199" s="160">
        <f t="shared" si="28"/>
        <v>1443.36</v>
      </c>
      <c r="M199" s="160">
        <f t="shared" si="36"/>
        <v>1443.36</v>
      </c>
      <c r="N199" s="33">
        <f t="shared" si="35"/>
        <v>0</v>
      </c>
      <c r="T199">
        <v>1</v>
      </c>
      <c r="U199" s="29">
        <f t="shared" si="29"/>
        <v>0</v>
      </c>
      <c r="V199" s="29">
        <f t="shared" si="30"/>
        <v>0</v>
      </c>
      <c r="W199" s="29">
        <f t="shared" si="31"/>
        <v>0</v>
      </c>
      <c r="X199" s="29">
        <f t="shared" si="32"/>
        <v>0</v>
      </c>
      <c r="Y199" s="29">
        <f t="shared" si="33"/>
        <v>0</v>
      </c>
      <c r="Z199" s="29">
        <f t="shared" si="34"/>
        <v>1443.36</v>
      </c>
      <c r="AB199" s="29"/>
    </row>
    <row r="200" spans="1:28" x14ac:dyDescent="0.3">
      <c r="A200" s="5" t="s">
        <v>3350</v>
      </c>
      <c r="B200" s="5" t="s">
        <v>3351</v>
      </c>
      <c r="C200" s="5">
        <v>18</v>
      </c>
      <c r="D200" s="162">
        <v>2179.3000000000002</v>
      </c>
      <c r="E200" s="124">
        <v>44607</v>
      </c>
      <c r="F200" s="124">
        <v>44635</v>
      </c>
      <c r="G200" s="140">
        <v>0</v>
      </c>
      <c r="H200" s="5" t="s">
        <v>8406</v>
      </c>
      <c r="I200" s="22" t="s">
        <v>8591</v>
      </c>
      <c r="J200" s="5"/>
      <c r="K200" s="5"/>
      <c r="L200" s="160">
        <f t="shared" ref="L200:L263" si="37">D200*(1-G200)</f>
        <v>2179.3000000000002</v>
      </c>
      <c r="M200" s="160">
        <f t="shared" si="36"/>
        <v>2179.3000000000002</v>
      </c>
      <c r="N200" s="33">
        <f t="shared" si="35"/>
        <v>0</v>
      </c>
      <c r="T200">
        <v>1</v>
      </c>
      <c r="U200" s="29">
        <f t="shared" si="29"/>
        <v>0</v>
      </c>
      <c r="V200" s="29">
        <f t="shared" si="30"/>
        <v>0</v>
      </c>
      <c r="W200" s="29">
        <f t="shared" si="31"/>
        <v>0</v>
      </c>
      <c r="X200" s="29">
        <f t="shared" si="32"/>
        <v>0</v>
      </c>
      <c r="Y200" s="29">
        <f t="shared" si="33"/>
        <v>0</v>
      </c>
      <c r="Z200" s="29">
        <f t="shared" si="34"/>
        <v>2179.3000000000002</v>
      </c>
      <c r="AB200" s="29"/>
    </row>
    <row r="201" spans="1:28" x14ac:dyDescent="0.3">
      <c r="A201" s="5" t="s">
        <v>3280</v>
      </c>
      <c r="B201" s="5" t="s">
        <v>3281</v>
      </c>
      <c r="C201" s="5">
        <v>18</v>
      </c>
      <c r="D201" s="162">
        <v>2179.3000000000002</v>
      </c>
      <c r="E201" s="124">
        <v>44636</v>
      </c>
      <c r="F201" s="124">
        <v>44663</v>
      </c>
      <c r="G201" s="140">
        <v>0</v>
      </c>
      <c r="H201" s="5" t="s">
        <v>8437</v>
      </c>
      <c r="I201" s="22" t="s">
        <v>8591</v>
      </c>
      <c r="J201" s="5"/>
      <c r="K201" s="5"/>
      <c r="L201" s="160">
        <f t="shared" si="37"/>
        <v>2179.3000000000002</v>
      </c>
      <c r="M201" s="160">
        <f t="shared" si="36"/>
        <v>2179.3000000000002</v>
      </c>
      <c r="N201" s="33">
        <f t="shared" si="35"/>
        <v>0</v>
      </c>
      <c r="T201">
        <v>1</v>
      </c>
      <c r="U201" s="29">
        <f t="shared" si="29"/>
        <v>0</v>
      </c>
      <c r="V201" s="29">
        <f t="shared" si="30"/>
        <v>0</v>
      </c>
      <c r="W201" s="29">
        <f t="shared" si="31"/>
        <v>0</v>
      </c>
      <c r="X201" s="29">
        <f t="shared" si="32"/>
        <v>0</v>
      </c>
      <c r="Y201" s="29">
        <f t="shared" si="33"/>
        <v>0</v>
      </c>
      <c r="Z201" s="29">
        <f t="shared" si="34"/>
        <v>2179.3000000000002</v>
      </c>
      <c r="AB201" s="29"/>
    </row>
    <row r="202" spans="1:28" x14ac:dyDescent="0.3">
      <c r="A202" s="5" t="s">
        <v>3280</v>
      </c>
      <c r="B202" s="5" t="s">
        <v>3281</v>
      </c>
      <c r="C202" s="5">
        <v>36</v>
      </c>
      <c r="D202" s="162">
        <v>4358.6000000000004</v>
      </c>
      <c r="E202" s="124">
        <v>44636</v>
      </c>
      <c r="F202" s="124">
        <v>44663</v>
      </c>
      <c r="G202" s="140">
        <v>0</v>
      </c>
      <c r="H202" s="5" t="s">
        <v>8438</v>
      </c>
      <c r="I202" s="22" t="s">
        <v>8591</v>
      </c>
      <c r="J202" s="5"/>
      <c r="K202" s="5"/>
      <c r="L202" s="160">
        <f t="shared" si="37"/>
        <v>4358.6000000000004</v>
      </c>
      <c r="M202" s="160">
        <f t="shared" si="36"/>
        <v>4358.6000000000004</v>
      </c>
      <c r="N202" s="33">
        <f t="shared" si="35"/>
        <v>0</v>
      </c>
      <c r="T202">
        <v>1</v>
      </c>
      <c r="U202" s="29">
        <f t="shared" si="29"/>
        <v>0</v>
      </c>
      <c r="V202" s="29">
        <f t="shared" si="30"/>
        <v>0</v>
      </c>
      <c r="W202" s="29">
        <f t="shared" si="31"/>
        <v>0</v>
      </c>
      <c r="X202" s="29">
        <f t="shared" si="32"/>
        <v>0</v>
      </c>
      <c r="Y202" s="29">
        <f t="shared" si="33"/>
        <v>0</v>
      </c>
      <c r="Z202" s="29">
        <f t="shared" si="34"/>
        <v>4358.6000000000004</v>
      </c>
      <c r="AB202" s="29"/>
    </row>
    <row r="203" spans="1:28" x14ac:dyDescent="0.3">
      <c r="A203" s="5" t="s">
        <v>3344</v>
      </c>
      <c r="B203" s="5" t="s">
        <v>3345</v>
      </c>
      <c r="C203" s="5">
        <v>18</v>
      </c>
      <c r="D203" s="162">
        <v>2812.2</v>
      </c>
      <c r="E203" s="124">
        <v>44636</v>
      </c>
      <c r="F203" s="124">
        <v>44663</v>
      </c>
      <c r="G203" s="140">
        <v>0</v>
      </c>
      <c r="H203" s="5" t="s">
        <v>8426</v>
      </c>
      <c r="I203" s="22" t="s">
        <v>8591</v>
      </c>
      <c r="J203" s="5"/>
      <c r="K203" s="5"/>
      <c r="L203" s="160">
        <f t="shared" si="37"/>
        <v>2812.2</v>
      </c>
      <c r="M203" s="160">
        <f t="shared" si="36"/>
        <v>2812.2</v>
      </c>
      <c r="N203" s="33">
        <f t="shared" si="35"/>
        <v>0</v>
      </c>
      <c r="T203">
        <v>1</v>
      </c>
      <c r="U203" s="29">
        <f t="shared" si="29"/>
        <v>0</v>
      </c>
      <c r="V203" s="29">
        <f t="shared" si="30"/>
        <v>0</v>
      </c>
      <c r="W203" s="29">
        <f t="shared" si="31"/>
        <v>0</v>
      </c>
      <c r="X203" s="29">
        <f t="shared" si="32"/>
        <v>0</v>
      </c>
      <c r="Y203" s="29">
        <f t="shared" si="33"/>
        <v>0</v>
      </c>
      <c r="Z203" s="29">
        <f t="shared" si="34"/>
        <v>2812.2</v>
      </c>
      <c r="AB203" s="29"/>
    </row>
    <row r="204" spans="1:28" x14ac:dyDescent="0.3">
      <c r="A204" s="5" t="s">
        <v>3344</v>
      </c>
      <c r="B204" s="5" t="s">
        <v>3345</v>
      </c>
      <c r="C204" s="5">
        <v>8</v>
      </c>
      <c r="D204" s="162">
        <v>1443.36</v>
      </c>
      <c r="E204" s="124">
        <v>44636</v>
      </c>
      <c r="F204" s="124">
        <v>44663</v>
      </c>
      <c r="G204" s="140">
        <v>0</v>
      </c>
      <c r="H204" s="5" t="s">
        <v>8395</v>
      </c>
      <c r="I204" s="22" t="s">
        <v>8591</v>
      </c>
      <c r="J204" s="5"/>
      <c r="K204" s="5"/>
      <c r="L204" s="160">
        <f t="shared" si="37"/>
        <v>1443.36</v>
      </c>
      <c r="M204" s="160">
        <f t="shared" si="36"/>
        <v>1443.36</v>
      </c>
      <c r="N204" s="33">
        <f t="shared" si="35"/>
        <v>0</v>
      </c>
      <c r="T204">
        <v>1</v>
      </c>
      <c r="U204" s="29">
        <f t="shared" si="29"/>
        <v>0</v>
      </c>
      <c r="V204" s="29">
        <f t="shared" si="30"/>
        <v>0</v>
      </c>
      <c r="W204" s="29">
        <f t="shared" si="31"/>
        <v>0</v>
      </c>
      <c r="X204" s="29">
        <f t="shared" si="32"/>
        <v>0</v>
      </c>
      <c r="Y204" s="29">
        <f t="shared" si="33"/>
        <v>0</v>
      </c>
      <c r="Z204" s="29">
        <f t="shared" si="34"/>
        <v>1443.36</v>
      </c>
      <c r="AB204" s="29"/>
    </row>
    <row r="205" spans="1:28" x14ac:dyDescent="0.3">
      <c r="A205" s="5" t="s">
        <v>3344</v>
      </c>
      <c r="B205" s="5" t="s">
        <v>3345</v>
      </c>
      <c r="C205" s="5">
        <v>18</v>
      </c>
      <c r="D205" s="162">
        <v>2179.3000000000002</v>
      </c>
      <c r="E205" s="124">
        <v>44636</v>
      </c>
      <c r="F205" s="124">
        <v>44663</v>
      </c>
      <c r="G205" s="140">
        <v>0</v>
      </c>
      <c r="H205" s="5" t="s">
        <v>8406</v>
      </c>
      <c r="I205" s="22" t="s">
        <v>8591</v>
      </c>
      <c r="J205" s="5"/>
      <c r="K205" s="5"/>
      <c r="L205" s="160">
        <f t="shared" si="37"/>
        <v>2179.3000000000002</v>
      </c>
      <c r="M205" s="160">
        <f t="shared" si="36"/>
        <v>2179.3000000000002</v>
      </c>
      <c r="N205" s="33">
        <f t="shared" si="35"/>
        <v>0</v>
      </c>
      <c r="T205">
        <v>1</v>
      </c>
      <c r="U205" s="29">
        <f t="shared" si="29"/>
        <v>0</v>
      </c>
      <c r="V205" s="29">
        <f t="shared" si="30"/>
        <v>0</v>
      </c>
      <c r="W205" s="29">
        <f t="shared" si="31"/>
        <v>0</v>
      </c>
      <c r="X205" s="29">
        <f t="shared" si="32"/>
        <v>0</v>
      </c>
      <c r="Y205" s="29">
        <f t="shared" si="33"/>
        <v>0</v>
      </c>
      <c r="Z205" s="29">
        <f t="shared" si="34"/>
        <v>2179.3000000000002</v>
      </c>
      <c r="AB205" s="29"/>
    </row>
    <row r="206" spans="1:28" x14ac:dyDescent="0.3">
      <c r="A206" s="5" t="s">
        <v>3282</v>
      </c>
      <c r="B206" s="5" t="s">
        <v>3283</v>
      </c>
      <c r="C206" s="5">
        <v>10</v>
      </c>
      <c r="D206" s="162">
        <v>1210.72</v>
      </c>
      <c r="E206" s="124">
        <v>44665</v>
      </c>
      <c r="F206" s="124">
        <v>44750</v>
      </c>
      <c r="G206" s="140">
        <v>0</v>
      </c>
      <c r="H206" s="5" t="s">
        <v>8437</v>
      </c>
      <c r="I206" s="22" t="s">
        <v>8591</v>
      </c>
      <c r="J206" s="5"/>
      <c r="K206" s="5"/>
      <c r="L206" s="160">
        <f t="shared" si="37"/>
        <v>1210.72</v>
      </c>
      <c r="M206" s="160">
        <f t="shared" si="36"/>
        <v>1210.72</v>
      </c>
      <c r="N206" s="33">
        <f t="shared" si="35"/>
        <v>0</v>
      </c>
      <c r="T206">
        <v>1</v>
      </c>
      <c r="U206" s="29">
        <f t="shared" si="29"/>
        <v>0</v>
      </c>
      <c r="V206" s="29">
        <f t="shared" si="30"/>
        <v>0</v>
      </c>
      <c r="W206" s="29">
        <f t="shared" si="31"/>
        <v>0</v>
      </c>
      <c r="X206" s="29">
        <f t="shared" si="32"/>
        <v>0</v>
      </c>
      <c r="Y206" s="29">
        <f t="shared" si="33"/>
        <v>0</v>
      </c>
      <c r="Z206" s="29">
        <f t="shared" si="34"/>
        <v>1210.72</v>
      </c>
      <c r="AB206" s="29"/>
    </row>
    <row r="207" spans="1:28" x14ac:dyDescent="0.3">
      <c r="A207" s="5" t="s">
        <v>3282</v>
      </c>
      <c r="B207" s="5" t="s">
        <v>3283</v>
      </c>
      <c r="C207" s="5">
        <v>40</v>
      </c>
      <c r="D207" s="162">
        <v>4842.8900000000003</v>
      </c>
      <c r="E207" s="124">
        <v>44665</v>
      </c>
      <c r="F207" s="124">
        <v>44750</v>
      </c>
      <c r="G207" s="140">
        <v>0</v>
      </c>
      <c r="H207" s="5" t="s">
        <v>8438</v>
      </c>
      <c r="I207" s="22" t="s">
        <v>8591</v>
      </c>
      <c r="J207" s="5"/>
      <c r="K207" s="5"/>
      <c r="L207" s="160">
        <f t="shared" si="37"/>
        <v>4842.8900000000003</v>
      </c>
      <c r="M207" s="160">
        <f t="shared" si="36"/>
        <v>4842.8900000000003</v>
      </c>
      <c r="N207" s="33">
        <f t="shared" si="35"/>
        <v>0</v>
      </c>
      <c r="T207">
        <v>1</v>
      </c>
      <c r="U207" s="29">
        <f t="shared" si="29"/>
        <v>0</v>
      </c>
      <c r="V207" s="29">
        <f t="shared" si="30"/>
        <v>0</v>
      </c>
      <c r="W207" s="29">
        <f t="shared" si="31"/>
        <v>0</v>
      </c>
      <c r="X207" s="29">
        <f t="shared" si="32"/>
        <v>0</v>
      </c>
      <c r="Y207" s="29">
        <f t="shared" si="33"/>
        <v>0</v>
      </c>
      <c r="Z207" s="29">
        <f t="shared" si="34"/>
        <v>4842.8900000000003</v>
      </c>
      <c r="AB207" s="29"/>
    </row>
    <row r="208" spans="1:28" x14ac:dyDescent="0.3">
      <c r="A208" s="5" t="s">
        <v>3346</v>
      </c>
      <c r="B208" s="5" t="s">
        <v>3347</v>
      </c>
      <c r="C208" s="5">
        <v>24</v>
      </c>
      <c r="D208" s="162">
        <v>3749.6</v>
      </c>
      <c r="E208" s="124">
        <v>44665</v>
      </c>
      <c r="F208" s="124">
        <v>44750</v>
      </c>
      <c r="G208" s="140">
        <v>0</v>
      </c>
      <c r="H208" s="5" t="s">
        <v>8426</v>
      </c>
      <c r="I208" s="22" t="s">
        <v>8591</v>
      </c>
      <c r="J208" s="5"/>
      <c r="K208" s="5"/>
      <c r="L208" s="160">
        <f t="shared" si="37"/>
        <v>3749.6</v>
      </c>
      <c r="M208" s="160">
        <f t="shared" si="36"/>
        <v>3749.6</v>
      </c>
      <c r="N208" s="33">
        <f t="shared" si="35"/>
        <v>0</v>
      </c>
      <c r="T208">
        <v>1</v>
      </c>
      <c r="U208" s="29">
        <f t="shared" si="29"/>
        <v>0</v>
      </c>
      <c r="V208" s="29">
        <f t="shared" si="30"/>
        <v>0</v>
      </c>
      <c r="W208" s="29">
        <f t="shared" si="31"/>
        <v>0</v>
      </c>
      <c r="X208" s="29">
        <f t="shared" si="32"/>
        <v>0</v>
      </c>
      <c r="Y208" s="29">
        <f t="shared" si="33"/>
        <v>0</v>
      </c>
      <c r="Z208" s="29">
        <f t="shared" si="34"/>
        <v>3749.6</v>
      </c>
      <c r="AB208" s="29"/>
    </row>
    <row r="209" spans="1:28" x14ac:dyDescent="0.3">
      <c r="A209" s="5" t="s">
        <v>3346</v>
      </c>
      <c r="B209" s="5" t="s">
        <v>3347</v>
      </c>
      <c r="C209" s="5">
        <v>24</v>
      </c>
      <c r="D209" s="162">
        <v>4330.08</v>
      </c>
      <c r="E209" s="124">
        <v>44665</v>
      </c>
      <c r="F209" s="124">
        <v>44750</v>
      </c>
      <c r="G209" s="140">
        <v>0</v>
      </c>
      <c r="H209" s="5" t="s">
        <v>8395</v>
      </c>
      <c r="I209" s="5" t="s">
        <v>8591</v>
      </c>
      <c r="J209" s="5"/>
      <c r="K209" s="5"/>
      <c r="L209" s="160">
        <f t="shared" si="37"/>
        <v>4330.08</v>
      </c>
      <c r="M209" s="160">
        <f t="shared" si="36"/>
        <v>4330.08</v>
      </c>
      <c r="N209" s="33">
        <f t="shared" si="35"/>
        <v>0</v>
      </c>
      <c r="T209">
        <v>1</v>
      </c>
      <c r="U209" s="29">
        <f t="shared" si="29"/>
        <v>0</v>
      </c>
      <c r="V209" s="29">
        <f t="shared" si="30"/>
        <v>0</v>
      </c>
      <c r="W209" s="29">
        <f t="shared" si="31"/>
        <v>0</v>
      </c>
      <c r="X209" s="29">
        <f t="shared" si="32"/>
        <v>0</v>
      </c>
      <c r="Y209" s="29">
        <f t="shared" si="33"/>
        <v>0</v>
      </c>
      <c r="Z209" s="29">
        <f t="shared" si="34"/>
        <v>4330.08</v>
      </c>
      <c r="AB209" s="29"/>
    </row>
    <row r="210" spans="1:28" x14ac:dyDescent="0.3">
      <c r="A210" s="5" t="s">
        <v>3346</v>
      </c>
      <c r="B210" s="5" t="s">
        <v>3347</v>
      </c>
      <c r="C210" s="5">
        <v>10</v>
      </c>
      <c r="D210" s="162">
        <v>1210.72</v>
      </c>
      <c r="E210" s="124">
        <v>44665</v>
      </c>
      <c r="F210" s="124">
        <v>44750</v>
      </c>
      <c r="G210" s="140">
        <v>0</v>
      </c>
      <c r="H210" s="5" t="s">
        <v>8406</v>
      </c>
      <c r="I210" s="22" t="s">
        <v>8591</v>
      </c>
      <c r="J210" s="5"/>
      <c r="K210" s="5"/>
      <c r="L210" s="160">
        <f t="shared" si="37"/>
        <v>1210.72</v>
      </c>
      <c r="M210" s="160">
        <f t="shared" si="36"/>
        <v>1210.72</v>
      </c>
      <c r="N210" s="33">
        <f t="shared" si="35"/>
        <v>0</v>
      </c>
      <c r="T210">
        <v>1</v>
      </c>
      <c r="U210" s="29">
        <f t="shared" si="29"/>
        <v>0</v>
      </c>
      <c r="V210" s="29">
        <f t="shared" si="30"/>
        <v>0</v>
      </c>
      <c r="W210" s="29">
        <f t="shared" si="31"/>
        <v>0</v>
      </c>
      <c r="X210" s="29">
        <f t="shared" si="32"/>
        <v>0</v>
      </c>
      <c r="Y210" s="29">
        <f t="shared" si="33"/>
        <v>0</v>
      </c>
      <c r="Z210" s="29">
        <f t="shared" si="34"/>
        <v>1210.72</v>
      </c>
      <c r="AB210" s="29"/>
    </row>
    <row r="211" spans="1:28" x14ac:dyDescent="0.3">
      <c r="A211" s="5" t="s">
        <v>3284</v>
      </c>
      <c r="B211" s="5" t="s">
        <v>3285</v>
      </c>
      <c r="C211" s="5">
        <v>4</v>
      </c>
      <c r="D211" s="162">
        <v>484.29</v>
      </c>
      <c r="E211" s="124">
        <v>44753</v>
      </c>
      <c r="F211" s="124">
        <v>44757</v>
      </c>
      <c r="G211" s="140">
        <v>0</v>
      </c>
      <c r="H211" s="5" t="s">
        <v>8437</v>
      </c>
      <c r="I211" s="22" t="s">
        <v>8591</v>
      </c>
      <c r="J211" s="5"/>
      <c r="K211" s="5"/>
      <c r="L211" s="160">
        <f t="shared" si="37"/>
        <v>484.29</v>
      </c>
      <c r="M211" s="160">
        <f t="shared" si="36"/>
        <v>484.29</v>
      </c>
      <c r="N211" s="33">
        <f t="shared" si="35"/>
        <v>0</v>
      </c>
      <c r="T211">
        <v>1</v>
      </c>
      <c r="U211" s="29">
        <f t="shared" si="29"/>
        <v>0</v>
      </c>
      <c r="V211" s="29">
        <f t="shared" si="30"/>
        <v>0</v>
      </c>
      <c r="W211" s="29">
        <f t="shared" si="31"/>
        <v>0</v>
      </c>
      <c r="X211" s="29">
        <f t="shared" si="32"/>
        <v>0</v>
      </c>
      <c r="Y211" s="29">
        <f t="shared" si="33"/>
        <v>0</v>
      </c>
      <c r="Z211" s="29">
        <f t="shared" si="34"/>
        <v>484.29</v>
      </c>
      <c r="AB211" s="29"/>
    </row>
    <row r="212" spans="1:28" x14ac:dyDescent="0.3">
      <c r="A212" s="5" t="s">
        <v>3284</v>
      </c>
      <c r="B212" s="5" t="s">
        <v>3285</v>
      </c>
      <c r="C212" s="5">
        <v>20</v>
      </c>
      <c r="D212" s="162">
        <v>2421.44</v>
      </c>
      <c r="E212" s="124">
        <v>44753</v>
      </c>
      <c r="F212" s="124">
        <v>44757</v>
      </c>
      <c r="G212" s="140">
        <v>0</v>
      </c>
      <c r="H212" s="5" t="s">
        <v>8438</v>
      </c>
      <c r="I212" s="22" t="s">
        <v>8591</v>
      </c>
      <c r="J212" s="5"/>
      <c r="K212" s="5"/>
      <c r="L212" s="160">
        <f t="shared" si="37"/>
        <v>2421.44</v>
      </c>
      <c r="M212" s="160">
        <f t="shared" si="36"/>
        <v>2421.44</v>
      </c>
      <c r="N212" s="33">
        <f t="shared" si="35"/>
        <v>0</v>
      </c>
      <c r="T212">
        <v>1</v>
      </c>
      <c r="U212" s="29">
        <f t="shared" si="29"/>
        <v>0</v>
      </c>
      <c r="V212" s="29">
        <f t="shared" si="30"/>
        <v>0</v>
      </c>
      <c r="W212" s="29">
        <f t="shared" si="31"/>
        <v>0</v>
      </c>
      <c r="X212" s="29">
        <f t="shared" si="32"/>
        <v>0</v>
      </c>
      <c r="Y212" s="29">
        <f t="shared" si="33"/>
        <v>0</v>
      </c>
      <c r="Z212" s="29">
        <f t="shared" si="34"/>
        <v>2421.44</v>
      </c>
      <c r="AB212" s="29"/>
    </row>
    <row r="213" spans="1:28" x14ac:dyDescent="0.3">
      <c r="A213" s="5" t="s">
        <v>3348</v>
      </c>
      <c r="B213" s="5" t="s">
        <v>3349</v>
      </c>
      <c r="C213" s="5">
        <v>2</v>
      </c>
      <c r="D213" s="162">
        <v>312.47000000000003</v>
      </c>
      <c r="E213" s="124">
        <v>44753</v>
      </c>
      <c r="F213" s="124">
        <v>44757</v>
      </c>
      <c r="G213" s="140">
        <v>0</v>
      </c>
      <c r="H213" s="5" t="s">
        <v>8426</v>
      </c>
      <c r="I213" s="22" t="s">
        <v>8591</v>
      </c>
      <c r="J213" s="5"/>
      <c r="K213" s="5"/>
      <c r="L213" s="160">
        <f t="shared" si="37"/>
        <v>312.47000000000003</v>
      </c>
      <c r="M213" s="160">
        <f t="shared" si="36"/>
        <v>312.47000000000003</v>
      </c>
      <c r="N213" s="33">
        <f t="shared" si="35"/>
        <v>0</v>
      </c>
      <c r="T213">
        <v>1</v>
      </c>
      <c r="U213" s="29">
        <f t="shared" si="29"/>
        <v>0</v>
      </c>
      <c r="V213" s="29">
        <f t="shared" si="30"/>
        <v>0</v>
      </c>
      <c r="W213" s="29">
        <f t="shared" si="31"/>
        <v>0</v>
      </c>
      <c r="X213" s="29">
        <f t="shared" si="32"/>
        <v>0</v>
      </c>
      <c r="Y213" s="29">
        <f t="shared" si="33"/>
        <v>0</v>
      </c>
      <c r="Z213" s="29">
        <f t="shared" si="34"/>
        <v>312.47000000000003</v>
      </c>
      <c r="AB213" s="29"/>
    </row>
    <row r="214" spans="1:28" x14ac:dyDescent="0.3">
      <c r="A214" s="5" t="s">
        <v>3348</v>
      </c>
      <c r="B214" s="5" t="s">
        <v>3349</v>
      </c>
      <c r="C214" s="5">
        <v>4</v>
      </c>
      <c r="D214" s="162">
        <v>721.68</v>
      </c>
      <c r="E214" s="124">
        <v>44753</v>
      </c>
      <c r="F214" s="124">
        <v>44757</v>
      </c>
      <c r="G214" s="140">
        <v>0</v>
      </c>
      <c r="H214" s="5" t="s">
        <v>8395</v>
      </c>
      <c r="I214" s="22" t="s">
        <v>8591</v>
      </c>
      <c r="J214" s="5"/>
      <c r="K214" s="5"/>
      <c r="L214" s="160">
        <f t="shared" si="37"/>
        <v>721.68</v>
      </c>
      <c r="M214" s="160">
        <f t="shared" si="36"/>
        <v>721.68</v>
      </c>
      <c r="N214" s="33">
        <f t="shared" si="35"/>
        <v>0</v>
      </c>
      <c r="T214">
        <v>1</v>
      </c>
      <c r="U214" s="29">
        <f t="shared" si="29"/>
        <v>0</v>
      </c>
      <c r="V214" s="29">
        <f t="shared" si="30"/>
        <v>0</v>
      </c>
      <c r="W214" s="29">
        <f t="shared" si="31"/>
        <v>0</v>
      </c>
      <c r="X214" s="29">
        <f t="shared" si="32"/>
        <v>0</v>
      </c>
      <c r="Y214" s="29">
        <f t="shared" si="33"/>
        <v>0</v>
      </c>
      <c r="Z214" s="29">
        <f t="shared" si="34"/>
        <v>721.68</v>
      </c>
      <c r="AB214" s="29"/>
    </row>
    <row r="215" spans="1:28" x14ac:dyDescent="0.3">
      <c r="A215" s="5" t="s">
        <v>3348</v>
      </c>
      <c r="B215" s="5" t="s">
        <v>3349</v>
      </c>
      <c r="C215" s="5">
        <v>4</v>
      </c>
      <c r="D215" s="162">
        <v>484.29</v>
      </c>
      <c r="E215" s="124">
        <v>44753</v>
      </c>
      <c r="F215" s="124">
        <v>44757</v>
      </c>
      <c r="G215" s="140">
        <v>0</v>
      </c>
      <c r="H215" s="5" t="s">
        <v>8406</v>
      </c>
      <c r="I215" s="22" t="s">
        <v>8591</v>
      </c>
      <c r="J215" s="5"/>
      <c r="K215" s="5"/>
      <c r="L215" s="160">
        <f t="shared" si="37"/>
        <v>484.29</v>
      </c>
      <c r="M215" s="160">
        <f t="shared" si="36"/>
        <v>484.29</v>
      </c>
      <c r="N215" s="33">
        <f t="shared" si="35"/>
        <v>0</v>
      </c>
      <c r="T215">
        <v>1</v>
      </c>
      <c r="U215" s="29">
        <f t="shared" si="29"/>
        <v>0</v>
      </c>
      <c r="V215" s="29">
        <f t="shared" si="30"/>
        <v>0</v>
      </c>
      <c r="W215" s="29">
        <f t="shared" si="31"/>
        <v>0</v>
      </c>
      <c r="X215" s="29">
        <f t="shared" si="32"/>
        <v>0</v>
      </c>
      <c r="Y215" s="29">
        <f t="shared" si="33"/>
        <v>0</v>
      </c>
      <c r="Z215" s="29">
        <f t="shared" si="34"/>
        <v>484.29</v>
      </c>
      <c r="AB215" s="29"/>
    </row>
    <row r="216" spans="1:28" x14ac:dyDescent="0.3">
      <c r="A216" s="5" t="s">
        <v>3358</v>
      </c>
      <c r="B216" s="5" t="s">
        <v>3359</v>
      </c>
      <c r="C216" s="5">
        <v>126000</v>
      </c>
      <c r="D216" s="162">
        <v>149171.15</v>
      </c>
      <c r="E216" s="124">
        <v>44753</v>
      </c>
      <c r="F216" s="124">
        <v>44757</v>
      </c>
      <c r="G216" s="140">
        <v>0</v>
      </c>
      <c r="H216" s="5" t="s">
        <v>8380</v>
      </c>
      <c r="I216" s="22" t="s">
        <v>8591</v>
      </c>
      <c r="J216" s="5"/>
      <c r="K216" s="5"/>
      <c r="L216" s="160">
        <f t="shared" si="37"/>
        <v>149171.15</v>
      </c>
      <c r="M216" s="160">
        <f t="shared" si="36"/>
        <v>149171.15</v>
      </c>
      <c r="N216" s="33">
        <f t="shared" si="35"/>
        <v>0</v>
      </c>
      <c r="Q216">
        <v>1</v>
      </c>
      <c r="U216" s="29">
        <f t="shared" si="29"/>
        <v>0</v>
      </c>
      <c r="V216" s="29">
        <f t="shared" si="30"/>
        <v>0</v>
      </c>
      <c r="W216" s="29">
        <f t="shared" si="31"/>
        <v>149171.15</v>
      </c>
      <c r="X216" s="29">
        <f t="shared" si="32"/>
        <v>0</v>
      </c>
      <c r="Y216" s="29">
        <f t="shared" si="33"/>
        <v>0</v>
      </c>
      <c r="Z216" s="29">
        <f t="shared" si="34"/>
        <v>0</v>
      </c>
      <c r="AB216" s="29"/>
    </row>
    <row r="217" spans="1:28" x14ac:dyDescent="0.3">
      <c r="A217" s="142" t="s">
        <v>8440</v>
      </c>
      <c r="B217" s="142"/>
      <c r="C217" s="142">
        <v>186846</v>
      </c>
      <c r="D217" s="161"/>
      <c r="E217" s="144" t="s">
        <v>6326</v>
      </c>
      <c r="F217" s="144">
        <v>44707</v>
      </c>
      <c r="G217" s="145"/>
      <c r="H217" s="142"/>
      <c r="I217" s="146"/>
      <c r="J217" s="142"/>
      <c r="K217" s="142"/>
      <c r="L217" s="147"/>
      <c r="M217" s="147"/>
      <c r="N217" s="147"/>
      <c r="U217" s="29"/>
      <c r="V217" s="29"/>
      <c r="W217" s="29"/>
      <c r="X217" s="29"/>
      <c r="Y217" s="29"/>
      <c r="Z217" s="29"/>
      <c r="AA217" s="102">
        <f>SUM(U218:U275)</f>
        <v>0</v>
      </c>
      <c r="AB217" s="29"/>
    </row>
    <row r="218" spans="1:28" x14ac:dyDescent="0.3">
      <c r="A218" s="5" t="s">
        <v>3434</v>
      </c>
      <c r="B218" s="5" t="s">
        <v>3435</v>
      </c>
      <c r="C218" s="5">
        <v>80</v>
      </c>
      <c r="D218" s="162">
        <v>10424.39</v>
      </c>
      <c r="E218" s="124" t="s">
        <v>7056</v>
      </c>
      <c r="F218" s="124">
        <v>44560</v>
      </c>
      <c r="G218" s="140">
        <v>0.95</v>
      </c>
      <c r="H218" s="5" t="s">
        <v>8397</v>
      </c>
      <c r="I218" s="22" t="s">
        <v>8591</v>
      </c>
      <c r="J218" s="5"/>
      <c r="K218" s="5"/>
      <c r="L218" s="160">
        <f t="shared" si="37"/>
        <v>521.21950000000038</v>
      </c>
      <c r="M218" s="160">
        <f t="shared" si="36"/>
        <v>521.21950000000038</v>
      </c>
      <c r="N218" s="33">
        <f t="shared" si="35"/>
        <v>0</v>
      </c>
      <c r="R218">
        <v>1</v>
      </c>
      <c r="U218" s="29">
        <f t="shared" si="29"/>
        <v>0</v>
      </c>
      <c r="V218" s="29">
        <f t="shared" si="30"/>
        <v>0</v>
      </c>
      <c r="W218" s="29">
        <f t="shared" si="31"/>
        <v>0</v>
      </c>
      <c r="X218" s="29">
        <f t="shared" si="32"/>
        <v>521.21950000000038</v>
      </c>
      <c r="Y218" s="29">
        <f t="shared" si="33"/>
        <v>0</v>
      </c>
      <c r="Z218" s="29">
        <f t="shared" si="34"/>
        <v>0</v>
      </c>
      <c r="AA218" s="96" t="s">
        <v>8340</v>
      </c>
      <c r="AB218" s="29"/>
    </row>
    <row r="219" spans="1:28" x14ac:dyDescent="0.3">
      <c r="A219" s="5" t="s">
        <v>3434</v>
      </c>
      <c r="B219" s="5" t="s">
        <v>3435</v>
      </c>
      <c r="C219" s="5">
        <v>160</v>
      </c>
      <c r="D219" s="162">
        <v>20848.77</v>
      </c>
      <c r="E219" s="124" t="s">
        <v>7056</v>
      </c>
      <c r="F219" s="124">
        <v>44560</v>
      </c>
      <c r="G219" s="140">
        <v>0.95</v>
      </c>
      <c r="H219" s="5" t="s">
        <v>8441</v>
      </c>
      <c r="I219" s="22" t="s">
        <v>8591</v>
      </c>
      <c r="J219" s="5"/>
      <c r="K219" s="5"/>
      <c r="L219" s="160">
        <f t="shared" si="37"/>
        <v>1042.4385000000009</v>
      </c>
      <c r="M219" s="160">
        <f t="shared" si="36"/>
        <v>1042.4385000000009</v>
      </c>
      <c r="N219" s="33">
        <f t="shared" si="35"/>
        <v>0</v>
      </c>
      <c r="R219">
        <v>1</v>
      </c>
      <c r="U219" s="29">
        <f t="shared" si="29"/>
        <v>0</v>
      </c>
      <c r="V219" s="29">
        <f t="shared" si="30"/>
        <v>0</v>
      </c>
      <c r="W219" s="29">
        <f t="shared" si="31"/>
        <v>0</v>
      </c>
      <c r="X219" s="29">
        <f t="shared" si="32"/>
        <v>1042.4385000000009</v>
      </c>
      <c r="Y219" s="29">
        <f t="shared" si="33"/>
        <v>0</v>
      </c>
      <c r="Z219" s="29">
        <f t="shared" si="34"/>
        <v>0</v>
      </c>
      <c r="AA219" s="96" t="s">
        <v>8341</v>
      </c>
      <c r="AB219" s="29"/>
    </row>
    <row r="220" spans="1:28" x14ac:dyDescent="0.3">
      <c r="A220" s="5" t="s">
        <v>3436</v>
      </c>
      <c r="B220" s="5" t="s">
        <v>3437</v>
      </c>
      <c r="C220" s="5">
        <v>8</v>
      </c>
      <c r="D220" s="162">
        <v>1073.71</v>
      </c>
      <c r="E220" s="124" t="s">
        <v>8442</v>
      </c>
      <c r="F220" s="124">
        <v>44575</v>
      </c>
      <c r="G220" s="140">
        <v>0.5</v>
      </c>
      <c r="H220" s="5" t="s">
        <v>8397</v>
      </c>
      <c r="I220" s="22" t="s">
        <v>8591</v>
      </c>
      <c r="J220" s="5"/>
      <c r="K220" s="5"/>
      <c r="L220" s="160">
        <f t="shared" si="37"/>
        <v>536.85500000000002</v>
      </c>
      <c r="M220" s="160">
        <f t="shared" si="36"/>
        <v>536.85500000000002</v>
      </c>
      <c r="N220" s="33">
        <f t="shared" si="35"/>
        <v>0</v>
      </c>
      <c r="R220">
        <v>1</v>
      </c>
      <c r="U220" s="29">
        <f t="shared" si="29"/>
        <v>0</v>
      </c>
      <c r="V220" s="29">
        <f t="shared" si="30"/>
        <v>0</v>
      </c>
      <c r="W220" s="29">
        <f t="shared" si="31"/>
        <v>0</v>
      </c>
      <c r="X220" s="29">
        <f t="shared" si="32"/>
        <v>536.85500000000002</v>
      </c>
      <c r="Y220" s="29">
        <f t="shared" si="33"/>
        <v>0</v>
      </c>
      <c r="Z220" s="29">
        <f t="shared" si="34"/>
        <v>0</v>
      </c>
      <c r="AB220" s="29"/>
    </row>
    <row r="221" spans="1:28" x14ac:dyDescent="0.3">
      <c r="A221" s="5" t="s">
        <v>3436</v>
      </c>
      <c r="B221" s="5" t="s">
        <v>3437</v>
      </c>
      <c r="C221" s="5">
        <v>8</v>
      </c>
      <c r="D221" s="162">
        <v>1073.71</v>
      </c>
      <c r="E221" s="124" t="s">
        <v>8442</v>
      </c>
      <c r="F221" s="124">
        <v>44575</v>
      </c>
      <c r="G221" s="140">
        <v>0.5</v>
      </c>
      <c r="H221" s="5" t="s">
        <v>8441</v>
      </c>
      <c r="I221" s="22" t="s">
        <v>8591</v>
      </c>
      <c r="J221" s="5"/>
      <c r="K221" s="5"/>
      <c r="L221" s="160">
        <f t="shared" si="37"/>
        <v>536.85500000000002</v>
      </c>
      <c r="M221" s="160">
        <f t="shared" si="36"/>
        <v>536.85500000000002</v>
      </c>
      <c r="N221" s="33">
        <f t="shared" si="35"/>
        <v>0</v>
      </c>
      <c r="R221">
        <v>1</v>
      </c>
      <c r="U221" s="29">
        <f t="shared" si="29"/>
        <v>0</v>
      </c>
      <c r="V221" s="29">
        <f t="shared" si="30"/>
        <v>0</v>
      </c>
      <c r="W221" s="29">
        <f t="shared" si="31"/>
        <v>0</v>
      </c>
      <c r="X221" s="29">
        <f t="shared" si="32"/>
        <v>536.85500000000002</v>
      </c>
      <c r="Y221" s="29">
        <f t="shared" si="33"/>
        <v>0</v>
      </c>
      <c r="Z221" s="29">
        <f t="shared" si="34"/>
        <v>0</v>
      </c>
      <c r="AB221" s="29"/>
    </row>
    <row r="222" spans="1:28" x14ac:dyDescent="0.3">
      <c r="A222" s="5" t="s">
        <v>3438</v>
      </c>
      <c r="B222" s="5" t="s">
        <v>3439</v>
      </c>
      <c r="C222" s="5">
        <v>8</v>
      </c>
      <c r="D222" s="162">
        <v>1073.71</v>
      </c>
      <c r="E222" s="124">
        <v>44579</v>
      </c>
      <c r="F222" s="124">
        <v>44580</v>
      </c>
      <c r="G222" s="140">
        <v>0</v>
      </c>
      <c r="H222" s="5" t="s">
        <v>8397</v>
      </c>
      <c r="I222" s="22" t="s">
        <v>8591</v>
      </c>
      <c r="J222" s="5"/>
      <c r="K222" s="5"/>
      <c r="L222" s="160">
        <f t="shared" si="37"/>
        <v>1073.71</v>
      </c>
      <c r="M222" s="160">
        <f t="shared" si="36"/>
        <v>1073.71</v>
      </c>
      <c r="N222" s="33">
        <f t="shared" si="35"/>
        <v>0</v>
      </c>
      <c r="T222">
        <v>1</v>
      </c>
      <c r="U222" s="29">
        <f t="shared" si="29"/>
        <v>0</v>
      </c>
      <c r="V222" s="29">
        <f t="shared" si="30"/>
        <v>0</v>
      </c>
      <c r="W222" s="29">
        <f t="shared" si="31"/>
        <v>0</v>
      </c>
      <c r="X222" s="29">
        <f t="shared" si="32"/>
        <v>0</v>
      </c>
      <c r="Y222" s="29">
        <f t="shared" si="33"/>
        <v>0</v>
      </c>
      <c r="Z222" s="29">
        <f t="shared" si="34"/>
        <v>1073.71</v>
      </c>
      <c r="AB222" s="29"/>
    </row>
    <row r="223" spans="1:28" x14ac:dyDescent="0.3">
      <c r="A223" s="5" t="s">
        <v>3438</v>
      </c>
      <c r="B223" s="5" t="s">
        <v>3439</v>
      </c>
      <c r="C223" s="5">
        <v>8</v>
      </c>
      <c r="D223" s="162">
        <v>1073.71</v>
      </c>
      <c r="E223" s="124">
        <v>44579</v>
      </c>
      <c r="F223" s="124">
        <v>44580</v>
      </c>
      <c r="G223" s="140">
        <v>0</v>
      </c>
      <c r="H223" s="5" t="s">
        <v>8441</v>
      </c>
      <c r="I223" s="22" t="s">
        <v>8591</v>
      </c>
      <c r="J223" s="5"/>
      <c r="K223" s="5"/>
      <c r="L223" s="160">
        <f t="shared" si="37"/>
        <v>1073.71</v>
      </c>
      <c r="M223" s="160">
        <f t="shared" si="36"/>
        <v>1073.71</v>
      </c>
      <c r="N223" s="33">
        <f t="shared" si="35"/>
        <v>0</v>
      </c>
      <c r="T223">
        <v>1</v>
      </c>
      <c r="U223" s="29">
        <f t="shared" si="29"/>
        <v>0</v>
      </c>
      <c r="V223" s="29">
        <f t="shared" si="30"/>
        <v>0</v>
      </c>
      <c r="W223" s="29">
        <f t="shared" si="31"/>
        <v>0</v>
      </c>
      <c r="X223" s="29">
        <f t="shared" si="32"/>
        <v>0</v>
      </c>
      <c r="Y223" s="29">
        <f t="shared" si="33"/>
        <v>0</v>
      </c>
      <c r="Z223" s="29">
        <f t="shared" si="34"/>
        <v>1073.71</v>
      </c>
      <c r="AB223" s="29"/>
    </row>
    <row r="224" spans="1:28" x14ac:dyDescent="0.3">
      <c r="A224" s="5" t="s">
        <v>3452</v>
      </c>
      <c r="B224" s="5" t="s">
        <v>3453</v>
      </c>
      <c r="C224" s="5">
        <v>60</v>
      </c>
      <c r="D224" s="162">
        <v>7818.29</v>
      </c>
      <c r="E224" s="124" t="s">
        <v>6675</v>
      </c>
      <c r="F224" s="124">
        <v>44575</v>
      </c>
      <c r="G224" s="140">
        <v>0.75</v>
      </c>
      <c r="H224" s="5" t="s">
        <v>8397</v>
      </c>
      <c r="I224" s="22" t="s">
        <v>8591</v>
      </c>
      <c r="J224" s="5"/>
      <c r="K224" s="5"/>
      <c r="L224" s="160">
        <f t="shared" si="37"/>
        <v>1954.5725</v>
      </c>
      <c r="M224" s="160">
        <f t="shared" si="36"/>
        <v>1954.5725</v>
      </c>
      <c r="N224" s="33">
        <f t="shared" si="35"/>
        <v>0</v>
      </c>
      <c r="R224">
        <v>1</v>
      </c>
      <c r="U224" s="29">
        <f t="shared" ref="U224:U280" si="38">O224*M224</f>
        <v>0</v>
      </c>
      <c r="V224" s="29">
        <f t="shared" ref="V224:V280" si="39">P224*M224</f>
        <v>0</v>
      </c>
      <c r="W224" s="29">
        <f t="shared" ref="W224:W280" si="40">Q224*M224</f>
        <v>0</v>
      </c>
      <c r="X224" s="29">
        <f t="shared" ref="X224:X280" si="41">R224*M224</f>
        <v>1954.5725</v>
      </c>
      <c r="Y224" s="29">
        <f t="shared" ref="Y224:Y280" si="42">S224*M224</f>
        <v>0</v>
      </c>
      <c r="Z224" s="29">
        <f t="shared" ref="Z224:Z280" si="43">T224*M224</f>
        <v>0</v>
      </c>
      <c r="AB224" s="29"/>
    </row>
    <row r="225" spans="1:28" x14ac:dyDescent="0.3">
      <c r="A225" s="5" t="s">
        <v>3452</v>
      </c>
      <c r="B225" s="5" t="s">
        <v>3453</v>
      </c>
      <c r="C225" s="5">
        <v>80</v>
      </c>
      <c r="D225" s="162">
        <v>10424.39</v>
      </c>
      <c r="E225" s="5" t="s">
        <v>6675</v>
      </c>
      <c r="F225" s="124">
        <v>44575</v>
      </c>
      <c r="G225" s="140">
        <v>0.75</v>
      </c>
      <c r="H225" s="5" t="s">
        <v>8441</v>
      </c>
      <c r="I225" s="22" t="s">
        <v>8591</v>
      </c>
      <c r="J225" s="5"/>
      <c r="K225" s="5"/>
      <c r="L225" s="160">
        <f t="shared" si="37"/>
        <v>2606.0974999999999</v>
      </c>
      <c r="M225" s="160">
        <f t="shared" si="36"/>
        <v>2606.0974999999999</v>
      </c>
      <c r="N225" s="33">
        <f t="shared" si="35"/>
        <v>0</v>
      </c>
      <c r="R225">
        <v>1</v>
      </c>
      <c r="U225" s="29">
        <f t="shared" si="38"/>
        <v>0</v>
      </c>
      <c r="V225" s="29">
        <f t="shared" si="39"/>
        <v>0</v>
      </c>
      <c r="W225" s="29">
        <f t="shared" si="40"/>
        <v>0</v>
      </c>
      <c r="X225" s="29">
        <f t="shared" si="41"/>
        <v>2606.0974999999999</v>
      </c>
      <c r="Y225" s="29">
        <f t="shared" si="42"/>
        <v>0</v>
      </c>
      <c r="Z225" s="29">
        <f t="shared" si="43"/>
        <v>0</v>
      </c>
      <c r="AB225" s="29"/>
    </row>
    <row r="226" spans="1:28" x14ac:dyDescent="0.3">
      <c r="A226" s="5" t="s">
        <v>3454</v>
      </c>
      <c r="B226" s="5" t="s">
        <v>3455</v>
      </c>
      <c r="C226" s="5">
        <v>4</v>
      </c>
      <c r="D226" s="162">
        <v>536.86</v>
      </c>
      <c r="E226" s="124">
        <v>44579</v>
      </c>
      <c r="F226" s="124">
        <v>44580</v>
      </c>
      <c r="G226" s="140">
        <v>0</v>
      </c>
      <c r="H226" s="5" t="s">
        <v>8397</v>
      </c>
      <c r="I226" s="22" t="s">
        <v>8591</v>
      </c>
      <c r="J226" s="5"/>
      <c r="K226" s="5"/>
      <c r="L226" s="160">
        <f t="shared" si="37"/>
        <v>536.86</v>
      </c>
      <c r="M226" s="160">
        <f t="shared" si="36"/>
        <v>536.86</v>
      </c>
      <c r="N226" s="33">
        <f t="shared" si="35"/>
        <v>0</v>
      </c>
      <c r="T226">
        <v>1</v>
      </c>
      <c r="U226" s="29">
        <f t="shared" si="38"/>
        <v>0</v>
      </c>
      <c r="V226" s="29">
        <f t="shared" si="39"/>
        <v>0</v>
      </c>
      <c r="W226" s="29">
        <f t="shared" si="40"/>
        <v>0</v>
      </c>
      <c r="X226" s="29">
        <f t="shared" si="41"/>
        <v>0</v>
      </c>
      <c r="Y226" s="29">
        <f t="shared" si="42"/>
        <v>0</v>
      </c>
      <c r="Z226" s="29">
        <f t="shared" si="43"/>
        <v>536.86</v>
      </c>
      <c r="AB226" s="29"/>
    </row>
    <row r="227" spans="1:28" x14ac:dyDescent="0.3">
      <c r="A227" s="5" t="s">
        <v>3454</v>
      </c>
      <c r="B227" s="5" t="s">
        <v>3455</v>
      </c>
      <c r="C227" s="5">
        <v>4</v>
      </c>
      <c r="D227" s="162">
        <v>536.86</v>
      </c>
      <c r="E227" s="124">
        <v>44579</v>
      </c>
      <c r="F227" s="124">
        <v>44580</v>
      </c>
      <c r="G227" s="140">
        <v>0</v>
      </c>
      <c r="H227" s="5" t="s">
        <v>8441</v>
      </c>
      <c r="I227" s="22" t="s">
        <v>8591</v>
      </c>
      <c r="J227" s="5"/>
      <c r="K227" s="5"/>
      <c r="L227" s="160">
        <f t="shared" si="37"/>
        <v>536.86</v>
      </c>
      <c r="M227" s="160">
        <f t="shared" si="36"/>
        <v>536.86</v>
      </c>
      <c r="N227" s="33">
        <f t="shared" si="35"/>
        <v>0</v>
      </c>
      <c r="T227">
        <v>1</v>
      </c>
      <c r="U227" s="29">
        <f t="shared" si="38"/>
        <v>0</v>
      </c>
      <c r="V227" s="29">
        <f t="shared" si="39"/>
        <v>0</v>
      </c>
      <c r="W227" s="29">
        <f t="shared" si="40"/>
        <v>0</v>
      </c>
      <c r="X227" s="29">
        <f t="shared" si="41"/>
        <v>0</v>
      </c>
      <c r="Y227" s="29">
        <f t="shared" si="42"/>
        <v>0</v>
      </c>
      <c r="Z227" s="29">
        <f t="shared" si="43"/>
        <v>536.86</v>
      </c>
      <c r="AB227" s="29"/>
    </row>
    <row r="228" spans="1:28" x14ac:dyDescent="0.3">
      <c r="A228" s="5" t="s">
        <v>3456</v>
      </c>
      <c r="B228" s="5" t="s">
        <v>3457</v>
      </c>
      <c r="C228" s="5">
        <v>4</v>
      </c>
      <c r="D228" s="162">
        <v>536.86</v>
      </c>
      <c r="E228" s="124">
        <v>44581</v>
      </c>
      <c r="F228" s="124">
        <v>44582</v>
      </c>
      <c r="G228" s="140">
        <v>0</v>
      </c>
      <c r="H228" s="5" t="s">
        <v>8397</v>
      </c>
      <c r="I228" s="22" t="s">
        <v>8591</v>
      </c>
      <c r="J228" s="5"/>
      <c r="K228" s="5"/>
      <c r="L228" s="160">
        <f t="shared" si="37"/>
        <v>536.86</v>
      </c>
      <c r="M228" s="160">
        <f t="shared" si="36"/>
        <v>536.86</v>
      </c>
      <c r="N228" s="33">
        <f t="shared" si="35"/>
        <v>0</v>
      </c>
      <c r="T228">
        <v>1</v>
      </c>
      <c r="U228" s="29">
        <f t="shared" si="38"/>
        <v>0</v>
      </c>
      <c r="V228" s="29">
        <f t="shared" si="39"/>
        <v>0</v>
      </c>
      <c r="W228" s="29">
        <f t="shared" si="40"/>
        <v>0</v>
      </c>
      <c r="X228" s="29">
        <f t="shared" si="41"/>
        <v>0</v>
      </c>
      <c r="Y228" s="29">
        <f t="shared" si="42"/>
        <v>0</v>
      </c>
      <c r="Z228" s="29">
        <f t="shared" si="43"/>
        <v>536.86</v>
      </c>
      <c r="AB228" s="29"/>
    </row>
    <row r="229" spans="1:28" x14ac:dyDescent="0.3">
      <c r="A229" s="5" t="s">
        <v>3456</v>
      </c>
      <c r="B229" s="5" t="s">
        <v>3457</v>
      </c>
      <c r="C229" s="5">
        <v>4</v>
      </c>
      <c r="D229" s="162">
        <v>536.86</v>
      </c>
      <c r="E229" s="124">
        <v>44581</v>
      </c>
      <c r="F229" s="124">
        <v>44582</v>
      </c>
      <c r="G229" s="140">
        <v>0</v>
      </c>
      <c r="H229" s="5" t="s">
        <v>8441</v>
      </c>
      <c r="I229" s="22" t="s">
        <v>8591</v>
      </c>
      <c r="J229" s="5"/>
      <c r="K229" s="5"/>
      <c r="L229" s="160">
        <f t="shared" si="37"/>
        <v>536.86</v>
      </c>
      <c r="M229" s="160">
        <f t="shared" si="36"/>
        <v>536.86</v>
      </c>
      <c r="N229" s="33">
        <f t="shared" si="35"/>
        <v>0</v>
      </c>
      <c r="T229">
        <v>1</v>
      </c>
      <c r="U229" s="29">
        <f t="shared" si="38"/>
        <v>0</v>
      </c>
      <c r="V229" s="29">
        <f t="shared" si="39"/>
        <v>0</v>
      </c>
      <c r="W229" s="29">
        <f t="shared" si="40"/>
        <v>0</v>
      </c>
      <c r="X229" s="29">
        <f t="shared" si="41"/>
        <v>0</v>
      </c>
      <c r="Y229" s="29">
        <f t="shared" si="42"/>
        <v>0</v>
      </c>
      <c r="Z229" s="29">
        <f t="shared" si="43"/>
        <v>536.86</v>
      </c>
      <c r="AB229" s="29"/>
    </row>
    <row r="230" spans="1:28" x14ac:dyDescent="0.3">
      <c r="A230" s="5" t="s">
        <v>3464</v>
      </c>
      <c r="B230" s="5" t="s">
        <v>6435</v>
      </c>
      <c r="C230" s="5">
        <v>240</v>
      </c>
      <c r="D230" s="162">
        <v>31273.16</v>
      </c>
      <c r="E230" s="124" t="s">
        <v>6326</v>
      </c>
      <c r="F230" s="124">
        <v>44533</v>
      </c>
      <c r="G230" s="140">
        <v>0.9</v>
      </c>
      <c r="H230" s="5" t="s">
        <v>8397</v>
      </c>
      <c r="I230" s="22" t="s">
        <v>8591</v>
      </c>
      <c r="J230" s="5"/>
      <c r="K230" s="5"/>
      <c r="L230" s="160">
        <f t="shared" si="37"/>
        <v>3127.3159999999993</v>
      </c>
      <c r="M230" s="160">
        <f t="shared" si="36"/>
        <v>3127.3159999999993</v>
      </c>
      <c r="N230" s="33">
        <f t="shared" si="35"/>
        <v>0</v>
      </c>
      <c r="R230">
        <v>1</v>
      </c>
      <c r="U230" s="29">
        <f t="shared" si="38"/>
        <v>0</v>
      </c>
      <c r="V230" s="29">
        <f t="shared" si="39"/>
        <v>0</v>
      </c>
      <c r="W230" s="29">
        <f t="shared" si="40"/>
        <v>0</v>
      </c>
      <c r="X230" s="29">
        <f t="shared" si="41"/>
        <v>3127.3159999999993</v>
      </c>
      <c r="Y230" s="29">
        <f t="shared" si="42"/>
        <v>0</v>
      </c>
      <c r="Z230" s="29">
        <f t="shared" si="43"/>
        <v>0</v>
      </c>
      <c r="AB230" s="29"/>
    </row>
    <row r="231" spans="1:28" x14ac:dyDescent="0.3">
      <c r="A231" s="5" t="s">
        <v>3464</v>
      </c>
      <c r="B231" s="5" t="s">
        <v>6435</v>
      </c>
      <c r="C231" s="5">
        <v>300</v>
      </c>
      <c r="D231" s="162">
        <v>39091.449999999997</v>
      </c>
      <c r="E231" s="124" t="s">
        <v>6326</v>
      </c>
      <c r="F231" s="124">
        <v>44533</v>
      </c>
      <c r="G231" s="140">
        <v>0.9</v>
      </c>
      <c r="H231" s="5" t="s">
        <v>8441</v>
      </c>
      <c r="I231" s="22" t="s">
        <v>8591</v>
      </c>
      <c r="J231" s="5"/>
      <c r="K231" s="5"/>
      <c r="L231" s="160">
        <f t="shared" si="37"/>
        <v>3909.1449999999986</v>
      </c>
      <c r="M231" s="160">
        <f t="shared" si="36"/>
        <v>3909.1449999999986</v>
      </c>
      <c r="N231" s="33">
        <f t="shared" si="35"/>
        <v>0</v>
      </c>
      <c r="R231">
        <v>1</v>
      </c>
      <c r="U231" s="29">
        <f t="shared" si="38"/>
        <v>0</v>
      </c>
      <c r="V231" s="29">
        <f t="shared" si="39"/>
        <v>0</v>
      </c>
      <c r="W231" s="29">
        <f t="shared" si="40"/>
        <v>0</v>
      </c>
      <c r="X231" s="29">
        <f t="shared" si="41"/>
        <v>3909.1449999999986</v>
      </c>
      <c r="Y231" s="29">
        <f t="shared" si="42"/>
        <v>0</v>
      </c>
      <c r="Z231" s="29">
        <f t="shared" si="43"/>
        <v>0</v>
      </c>
      <c r="AB231" s="29"/>
    </row>
    <row r="232" spans="1:28" x14ac:dyDescent="0.3">
      <c r="A232" s="5" t="s">
        <v>3466</v>
      </c>
      <c r="B232" s="5" t="s">
        <v>3467</v>
      </c>
      <c r="C232" s="5">
        <v>20</v>
      </c>
      <c r="D232" s="162">
        <v>2684.28</v>
      </c>
      <c r="E232" s="124">
        <v>44536</v>
      </c>
      <c r="F232" s="124">
        <v>44540</v>
      </c>
      <c r="G232" s="140">
        <v>0</v>
      </c>
      <c r="H232" s="5" t="s">
        <v>8397</v>
      </c>
      <c r="I232" s="22" t="s">
        <v>8591</v>
      </c>
      <c r="J232" s="5"/>
      <c r="K232" s="5"/>
      <c r="L232" s="160">
        <f t="shared" si="37"/>
        <v>2684.28</v>
      </c>
      <c r="M232" s="160">
        <f t="shared" si="36"/>
        <v>2684.28</v>
      </c>
      <c r="N232" s="33">
        <f t="shared" si="35"/>
        <v>0</v>
      </c>
      <c r="T232">
        <v>1</v>
      </c>
      <c r="U232" s="29">
        <f t="shared" si="38"/>
        <v>0</v>
      </c>
      <c r="V232" s="29">
        <f t="shared" si="39"/>
        <v>0</v>
      </c>
      <c r="W232" s="29">
        <f t="shared" si="40"/>
        <v>0</v>
      </c>
      <c r="X232" s="29">
        <f t="shared" si="41"/>
        <v>0</v>
      </c>
      <c r="Y232" s="29">
        <f t="shared" si="42"/>
        <v>0</v>
      </c>
      <c r="Z232" s="29">
        <f t="shared" si="43"/>
        <v>2684.28</v>
      </c>
      <c r="AB232" s="29"/>
    </row>
    <row r="233" spans="1:28" x14ac:dyDescent="0.3">
      <c r="A233" s="5" t="s">
        <v>3466</v>
      </c>
      <c r="B233" s="5" t="s">
        <v>3467</v>
      </c>
      <c r="C233" s="5">
        <v>20</v>
      </c>
      <c r="D233" s="162">
        <v>2684.28</v>
      </c>
      <c r="E233" s="124">
        <v>44536</v>
      </c>
      <c r="F233" s="124">
        <v>44540</v>
      </c>
      <c r="G233" s="140">
        <v>0</v>
      </c>
      <c r="H233" s="5" t="s">
        <v>8441</v>
      </c>
      <c r="I233" s="22" t="s">
        <v>8591</v>
      </c>
      <c r="J233" s="5"/>
      <c r="K233" s="5"/>
      <c r="L233" s="160">
        <f t="shared" si="37"/>
        <v>2684.28</v>
      </c>
      <c r="M233" s="160">
        <f t="shared" si="36"/>
        <v>2684.28</v>
      </c>
      <c r="N233" s="33">
        <f t="shared" si="35"/>
        <v>0</v>
      </c>
      <c r="T233">
        <v>1</v>
      </c>
      <c r="U233" s="29">
        <f t="shared" si="38"/>
        <v>0</v>
      </c>
      <c r="V233" s="29">
        <f t="shared" si="39"/>
        <v>0</v>
      </c>
      <c r="W233" s="29">
        <f t="shared" si="40"/>
        <v>0</v>
      </c>
      <c r="X233" s="29">
        <f t="shared" si="41"/>
        <v>0</v>
      </c>
      <c r="Y233" s="29">
        <f t="shared" si="42"/>
        <v>0</v>
      </c>
      <c r="Z233" s="29">
        <f t="shared" si="43"/>
        <v>2684.28</v>
      </c>
      <c r="AB233" s="29"/>
    </row>
    <row r="234" spans="1:28" x14ac:dyDescent="0.3">
      <c r="A234" s="5" t="s">
        <v>3468</v>
      </c>
      <c r="B234" s="5" t="s">
        <v>3469</v>
      </c>
      <c r="C234" s="5">
        <v>4</v>
      </c>
      <c r="D234" s="162">
        <v>536.86</v>
      </c>
      <c r="E234" s="124">
        <v>44543</v>
      </c>
      <c r="F234" s="124">
        <v>44544</v>
      </c>
      <c r="G234" s="140">
        <v>0</v>
      </c>
      <c r="H234" s="5" t="s">
        <v>8397</v>
      </c>
      <c r="I234" s="22" t="s">
        <v>8591</v>
      </c>
      <c r="J234" s="5"/>
      <c r="K234" s="5"/>
      <c r="L234" s="160">
        <f t="shared" si="37"/>
        <v>536.86</v>
      </c>
      <c r="M234" s="160">
        <f t="shared" si="36"/>
        <v>536.86</v>
      </c>
      <c r="N234" s="33">
        <f t="shared" si="35"/>
        <v>0</v>
      </c>
      <c r="T234">
        <v>1</v>
      </c>
      <c r="U234" s="29">
        <f t="shared" si="38"/>
        <v>0</v>
      </c>
      <c r="V234" s="29">
        <f t="shared" si="39"/>
        <v>0</v>
      </c>
      <c r="W234" s="29">
        <f t="shared" si="40"/>
        <v>0</v>
      </c>
      <c r="X234" s="29">
        <f t="shared" si="41"/>
        <v>0</v>
      </c>
      <c r="Y234" s="29">
        <f t="shared" si="42"/>
        <v>0</v>
      </c>
      <c r="Z234" s="29">
        <f t="shared" si="43"/>
        <v>536.86</v>
      </c>
      <c r="AB234" s="29"/>
    </row>
    <row r="235" spans="1:28" x14ac:dyDescent="0.3">
      <c r="A235" s="5" t="s">
        <v>3468</v>
      </c>
      <c r="B235" s="5" t="s">
        <v>3469</v>
      </c>
      <c r="C235" s="5">
        <v>4</v>
      </c>
      <c r="D235" s="162">
        <v>536.86</v>
      </c>
      <c r="E235" s="124">
        <v>44543</v>
      </c>
      <c r="F235" s="124">
        <v>44544</v>
      </c>
      <c r="G235" s="140">
        <v>0</v>
      </c>
      <c r="H235" s="5" t="s">
        <v>8441</v>
      </c>
      <c r="I235" s="22" t="s">
        <v>8591</v>
      </c>
      <c r="J235" s="5"/>
      <c r="K235" s="5"/>
      <c r="L235" s="160">
        <f t="shared" si="37"/>
        <v>536.86</v>
      </c>
      <c r="M235" s="160">
        <f t="shared" si="36"/>
        <v>536.86</v>
      </c>
      <c r="N235" s="33">
        <f t="shared" si="35"/>
        <v>0</v>
      </c>
      <c r="T235">
        <v>1</v>
      </c>
      <c r="U235" s="29">
        <f t="shared" si="38"/>
        <v>0</v>
      </c>
      <c r="V235" s="29">
        <f t="shared" si="39"/>
        <v>0</v>
      </c>
      <c r="W235" s="29">
        <f t="shared" si="40"/>
        <v>0</v>
      </c>
      <c r="X235" s="29">
        <f t="shared" si="41"/>
        <v>0</v>
      </c>
      <c r="Y235" s="29">
        <f t="shared" si="42"/>
        <v>0</v>
      </c>
      <c r="Z235" s="29">
        <f t="shared" si="43"/>
        <v>536.86</v>
      </c>
      <c r="AB235" s="29"/>
    </row>
    <row r="236" spans="1:28" x14ac:dyDescent="0.3">
      <c r="A236" s="5" t="s">
        <v>3474</v>
      </c>
      <c r="B236" s="5" t="s">
        <v>3475</v>
      </c>
      <c r="C236" s="5">
        <v>40</v>
      </c>
      <c r="D236" s="162">
        <v>4842.8900000000003</v>
      </c>
      <c r="E236" s="124">
        <v>44581</v>
      </c>
      <c r="F236" s="124">
        <v>44608</v>
      </c>
      <c r="G236" s="140">
        <v>0</v>
      </c>
      <c r="H236" s="5" t="s">
        <v>8438</v>
      </c>
      <c r="I236" s="22" t="s">
        <v>8591</v>
      </c>
      <c r="J236" s="5"/>
      <c r="K236" s="5"/>
      <c r="L236" s="160">
        <f t="shared" si="37"/>
        <v>4842.8900000000003</v>
      </c>
      <c r="M236" s="160">
        <f t="shared" si="36"/>
        <v>4842.8900000000003</v>
      </c>
      <c r="N236" s="33">
        <f t="shared" si="35"/>
        <v>0</v>
      </c>
      <c r="T236">
        <v>1</v>
      </c>
      <c r="U236" s="29">
        <f t="shared" si="38"/>
        <v>0</v>
      </c>
      <c r="V236" s="29">
        <f t="shared" si="39"/>
        <v>0</v>
      </c>
      <c r="W236" s="29">
        <f t="shared" si="40"/>
        <v>0</v>
      </c>
      <c r="X236" s="29">
        <f t="shared" si="41"/>
        <v>0</v>
      </c>
      <c r="Y236" s="29">
        <f t="shared" si="42"/>
        <v>0</v>
      </c>
      <c r="Z236" s="29">
        <f t="shared" si="43"/>
        <v>4842.8900000000003</v>
      </c>
      <c r="AB236" s="29"/>
    </row>
    <row r="237" spans="1:28" x14ac:dyDescent="0.3">
      <c r="A237" s="5" t="s">
        <v>3474</v>
      </c>
      <c r="B237" s="5" t="s">
        <v>3475</v>
      </c>
      <c r="C237" s="5">
        <v>40</v>
      </c>
      <c r="D237" s="162">
        <v>5368.56</v>
      </c>
      <c r="E237" s="124">
        <v>44581</v>
      </c>
      <c r="F237" s="124">
        <v>44608</v>
      </c>
      <c r="G237" s="140">
        <v>0</v>
      </c>
      <c r="H237" s="5" t="s">
        <v>8441</v>
      </c>
      <c r="I237" s="22" t="s">
        <v>8591</v>
      </c>
      <c r="J237" s="5"/>
      <c r="K237" s="5"/>
      <c r="L237" s="160">
        <f t="shared" si="37"/>
        <v>5368.56</v>
      </c>
      <c r="M237" s="160">
        <f t="shared" si="36"/>
        <v>5368.56</v>
      </c>
      <c r="N237" s="33">
        <f t="shared" si="35"/>
        <v>0</v>
      </c>
      <c r="T237">
        <v>1</v>
      </c>
      <c r="U237" s="29">
        <f t="shared" si="38"/>
        <v>0</v>
      </c>
      <c r="V237" s="29">
        <f t="shared" si="39"/>
        <v>0</v>
      </c>
      <c r="W237" s="29">
        <f t="shared" si="40"/>
        <v>0</v>
      </c>
      <c r="X237" s="29">
        <f t="shared" si="41"/>
        <v>0</v>
      </c>
      <c r="Y237" s="29">
        <f t="shared" si="42"/>
        <v>0</v>
      </c>
      <c r="Z237" s="29">
        <f t="shared" si="43"/>
        <v>5368.56</v>
      </c>
      <c r="AB237" s="29"/>
    </row>
    <row r="238" spans="1:28" x14ac:dyDescent="0.3">
      <c r="A238" s="5" t="s">
        <v>3474</v>
      </c>
      <c r="B238" s="5" t="s">
        <v>3475</v>
      </c>
      <c r="C238" s="5">
        <v>40</v>
      </c>
      <c r="D238" s="162">
        <v>5368.56</v>
      </c>
      <c r="E238" s="124">
        <v>44581</v>
      </c>
      <c r="F238" s="124">
        <v>44608</v>
      </c>
      <c r="G238" s="140">
        <v>0</v>
      </c>
      <c r="H238" s="5" t="s">
        <v>8397</v>
      </c>
      <c r="I238" s="22" t="s">
        <v>8591</v>
      </c>
      <c r="J238" s="5"/>
      <c r="K238" s="5"/>
      <c r="L238" s="160">
        <f t="shared" si="37"/>
        <v>5368.56</v>
      </c>
      <c r="M238" s="160">
        <f t="shared" si="36"/>
        <v>5368.56</v>
      </c>
      <c r="N238" s="33">
        <f t="shared" si="35"/>
        <v>0</v>
      </c>
      <c r="T238">
        <v>1</v>
      </c>
      <c r="U238" s="29">
        <f t="shared" si="38"/>
        <v>0</v>
      </c>
      <c r="V238" s="29">
        <f t="shared" si="39"/>
        <v>0</v>
      </c>
      <c r="W238" s="29">
        <f t="shared" si="40"/>
        <v>0</v>
      </c>
      <c r="X238" s="29">
        <f t="shared" si="41"/>
        <v>0</v>
      </c>
      <c r="Y238" s="29">
        <f t="shared" si="42"/>
        <v>0</v>
      </c>
      <c r="Z238" s="29">
        <f t="shared" si="43"/>
        <v>5368.56</v>
      </c>
      <c r="AB238" s="29"/>
    </row>
    <row r="239" spans="1:28" x14ac:dyDescent="0.3">
      <c r="A239" s="5" t="s">
        <v>3476</v>
      </c>
      <c r="B239" s="5" t="s">
        <v>3477</v>
      </c>
      <c r="C239" s="5">
        <v>20</v>
      </c>
      <c r="D239" s="162">
        <v>2421.44</v>
      </c>
      <c r="E239" s="124">
        <v>44564</v>
      </c>
      <c r="F239" s="124">
        <v>44575</v>
      </c>
      <c r="G239" s="140">
        <v>0</v>
      </c>
      <c r="H239" s="5" t="s">
        <v>8438</v>
      </c>
      <c r="I239" s="22" t="s">
        <v>8591</v>
      </c>
      <c r="J239" s="5"/>
      <c r="K239" s="5"/>
      <c r="L239" s="160">
        <f t="shared" si="37"/>
        <v>2421.44</v>
      </c>
      <c r="M239" s="160">
        <f t="shared" si="36"/>
        <v>2421.44</v>
      </c>
      <c r="N239" s="33">
        <f t="shared" si="35"/>
        <v>0</v>
      </c>
      <c r="T239">
        <v>1</v>
      </c>
      <c r="U239" s="29">
        <f t="shared" si="38"/>
        <v>0</v>
      </c>
      <c r="V239" s="29">
        <f t="shared" si="39"/>
        <v>0</v>
      </c>
      <c r="W239" s="29">
        <f t="shared" si="40"/>
        <v>0</v>
      </c>
      <c r="X239" s="29">
        <f t="shared" si="41"/>
        <v>0</v>
      </c>
      <c r="Y239" s="29">
        <f t="shared" si="42"/>
        <v>0</v>
      </c>
      <c r="Z239" s="29">
        <f t="shared" si="43"/>
        <v>2421.44</v>
      </c>
      <c r="AB239" s="29"/>
    </row>
    <row r="240" spans="1:28" x14ac:dyDescent="0.3">
      <c r="A240" s="5" t="s">
        <v>3476</v>
      </c>
      <c r="B240" s="5" t="s">
        <v>3477</v>
      </c>
      <c r="C240" s="5">
        <v>20</v>
      </c>
      <c r="D240" s="162">
        <v>2684.28</v>
      </c>
      <c r="E240" s="124">
        <v>44564</v>
      </c>
      <c r="F240" s="124">
        <v>44575</v>
      </c>
      <c r="G240" s="140">
        <v>0</v>
      </c>
      <c r="H240" s="5" t="s">
        <v>8441</v>
      </c>
      <c r="I240" s="22" t="s">
        <v>8591</v>
      </c>
      <c r="J240" s="5"/>
      <c r="K240" s="5"/>
      <c r="L240" s="160">
        <f t="shared" si="37"/>
        <v>2684.28</v>
      </c>
      <c r="M240" s="160">
        <f t="shared" si="36"/>
        <v>2684.28</v>
      </c>
      <c r="N240" s="33">
        <f t="shared" si="35"/>
        <v>0</v>
      </c>
      <c r="T240">
        <v>1</v>
      </c>
      <c r="U240" s="29">
        <f t="shared" si="38"/>
        <v>0</v>
      </c>
      <c r="V240" s="29">
        <f t="shared" si="39"/>
        <v>0</v>
      </c>
      <c r="W240" s="29">
        <f t="shared" si="40"/>
        <v>0</v>
      </c>
      <c r="X240" s="29">
        <f t="shared" si="41"/>
        <v>0</v>
      </c>
      <c r="Y240" s="29">
        <f t="shared" si="42"/>
        <v>0</v>
      </c>
      <c r="Z240" s="29">
        <f t="shared" si="43"/>
        <v>2684.28</v>
      </c>
      <c r="AB240" s="29"/>
    </row>
    <row r="241" spans="1:28" x14ac:dyDescent="0.3">
      <c r="A241" s="5" t="s">
        <v>3476</v>
      </c>
      <c r="B241" s="5" t="s">
        <v>3477</v>
      </c>
      <c r="C241" s="5">
        <v>20</v>
      </c>
      <c r="D241" s="162">
        <v>2684.28</v>
      </c>
      <c r="E241" s="124">
        <v>44564</v>
      </c>
      <c r="F241" s="124">
        <v>44575</v>
      </c>
      <c r="G241" s="140">
        <v>0</v>
      </c>
      <c r="H241" s="5" t="s">
        <v>8397</v>
      </c>
      <c r="I241" s="22" t="s">
        <v>8591</v>
      </c>
      <c r="J241" s="5"/>
      <c r="K241" s="5"/>
      <c r="L241" s="160">
        <f t="shared" si="37"/>
        <v>2684.28</v>
      </c>
      <c r="M241" s="160">
        <f t="shared" si="36"/>
        <v>2684.28</v>
      </c>
      <c r="N241" s="33">
        <f t="shared" si="35"/>
        <v>0</v>
      </c>
      <c r="T241">
        <v>1</v>
      </c>
      <c r="U241" s="29">
        <f t="shared" si="38"/>
        <v>0</v>
      </c>
      <c r="V241" s="29">
        <f t="shared" si="39"/>
        <v>0</v>
      </c>
      <c r="W241" s="29">
        <f t="shared" si="40"/>
        <v>0</v>
      </c>
      <c r="X241" s="29">
        <f t="shared" si="41"/>
        <v>0</v>
      </c>
      <c r="Y241" s="29">
        <f t="shared" si="42"/>
        <v>0</v>
      </c>
      <c r="Z241" s="29">
        <f t="shared" si="43"/>
        <v>2684.28</v>
      </c>
      <c r="AB241" s="29"/>
    </row>
    <row r="242" spans="1:28" x14ac:dyDescent="0.3">
      <c r="A242" s="5" t="s">
        <v>3478</v>
      </c>
      <c r="B242" s="5" t="s">
        <v>3479</v>
      </c>
      <c r="C242" s="5">
        <v>20</v>
      </c>
      <c r="D242" s="162">
        <v>2421.44</v>
      </c>
      <c r="E242" s="124">
        <v>44564</v>
      </c>
      <c r="F242" s="124">
        <v>44575</v>
      </c>
      <c r="G242" s="140">
        <v>0</v>
      </c>
      <c r="H242" s="5" t="s">
        <v>8438</v>
      </c>
      <c r="I242" s="22" t="s">
        <v>8591</v>
      </c>
      <c r="J242" s="5"/>
      <c r="K242" s="5"/>
      <c r="L242" s="160">
        <f t="shared" si="37"/>
        <v>2421.44</v>
      </c>
      <c r="M242" s="160">
        <f t="shared" si="36"/>
        <v>2421.44</v>
      </c>
      <c r="N242" s="33">
        <f t="shared" si="35"/>
        <v>0</v>
      </c>
      <c r="T242">
        <v>1</v>
      </c>
      <c r="U242" s="29">
        <f t="shared" si="38"/>
        <v>0</v>
      </c>
      <c r="V242" s="29">
        <f t="shared" si="39"/>
        <v>0</v>
      </c>
      <c r="W242" s="29">
        <f t="shared" si="40"/>
        <v>0</v>
      </c>
      <c r="X242" s="29">
        <f t="shared" si="41"/>
        <v>0</v>
      </c>
      <c r="Y242" s="29">
        <f t="shared" si="42"/>
        <v>0</v>
      </c>
      <c r="Z242" s="29">
        <f t="shared" si="43"/>
        <v>2421.44</v>
      </c>
      <c r="AB242" s="29"/>
    </row>
    <row r="243" spans="1:28" x14ac:dyDescent="0.3">
      <c r="A243" s="5" t="s">
        <v>3478</v>
      </c>
      <c r="B243" s="5" t="s">
        <v>3479</v>
      </c>
      <c r="C243" s="5">
        <v>20</v>
      </c>
      <c r="D243" s="162">
        <v>2684.28</v>
      </c>
      <c r="E243" s="124">
        <v>44564</v>
      </c>
      <c r="F243" s="124">
        <v>44575</v>
      </c>
      <c r="G243" s="140">
        <v>0</v>
      </c>
      <c r="H243" s="5" t="s">
        <v>8441</v>
      </c>
      <c r="I243" s="22" t="s">
        <v>8591</v>
      </c>
      <c r="J243" s="5"/>
      <c r="K243" s="5"/>
      <c r="L243" s="160">
        <f t="shared" si="37"/>
        <v>2684.28</v>
      </c>
      <c r="M243" s="160">
        <f t="shared" si="36"/>
        <v>2684.28</v>
      </c>
      <c r="N243" s="33">
        <f t="shared" si="35"/>
        <v>0</v>
      </c>
      <c r="T243">
        <v>1</v>
      </c>
      <c r="U243" s="29">
        <f t="shared" si="38"/>
        <v>0</v>
      </c>
      <c r="V243" s="29">
        <f t="shared" si="39"/>
        <v>0</v>
      </c>
      <c r="W243" s="29">
        <f t="shared" si="40"/>
        <v>0</v>
      </c>
      <c r="X243" s="29">
        <f t="shared" si="41"/>
        <v>0</v>
      </c>
      <c r="Y243" s="29">
        <f t="shared" si="42"/>
        <v>0</v>
      </c>
      <c r="Z243" s="29">
        <f t="shared" si="43"/>
        <v>2684.28</v>
      </c>
      <c r="AB243" s="29"/>
    </row>
    <row r="244" spans="1:28" x14ac:dyDescent="0.3">
      <c r="A244" s="5" t="s">
        <v>3478</v>
      </c>
      <c r="B244" s="5" t="s">
        <v>3479</v>
      </c>
      <c r="C244" s="5">
        <v>20</v>
      </c>
      <c r="D244" s="162">
        <v>2684.28</v>
      </c>
      <c r="E244" s="124">
        <v>44564</v>
      </c>
      <c r="F244" s="124">
        <v>44575</v>
      </c>
      <c r="G244" s="140">
        <v>0</v>
      </c>
      <c r="H244" s="5" t="s">
        <v>8397</v>
      </c>
      <c r="I244" s="22" t="s">
        <v>8591</v>
      </c>
      <c r="J244" s="5"/>
      <c r="K244" s="5"/>
      <c r="L244" s="160">
        <f t="shared" si="37"/>
        <v>2684.28</v>
      </c>
      <c r="M244" s="160">
        <f t="shared" si="36"/>
        <v>2684.28</v>
      </c>
      <c r="N244" s="33">
        <f t="shared" si="35"/>
        <v>0</v>
      </c>
      <c r="T244">
        <v>1</v>
      </c>
      <c r="U244" s="29">
        <f t="shared" si="38"/>
        <v>0</v>
      </c>
      <c r="V244" s="29">
        <f t="shared" si="39"/>
        <v>0</v>
      </c>
      <c r="W244" s="29">
        <f t="shared" si="40"/>
        <v>0</v>
      </c>
      <c r="X244" s="29">
        <f t="shared" si="41"/>
        <v>0</v>
      </c>
      <c r="Y244" s="29">
        <f t="shared" si="42"/>
        <v>0</v>
      </c>
      <c r="Z244" s="29">
        <f t="shared" si="43"/>
        <v>2684.28</v>
      </c>
      <c r="AB244" s="29"/>
    </row>
    <row r="245" spans="1:28" x14ac:dyDescent="0.3">
      <c r="A245" s="5" t="s">
        <v>3480</v>
      </c>
      <c r="B245" s="5" t="s">
        <v>3481</v>
      </c>
      <c r="C245" s="5">
        <v>10</v>
      </c>
      <c r="D245" s="162">
        <v>1210.72</v>
      </c>
      <c r="E245" s="124">
        <v>44585</v>
      </c>
      <c r="F245" s="124">
        <v>44596</v>
      </c>
      <c r="G245" s="140">
        <v>0</v>
      </c>
      <c r="H245" s="5" t="s">
        <v>8438</v>
      </c>
      <c r="I245" s="22" t="s">
        <v>8591</v>
      </c>
      <c r="J245" s="5"/>
      <c r="K245" s="5"/>
      <c r="L245" s="160">
        <f t="shared" si="37"/>
        <v>1210.72</v>
      </c>
      <c r="M245" s="160">
        <f t="shared" si="36"/>
        <v>1210.72</v>
      </c>
      <c r="N245" s="33">
        <f t="shared" si="35"/>
        <v>0</v>
      </c>
      <c r="T245">
        <v>1</v>
      </c>
      <c r="U245" s="29">
        <f t="shared" si="38"/>
        <v>0</v>
      </c>
      <c r="V245" s="29">
        <f t="shared" si="39"/>
        <v>0</v>
      </c>
      <c r="W245" s="29">
        <f t="shared" si="40"/>
        <v>0</v>
      </c>
      <c r="X245" s="29">
        <f t="shared" si="41"/>
        <v>0</v>
      </c>
      <c r="Y245" s="29">
        <f t="shared" si="42"/>
        <v>0</v>
      </c>
      <c r="Z245" s="29">
        <f t="shared" si="43"/>
        <v>1210.72</v>
      </c>
      <c r="AB245" s="29"/>
    </row>
    <row r="246" spans="1:28" x14ac:dyDescent="0.3">
      <c r="A246" s="5" t="s">
        <v>3480</v>
      </c>
      <c r="B246" s="5" t="s">
        <v>3481</v>
      </c>
      <c r="C246" s="5">
        <v>10</v>
      </c>
      <c r="D246" s="162">
        <v>1342.14</v>
      </c>
      <c r="E246" s="124">
        <v>44585</v>
      </c>
      <c r="F246" s="124">
        <v>44596</v>
      </c>
      <c r="G246" s="140">
        <v>0</v>
      </c>
      <c r="H246" s="5" t="s">
        <v>8441</v>
      </c>
      <c r="I246" s="22" t="s">
        <v>8591</v>
      </c>
      <c r="J246" s="5"/>
      <c r="K246" s="5"/>
      <c r="L246" s="160">
        <f t="shared" si="37"/>
        <v>1342.14</v>
      </c>
      <c r="M246" s="160">
        <f t="shared" si="36"/>
        <v>1342.14</v>
      </c>
      <c r="N246" s="33">
        <f t="shared" si="35"/>
        <v>0</v>
      </c>
      <c r="T246">
        <v>1</v>
      </c>
      <c r="U246" s="29">
        <f t="shared" si="38"/>
        <v>0</v>
      </c>
      <c r="V246" s="29">
        <f t="shared" si="39"/>
        <v>0</v>
      </c>
      <c r="W246" s="29">
        <f t="shared" si="40"/>
        <v>0</v>
      </c>
      <c r="X246" s="29">
        <f t="shared" si="41"/>
        <v>0</v>
      </c>
      <c r="Y246" s="29">
        <f t="shared" si="42"/>
        <v>0</v>
      </c>
      <c r="Z246" s="29">
        <f t="shared" si="43"/>
        <v>1342.14</v>
      </c>
      <c r="AB246" s="29"/>
    </row>
    <row r="247" spans="1:28" x14ac:dyDescent="0.3">
      <c r="A247" s="5" t="s">
        <v>3480</v>
      </c>
      <c r="B247" s="5" t="s">
        <v>3481</v>
      </c>
      <c r="C247" s="5">
        <v>10</v>
      </c>
      <c r="D247" s="162">
        <v>1342.14</v>
      </c>
      <c r="E247" s="124">
        <v>44585</v>
      </c>
      <c r="F247" s="124">
        <v>44596</v>
      </c>
      <c r="G247" s="140">
        <v>0</v>
      </c>
      <c r="H247" s="5" t="s">
        <v>8397</v>
      </c>
      <c r="I247" s="22" t="s">
        <v>8591</v>
      </c>
      <c r="J247" s="5"/>
      <c r="K247" s="5"/>
      <c r="L247" s="160">
        <f t="shared" si="37"/>
        <v>1342.14</v>
      </c>
      <c r="M247" s="160">
        <f t="shared" si="36"/>
        <v>1342.14</v>
      </c>
      <c r="N247" s="33">
        <f t="shared" si="35"/>
        <v>0</v>
      </c>
      <c r="T247">
        <v>1</v>
      </c>
      <c r="U247" s="29">
        <f t="shared" si="38"/>
        <v>0</v>
      </c>
      <c r="V247" s="29">
        <f t="shared" si="39"/>
        <v>0</v>
      </c>
      <c r="W247" s="29">
        <f t="shared" si="40"/>
        <v>0</v>
      </c>
      <c r="X247" s="29">
        <f t="shared" si="41"/>
        <v>0</v>
      </c>
      <c r="Y247" s="29">
        <f t="shared" si="42"/>
        <v>0</v>
      </c>
      <c r="Z247" s="29">
        <f t="shared" si="43"/>
        <v>1342.14</v>
      </c>
      <c r="AB247" s="29"/>
    </row>
    <row r="248" spans="1:28" x14ac:dyDescent="0.3">
      <c r="A248" s="5" t="s">
        <v>3484</v>
      </c>
      <c r="B248" s="5" t="s">
        <v>3485</v>
      </c>
      <c r="C248" s="5">
        <v>40</v>
      </c>
      <c r="D248" s="162">
        <v>4842.8900000000003</v>
      </c>
      <c r="E248" s="124">
        <v>44545</v>
      </c>
      <c r="F248" s="124">
        <v>44559</v>
      </c>
      <c r="G248" s="140">
        <v>0</v>
      </c>
      <c r="H248" s="5" t="s">
        <v>8438</v>
      </c>
      <c r="I248" s="22" t="s">
        <v>8591</v>
      </c>
      <c r="J248" s="5"/>
      <c r="K248" s="5"/>
      <c r="L248" s="160">
        <f t="shared" si="37"/>
        <v>4842.8900000000003</v>
      </c>
      <c r="M248" s="160">
        <f t="shared" si="36"/>
        <v>4842.8900000000003</v>
      </c>
      <c r="N248" s="33">
        <f t="shared" si="35"/>
        <v>0</v>
      </c>
      <c r="T248">
        <v>1</v>
      </c>
      <c r="U248" s="29">
        <f t="shared" si="38"/>
        <v>0</v>
      </c>
      <c r="V248" s="29">
        <f t="shared" si="39"/>
        <v>0</v>
      </c>
      <c r="W248" s="29">
        <f t="shared" si="40"/>
        <v>0</v>
      </c>
      <c r="X248" s="29">
        <f t="shared" si="41"/>
        <v>0</v>
      </c>
      <c r="Y248" s="29">
        <f t="shared" si="42"/>
        <v>0</v>
      </c>
      <c r="Z248" s="29">
        <f t="shared" si="43"/>
        <v>4842.8900000000003</v>
      </c>
      <c r="AB248" s="29"/>
    </row>
    <row r="249" spans="1:28" x14ac:dyDescent="0.3">
      <c r="A249" s="5" t="s">
        <v>3484</v>
      </c>
      <c r="B249" s="5" t="s">
        <v>3485</v>
      </c>
      <c r="C249" s="5">
        <v>40</v>
      </c>
      <c r="D249" s="162">
        <v>5368.56</v>
      </c>
      <c r="E249" s="124">
        <v>44545</v>
      </c>
      <c r="F249" s="124">
        <v>44559</v>
      </c>
      <c r="G249" s="140">
        <v>0</v>
      </c>
      <c r="H249" s="5" t="s">
        <v>8441</v>
      </c>
      <c r="I249" s="22" t="s">
        <v>8591</v>
      </c>
      <c r="J249" s="5"/>
      <c r="K249" s="5"/>
      <c r="L249" s="160">
        <f t="shared" si="37"/>
        <v>5368.56</v>
      </c>
      <c r="M249" s="160">
        <f t="shared" si="36"/>
        <v>5368.56</v>
      </c>
      <c r="N249" s="33">
        <f t="shared" ref="N249:N312" si="44">L249-M249</f>
        <v>0</v>
      </c>
      <c r="T249">
        <v>1</v>
      </c>
      <c r="U249" s="29">
        <f t="shared" si="38"/>
        <v>0</v>
      </c>
      <c r="V249" s="29">
        <f t="shared" si="39"/>
        <v>0</v>
      </c>
      <c r="W249" s="29">
        <f t="shared" si="40"/>
        <v>0</v>
      </c>
      <c r="X249" s="29">
        <f t="shared" si="41"/>
        <v>0</v>
      </c>
      <c r="Y249" s="29">
        <f t="shared" si="42"/>
        <v>0</v>
      </c>
      <c r="Z249" s="29">
        <f t="shared" si="43"/>
        <v>5368.56</v>
      </c>
      <c r="AB249" s="29"/>
    </row>
    <row r="250" spans="1:28" x14ac:dyDescent="0.3">
      <c r="A250" s="5" t="s">
        <v>3484</v>
      </c>
      <c r="B250" s="5" t="s">
        <v>3485</v>
      </c>
      <c r="C250" s="5">
        <v>40</v>
      </c>
      <c r="D250" s="162">
        <v>5368.56</v>
      </c>
      <c r="E250" s="124">
        <v>44545</v>
      </c>
      <c r="F250" s="124">
        <v>44559</v>
      </c>
      <c r="G250" s="140">
        <v>0</v>
      </c>
      <c r="H250" s="5" t="s">
        <v>8397</v>
      </c>
      <c r="I250" s="5" t="s">
        <v>8591</v>
      </c>
      <c r="J250" s="5"/>
      <c r="K250" s="5"/>
      <c r="L250" s="160">
        <f t="shared" si="37"/>
        <v>5368.56</v>
      </c>
      <c r="M250" s="160">
        <f t="shared" si="36"/>
        <v>5368.56</v>
      </c>
      <c r="N250" s="33">
        <f t="shared" si="44"/>
        <v>0</v>
      </c>
      <c r="T250">
        <v>1</v>
      </c>
      <c r="U250" s="29">
        <f t="shared" si="38"/>
        <v>0</v>
      </c>
      <c r="V250" s="29">
        <f t="shared" si="39"/>
        <v>0</v>
      </c>
      <c r="W250" s="29">
        <f t="shared" si="40"/>
        <v>0</v>
      </c>
      <c r="X250" s="29">
        <f t="shared" si="41"/>
        <v>0</v>
      </c>
      <c r="Y250" s="29">
        <f t="shared" si="42"/>
        <v>0</v>
      </c>
      <c r="Z250" s="29">
        <f t="shared" si="43"/>
        <v>5368.56</v>
      </c>
      <c r="AB250" s="29"/>
    </row>
    <row r="251" spans="1:28" x14ac:dyDescent="0.3">
      <c r="A251" s="5" t="s">
        <v>3490</v>
      </c>
      <c r="B251" s="5" t="s">
        <v>3491</v>
      </c>
      <c r="C251" s="5">
        <v>20</v>
      </c>
      <c r="D251" s="162">
        <v>2684.28</v>
      </c>
      <c r="E251" s="124">
        <v>44609</v>
      </c>
      <c r="F251" s="124">
        <v>44637</v>
      </c>
      <c r="G251" s="140">
        <v>0</v>
      </c>
      <c r="H251" s="5" t="s">
        <v>8441</v>
      </c>
      <c r="I251" s="22" t="s">
        <v>8591</v>
      </c>
      <c r="J251" s="5"/>
      <c r="K251" s="5"/>
      <c r="L251" s="160">
        <f t="shared" si="37"/>
        <v>2684.28</v>
      </c>
      <c r="M251" s="160">
        <f t="shared" si="36"/>
        <v>2684.28</v>
      </c>
      <c r="N251" s="33">
        <f t="shared" si="44"/>
        <v>0</v>
      </c>
      <c r="T251">
        <v>1</v>
      </c>
      <c r="U251" s="29">
        <f t="shared" si="38"/>
        <v>0</v>
      </c>
      <c r="V251" s="29">
        <f t="shared" si="39"/>
        <v>0</v>
      </c>
      <c r="W251" s="29">
        <f t="shared" si="40"/>
        <v>0</v>
      </c>
      <c r="X251" s="29">
        <f t="shared" si="41"/>
        <v>0</v>
      </c>
      <c r="Y251" s="29">
        <f t="shared" si="42"/>
        <v>0</v>
      </c>
      <c r="Z251" s="29">
        <f t="shared" si="43"/>
        <v>2684.28</v>
      </c>
      <c r="AB251" s="29"/>
    </row>
    <row r="252" spans="1:28" x14ac:dyDescent="0.3">
      <c r="A252" s="5" t="s">
        <v>3490</v>
      </c>
      <c r="B252" s="5" t="s">
        <v>3491</v>
      </c>
      <c r="C252" s="5">
        <v>20</v>
      </c>
      <c r="D252" s="162">
        <v>2684.28</v>
      </c>
      <c r="E252" s="124">
        <v>44609</v>
      </c>
      <c r="F252" s="124">
        <v>44637</v>
      </c>
      <c r="G252" s="140">
        <v>0</v>
      </c>
      <c r="H252" s="5" t="s">
        <v>8397</v>
      </c>
      <c r="I252" s="22" t="s">
        <v>8591</v>
      </c>
      <c r="J252" s="5"/>
      <c r="K252" s="5"/>
      <c r="L252" s="160">
        <f t="shared" si="37"/>
        <v>2684.28</v>
      </c>
      <c r="M252" s="160">
        <f t="shared" si="36"/>
        <v>2684.28</v>
      </c>
      <c r="N252" s="33">
        <f t="shared" si="44"/>
        <v>0</v>
      </c>
      <c r="T252">
        <v>1</v>
      </c>
      <c r="U252" s="29">
        <f t="shared" si="38"/>
        <v>0</v>
      </c>
      <c r="V252" s="29">
        <f t="shared" si="39"/>
        <v>0</v>
      </c>
      <c r="W252" s="29">
        <f t="shared" si="40"/>
        <v>0</v>
      </c>
      <c r="X252" s="29">
        <f t="shared" si="41"/>
        <v>0</v>
      </c>
      <c r="Y252" s="29">
        <f t="shared" si="42"/>
        <v>0</v>
      </c>
      <c r="Z252" s="29">
        <f t="shared" si="43"/>
        <v>2684.28</v>
      </c>
      <c r="AB252" s="29"/>
    </row>
    <row r="253" spans="1:28" x14ac:dyDescent="0.3">
      <c r="A253" s="5" t="s">
        <v>3492</v>
      </c>
      <c r="B253" s="5" t="s">
        <v>3493</v>
      </c>
      <c r="C253" s="5">
        <v>20</v>
      </c>
      <c r="D253" s="162">
        <v>2684.28</v>
      </c>
      <c r="E253" s="124">
        <v>44579</v>
      </c>
      <c r="F253" s="124">
        <v>44606</v>
      </c>
      <c r="G253" s="140">
        <v>0</v>
      </c>
      <c r="H253" s="5" t="s">
        <v>8441</v>
      </c>
      <c r="I253" s="22" t="s">
        <v>8591</v>
      </c>
      <c r="J253" s="5"/>
      <c r="K253" s="5"/>
      <c r="L253" s="160">
        <f t="shared" si="37"/>
        <v>2684.28</v>
      </c>
      <c r="M253" s="160">
        <f t="shared" si="36"/>
        <v>2684.28</v>
      </c>
      <c r="N253" s="33">
        <f t="shared" si="44"/>
        <v>0</v>
      </c>
      <c r="T253">
        <v>1</v>
      </c>
      <c r="U253" s="29">
        <f t="shared" si="38"/>
        <v>0</v>
      </c>
      <c r="V253" s="29">
        <f t="shared" si="39"/>
        <v>0</v>
      </c>
      <c r="W253" s="29">
        <f t="shared" si="40"/>
        <v>0</v>
      </c>
      <c r="X253" s="29">
        <f t="shared" si="41"/>
        <v>0</v>
      </c>
      <c r="Y253" s="29">
        <f t="shared" si="42"/>
        <v>0</v>
      </c>
      <c r="Z253" s="29">
        <f t="shared" si="43"/>
        <v>2684.28</v>
      </c>
      <c r="AB253" s="29"/>
    </row>
    <row r="254" spans="1:28" x14ac:dyDescent="0.3">
      <c r="A254" s="5" t="s">
        <v>3492</v>
      </c>
      <c r="B254" s="5" t="s">
        <v>3493</v>
      </c>
      <c r="C254" s="5">
        <v>20</v>
      </c>
      <c r="D254" s="162">
        <v>2684.28</v>
      </c>
      <c r="E254" s="124">
        <v>44579</v>
      </c>
      <c r="F254" s="124">
        <v>44606</v>
      </c>
      <c r="G254" s="140">
        <v>0</v>
      </c>
      <c r="H254" s="5" t="s">
        <v>8397</v>
      </c>
      <c r="I254" s="22" t="s">
        <v>8591</v>
      </c>
      <c r="J254" s="5"/>
      <c r="K254" s="5"/>
      <c r="L254" s="160">
        <f t="shared" si="37"/>
        <v>2684.28</v>
      </c>
      <c r="M254" s="160">
        <f t="shared" si="36"/>
        <v>2684.28</v>
      </c>
      <c r="N254" s="33">
        <f t="shared" si="44"/>
        <v>0</v>
      </c>
      <c r="T254">
        <v>1</v>
      </c>
      <c r="U254" s="29">
        <f t="shared" si="38"/>
        <v>0</v>
      </c>
      <c r="V254" s="29">
        <f t="shared" si="39"/>
        <v>0</v>
      </c>
      <c r="W254" s="29">
        <f t="shared" si="40"/>
        <v>0</v>
      </c>
      <c r="X254" s="29">
        <f t="shared" si="41"/>
        <v>0</v>
      </c>
      <c r="Y254" s="29">
        <f t="shared" si="42"/>
        <v>0</v>
      </c>
      <c r="Z254" s="29">
        <f t="shared" si="43"/>
        <v>2684.28</v>
      </c>
      <c r="AB254" s="29"/>
    </row>
    <row r="255" spans="1:28" x14ac:dyDescent="0.3">
      <c r="A255" s="5" t="s">
        <v>3494</v>
      </c>
      <c r="B255" s="5" t="s">
        <v>3495</v>
      </c>
      <c r="C255" s="5">
        <v>20</v>
      </c>
      <c r="D255" s="162">
        <v>2684.28</v>
      </c>
      <c r="E255" s="124">
        <v>44579</v>
      </c>
      <c r="F255" s="124">
        <v>44606</v>
      </c>
      <c r="G255" s="140">
        <v>0</v>
      </c>
      <c r="H255" s="5" t="s">
        <v>8441</v>
      </c>
      <c r="I255" s="22" t="s">
        <v>8591</v>
      </c>
      <c r="J255" s="5"/>
      <c r="K255" s="5"/>
      <c r="L255" s="160">
        <f t="shared" si="37"/>
        <v>2684.28</v>
      </c>
      <c r="M255" s="160">
        <f t="shared" si="36"/>
        <v>2684.28</v>
      </c>
      <c r="N255" s="33">
        <f t="shared" si="44"/>
        <v>0</v>
      </c>
      <c r="T255">
        <v>1</v>
      </c>
      <c r="U255" s="29">
        <f t="shared" si="38"/>
        <v>0</v>
      </c>
      <c r="V255" s="29">
        <f t="shared" si="39"/>
        <v>0</v>
      </c>
      <c r="W255" s="29">
        <f t="shared" si="40"/>
        <v>0</v>
      </c>
      <c r="X255" s="29">
        <f t="shared" si="41"/>
        <v>0</v>
      </c>
      <c r="Y255" s="29">
        <f t="shared" si="42"/>
        <v>0</v>
      </c>
      <c r="Z255" s="29">
        <f t="shared" si="43"/>
        <v>2684.28</v>
      </c>
      <c r="AB255" s="29"/>
    </row>
    <row r="256" spans="1:28" x14ac:dyDescent="0.3">
      <c r="A256" s="5" t="s">
        <v>3494</v>
      </c>
      <c r="B256" s="5" t="s">
        <v>3495</v>
      </c>
      <c r="C256" s="5">
        <v>20</v>
      </c>
      <c r="D256" s="162">
        <v>2684.28</v>
      </c>
      <c r="E256" s="124">
        <v>44579</v>
      </c>
      <c r="F256" s="124">
        <v>44606</v>
      </c>
      <c r="G256" s="140">
        <v>0</v>
      </c>
      <c r="H256" s="5" t="s">
        <v>8397</v>
      </c>
      <c r="I256" s="22" t="s">
        <v>8591</v>
      </c>
      <c r="J256" s="5"/>
      <c r="K256" s="5"/>
      <c r="L256" s="160">
        <f t="shared" si="37"/>
        <v>2684.28</v>
      </c>
      <c r="M256" s="160">
        <f t="shared" si="36"/>
        <v>2684.28</v>
      </c>
      <c r="N256" s="33">
        <f t="shared" si="44"/>
        <v>0</v>
      </c>
      <c r="T256">
        <v>1</v>
      </c>
      <c r="U256" s="29">
        <f t="shared" si="38"/>
        <v>0</v>
      </c>
      <c r="V256" s="29">
        <f t="shared" si="39"/>
        <v>0</v>
      </c>
      <c r="W256" s="29">
        <f t="shared" si="40"/>
        <v>0</v>
      </c>
      <c r="X256" s="29">
        <f t="shared" si="41"/>
        <v>0</v>
      </c>
      <c r="Y256" s="29">
        <f t="shared" si="42"/>
        <v>0</v>
      </c>
      <c r="Z256" s="29">
        <f t="shared" si="43"/>
        <v>2684.28</v>
      </c>
      <c r="AB256" s="29"/>
    </row>
    <row r="257" spans="1:28" x14ac:dyDescent="0.3">
      <c r="A257" s="5" t="s">
        <v>3496</v>
      </c>
      <c r="B257" s="5" t="s">
        <v>3497</v>
      </c>
      <c r="C257" s="5">
        <v>10</v>
      </c>
      <c r="D257" s="162">
        <v>1342.14</v>
      </c>
      <c r="E257" s="124">
        <v>44599</v>
      </c>
      <c r="F257" s="124">
        <v>44627</v>
      </c>
      <c r="G257" s="140">
        <v>0</v>
      </c>
      <c r="H257" s="5" t="s">
        <v>8441</v>
      </c>
      <c r="I257" s="22" t="s">
        <v>8591</v>
      </c>
      <c r="J257" s="5"/>
      <c r="K257" s="5"/>
      <c r="L257" s="160">
        <f t="shared" si="37"/>
        <v>1342.14</v>
      </c>
      <c r="M257" s="160">
        <f t="shared" si="36"/>
        <v>1342.14</v>
      </c>
      <c r="N257" s="33">
        <f t="shared" si="44"/>
        <v>0</v>
      </c>
      <c r="T257">
        <v>1</v>
      </c>
      <c r="U257" s="29">
        <f t="shared" si="38"/>
        <v>0</v>
      </c>
      <c r="V257" s="29">
        <f t="shared" si="39"/>
        <v>0</v>
      </c>
      <c r="W257" s="29">
        <f t="shared" si="40"/>
        <v>0</v>
      </c>
      <c r="X257" s="29">
        <f t="shared" si="41"/>
        <v>0</v>
      </c>
      <c r="Y257" s="29">
        <f t="shared" si="42"/>
        <v>0</v>
      </c>
      <c r="Z257" s="29">
        <f t="shared" si="43"/>
        <v>1342.14</v>
      </c>
      <c r="AB257" s="29"/>
    </row>
    <row r="258" spans="1:28" x14ac:dyDescent="0.3">
      <c r="A258" s="5" t="s">
        <v>3496</v>
      </c>
      <c r="B258" s="5" t="s">
        <v>3497</v>
      </c>
      <c r="C258" s="5">
        <v>10</v>
      </c>
      <c r="D258" s="162">
        <v>1342.14</v>
      </c>
      <c r="E258" s="124">
        <v>44599</v>
      </c>
      <c r="F258" s="124">
        <v>44627</v>
      </c>
      <c r="G258" s="140">
        <v>0</v>
      </c>
      <c r="H258" s="5" t="s">
        <v>8397</v>
      </c>
      <c r="I258" s="22" t="s">
        <v>8591</v>
      </c>
      <c r="J258" s="5"/>
      <c r="K258" s="5"/>
      <c r="L258" s="160">
        <f t="shared" si="37"/>
        <v>1342.14</v>
      </c>
      <c r="M258" s="160">
        <f t="shared" si="36"/>
        <v>1342.14</v>
      </c>
      <c r="N258" s="33">
        <f t="shared" si="44"/>
        <v>0</v>
      </c>
      <c r="T258">
        <v>1</v>
      </c>
      <c r="U258" s="29">
        <f t="shared" si="38"/>
        <v>0</v>
      </c>
      <c r="V258" s="29">
        <f t="shared" si="39"/>
        <v>0</v>
      </c>
      <c r="W258" s="29">
        <f t="shared" si="40"/>
        <v>0</v>
      </c>
      <c r="X258" s="29">
        <f t="shared" si="41"/>
        <v>0</v>
      </c>
      <c r="Y258" s="29">
        <f t="shared" si="42"/>
        <v>0</v>
      </c>
      <c r="Z258" s="29">
        <f t="shared" si="43"/>
        <v>1342.14</v>
      </c>
      <c r="AB258" s="29"/>
    </row>
    <row r="259" spans="1:28" x14ac:dyDescent="0.3">
      <c r="A259" s="5" t="s">
        <v>3500</v>
      </c>
      <c r="B259" s="5" t="s">
        <v>3501</v>
      </c>
      <c r="C259" s="5">
        <v>20</v>
      </c>
      <c r="D259" s="162">
        <v>2684.28</v>
      </c>
      <c r="E259" s="124">
        <v>44560</v>
      </c>
      <c r="F259" s="124">
        <v>44589</v>
      </c>
      <c r="G259" s="140">
        <v>0</v>
      </c>
      <c r="H259" s="5" t="s">
        <v>8441</v>
      </c>
      <c r="I259" s="22" t="s">
        <v>8591</v>
      </c>
      <c r="J259" s="5"/>
      <c r="K259" s="5"/>
      <c r="L259" s="160">
        <f t="shared" si="37"/>
        <v>2684.28</v>
      </c>
      <c r="M259" s="160">
        <f t="shared" si="36"/>
        <v>2684.28</v>
      </c>
      <c r="N259" s="33">
        <f t="shared" si="44"/>
        <v>0</v>
      </c>
      <c r="T259">
        <v>1</v>
      </c>
      <c r="U259" s="29">
        <f t="shared" si="38"/>
        <v>0</v>
      </c>
      <c r="V259" s="29">
        <f t="shared" si="39"/>
        <v>0</v>
      </c>
      <c r="W259" s="29">
        <f t="shared" si="40"/>
        <v>0</v>
      </c>
      <c r="X259" s="29">
        <f t="shared" si="41"/>
        <v>0</v>
      </c>
      <c r="Y259" s="29">
        <f t="shared" si="42"/>
        <v>0</v>
      </c>
      <c r="Z259" s="29">
        <f t="shared" si="43"/>
        <v>2684.28</v>
      </c>
      <c r="AB259" s="29"/>
    </row>
    <row r="260" spans="1:28" x14ac:dyDescent="0.3">
      <c r="A260" s="5" t="s">
        <v>3500</v>
      </c>
      <c r="B260" s="5" t="s">
        <v>3501</v>
      </c>
      <c r="C260" s="5">
        <v>20</v>
      </c>
      <c r="D260" s="162">
        <v>2684.28</v>
      </c>
      <c r="E260" s="124">
        <v>44560</v>
      </c>
      <c r="F260" s="124">
        <v>44589</v>
      </c>
      <c r="G260" s="140">
        <v>0</v>
      </c>
      <c r="H260" s="5" t="s">
        <v>8397</v>
      </c>
      <c r="I260" s="22" t="s">
        <v>8591</v>
      </c>
      <c r="J260" s="5"/>
      <c r="K260" s="5"/>
      <c r="L260" s="160">
        <f t="shared" si="37"/>
        <v>2684.28</v>
      </c>
      <c r="M260" s="160">
        <f t="shared" si="36"/>
        <v>2684.28</v>
      </c>
      <c r="N260" s="33">
        <f t="shared" si="44"/>
        <v>0</v>
      </c>
      <c r="T260">
        <v>1</v>
      </c>
      <c r="U260" s="29">
        <f t="shared" si="38"/>
        <v>0</v>
      </c>
      <c r="V260" s="29">
        <f t="shared" si="39"/>
        <v>0</v>
      </c>
      <c r="W260" s="29">
        <f t="shared" si="40"/>
        <v>0</v>
      </c>
      <c r="X260" s="29">
        <f t="shared" si="41"/>
        <v>0</v>
      </c>
      <c r="Y260" s="29">
        <f t="shared" si="42"/>
        <v>0</v>
      </c>
      <c r="Z260" s="29">
        <f t="shared" si="43"/>
        <v>2684.28</v>
      </c>
      <c r="AB260" s="29"/>
    </row>
    <row r="261" spans="1:28" x14ac:dyDescent="0.3">
      <c r="A261" s="5" t="s">
        <v>3506</v>
      </c>
      <c r="B261" s="5" t="s">
        <v>3507</v>
      </c>
      <c r="C261" s="5">
        <v>50000</v>
      </c>
      <c r="D261" s="162">
        <v>59194.9</v>
      </c>
      <c r="E261" s="124">
        <v>44638</v>
      </c>
      <c r="F261" s="124">
        <v>44693</v>
      </c>
      <c r="G261" s="140">
        <v>0</v>
      </c>
      <c r="H261" s="5" t="s">
        <v>8380</v>
      </c>
      <c r="I261" s="22" t="s">
        <v>8591</v>
      </c>
      <c r="J261" s="5"/>
      <c r="K261" s="5"/>
      <c r="L261" s="160">
        <f t="shared" si="37"/>
        <v>59194.9</v>
      </c>
      <c r="M261" s="160">
        <f t="shared" si="36"/>
        <v>59194.9</v>
      </c>
      <c r="N261" s="33">
        <f t="shared" si="44"/>
        <v>0</v>
      </c>
      <c r="Q261">
        <v>1</v>
      </c>
      <c r="U261" s="29">
        <f t="shared" si="38"/>
        <v>0</v>
      </c>
      <c r="V261" s="29">
        <f t="shared" si="39"/>
        <v>0</v>
      </c>
      <c r="W261" s="29">
        <f t="shared" si="40"/>
        <v>59194.9</v>
      </c>
      <c r="X261" s="29">
        <f t="shared" si="41"/>
        <v>0</v>
      </c>
      <c r="Y261" s="29">
        <f t="shared" si="42"/>
        <v>0</v>
      </c>
      <c r="Z261" s="29">
        <f t="shared" si="43"/>
        <v>0</v>
      </c>
      <c r="AB261" s="29"/>
    </row>
    <row r="262" spans="1:28" x14ac:dyDescent="0.3">
      <c r="A262" s="5" t="s">
        <v>3508</v>
      </c>
      <c r="B262" s="5" t="s">
        <v>3509</v>
      </c>
      <c r="C262" s="5">
        <v>50000</v>
      </c>
      <c r="D262" s="162">
        <v>59194.9</v>
      </c>
      <c r="E262" s="124">
        <v>44607</v>
      </c>
      <c r="F262" s="124">
        <v>44663</v>
      </c>
      <c r="G262" s="140">
        <v>0</v>
      </c>
      <c r="H262" s="5" t="s">
        <v>8380</v>
      </c>
      <c r="I262" s="22" t="s">
        <v>8591</v>
      </c>
      <c r="J262" s="5"/>
      <c r="K262" s="5"/>
      <c r="L262" s="160">
        <f t="shared" si="37"/>
        <v>59194.9</v>
      </c>
      <c r="M262" s="160">
        <f t="shared" ref="M262:M325" si="45">IF(J262="",L262,(D262/C262)*J262)</f>
        <v>59194.9</v>
      </c>
      <c r="N262" s="33">
        <f t="shared" si="44"/>
        <v>0</v>
      </c>
      <c r="Q262">
        <v>1</v>
      </c>
      <c r="U262" s="29">
        <f t="shared" si="38"/>
        <v>0</v>
      </c>
      <c r="V262" s="29">
        <f t="shared" si="39"/>
        <v>0</v>
      </c>
      <c r="W262" s="29">
        <f t="shared" si="40"/>
        <v>59194.9</v>
      </c>
      <c r="X262" s="29">
        <f t="shared" si="41"/>
        <v>0</v>
      </c>
      <c r="Y262" s="29">
        <f t="shared" si="42"/>
        <v>0</v>
      </c>
      <c r="Z262" s="29">
        <f t="shared" si="43"/>
        <v>0</v>
      </c>
      <c r="AB262" s="29"/>
    </row>
    <row r="263" spans="1:28" x14ac:dyDescent="0.3">
      <c r="A263" s="5" t="s">
        <v>3510</v>
      </c>
      <c r="B263" s="5" t="s">
        <v>3511</v>
      </c>
      <c r="C263" s="5">
        <v>50000</v>
      </c>
      <c r="D263" s="162">
        <v>59194.9</v>
      </c>
      <c r="E263" s="124">
        <v>44607</v>
      </c>
      <c r="F263" s="124">
        <v>44663</v>
      </c>
      <c r="G263" s="140">
        <v>0</v>
      </c>
      <c r="H263" s="5" t="s">
        <v>8380</v>
      </c>
      <c r="I263" s="22" t="s">
        <v>8591</v>
      </c>
      <c r="J263" s="5"/>
      <c r="K263" s="5"/>
      <c r="L263" s="160">
        <f t="shared" si="37"/>
        <v>59194.9</v>
      </c>
      <c r="M263" s="160">
        <f t="shared" si="45"/>
        <v>59194.9</v>
      </c>
      <c r="N263" s="33">
        <f t="shared" si="44"/>
        <v>0</v>
      </c>
      <c r="Q263">
        <v>1</v>
      </c>
      <c r="U263" s="29">
        <f t="shared" si="38"/>
        <v>0</v>
      </c>
      <c r="V263" s="29">
        <f t="shared" si="39"/>
        <v>0</v>
      </c>
      <c r="W263" s="29">
        <f t="shared" si="40"/>
        <v>59194.9</v>
      </c>
      <c r="X263" s="29">
        <f t="shared" si="41"/>
        <v>0</v>
      </c>
      <c r="Y263" s="29">
        <f t="shared" si="42"/>
        <v>0</v>
      </c>
      <c r="Z263" s="29">
        <f t="shared" si="43"/>
        <v>0</v>
      </c>
      <c r="AB263" s="29"/>
    </row>
    <row r="264" spans="1:28" x14ac:dyDescent="0.3">
      <c r="A264" s="5" t="s">
        <v>3512</v>
      </c>
      <c r="B264" s="5" t="s">
        <v>3513</v>
      </c>
      <c r="C264" s="5">
        <v>10000</v>
      </c>
      <c r="D264" s="162">
        <v>11838.98</v>
      </c>
      <c r="E264" s="124">
        <v>44628</v>
      </c>
      <c r="F264" s="124">
        <v>44655</v>
      </c>
      <c r="G264" s="140">
        <v>0</v>
      </c>
      <c r="H264" s="5" t="s">
        <v>8380</v>
      </c>
      <c r="I264" s="22" t="s">
        <v>8591</v>
      </c>
      <c r="J264" s="5"/>
      <c r="K264" s="5"/>
      <c r="L264" s="160">
        <f t="shared" ref="L264:L327" si="46">D264*(1-G264)</f>
        <v>11838.98</v>
      </c>
      <c r="M264" s="160">
        <f t="shared" si="45"/>
        <v>11838.98</v>
      </c>
      <c r="N264" s="33">
        <f t="shared" si="44"/>
        <v>0</v>
      </c>
      <c r="Q264">
        <v>1</v>
      </c>
      <c r="U264" s="29">
        <f t="shared" si="38"/>
        <v>0</v>
      </c>
      <c r="V264" s="29">
        <f t="shared" si="39"/>
        <v>0</v>
      </c>
      <c r="W264" s="29">
        <f t="shared" si="40"/>
        <v>11838.98</v>
      </c>
      <c r="X264" s="29">
        <f t="shared" si="41"/>
        <v>0</v>
      </c>
      <c r="Y264" s="29">
        <f t="shared" si="42"/>
        <v>0</v>
      </c>
      <c r="Z264" s="29">
        <f t="shared" si="43"/>
        <v>0</v>
      </c>
      <c r="AB264" s="29"/>
    </row>
    <row r="265" spans="1:28" x14ac:dyDescent="0.3">
      <c r="A265" s="5" t="s">
        <v>3516</v>
      </c>
      <c r="B265" s="5" t="s">
        <v>3517</v>
      </c>
      <c r="C265" s="5">
        <v>25000</v>
      </c>
      <c r="D265" s="162">
        <v>29597.45</v>
      </c>
      <c r="E265" s="124">
        <v>44592</v>
      </c>
      <c r="F265" s="124">
        <v>44620</v>
      </c>
      <c r="G265" s="140">
        <v>0</v>
      </c>
      <c r="H265" s="5" t="s">
        <v>8380</v>
      </c>
      <c r="I265" s="22" t="s">
        <v>8591</v>
      </c>
      <c r="J265" s="5"/>
      <c r="K265" s="5"/>
      <c r="L265" s="160">
        <f t="shared" si="46"/>
        <v>29597.45</v>
      </c>
      <c r="M265" s="160">
        <f t="shared" si="45"/>
        <v>29597.45</v>
      </c>
      <c r="N265" s="33">
        <f t="shared" si="44"/>
        <v>0</v>
      </c>
      <c r="Q265">
        <v>1</v>
      </c>
      <c r="U265" s="29">
        <f t="shared" si="38"/>
        <v>0</v>
      </c>
      <c r="V265" s="29">
        <f t="shared" si="39"/>
        <v>0</v>
      </c>
      <c r="W265" s="29">
        <f t="shared" si="40"/>
        <v>29597.45</v>
      </c>
      <c r="X265" s="29">
        <f t="shared" si="41"/>
        <v>0</v>
      </c>
      <c r="Y265" s="29">
        <f t="shared" si="42"/>
        <v>0</v>
      </c>
      <c r="Z265" s="29">
        <f t="shared" si="43"/>
        <v>0</v>
      </c>
      <c r="AB265" s="29"/>
    </row>
    <row r="266" spans="1:28" x14ac:dyDescent="0.3">
      <c r="A266" s="5" t="s">
        <v>3522</v>
      </c>
      <c r="B266" s="5" t="s">
        <v>3523</v>
      </c>
      <c r="C266" s="5">
        <v>40</v>
      </c>
      <c r="D266" s="162">
        <v>4842.8900000000003</v>
      </c>
      <c r="E266" s="124">
        <v>44694</v>
      </c>
      <c r="F266" s="124">
        <v>44707</v>
      </c>
      <c r="G266" s="140">
        <v>0</v>
      </c>
      <c r="H266" s="5" t="s">
        <v>8438</v>
      </c>
      <c r="I266" s="22" t="s">
        <v>8591</v>
      </c>
      <c r="J266" s="5"/>
      <c r="K266" s="5"/>
      <c r="L266" s="160">
        <f t="shared" si="46"/>
        <v>4842.8900000000003</v>
      </c>
      <c r="M266" s="160">
        <f t="shared" si="45"/>
        <v>4842.8900000000003</v>
      </c>
      <c r="N266" s="33">
        <f t="shared" si="44"/>
        <v>0</v>
      </c>
      <c r="T266">
        <v>1</v>
      </c>
      <c r="U266" s="29">
        <f t="shared" si="38"/>
        <v>0</v>
      </c>
      <c r="V266" s="29">
        <f t="shared" si="39"/>
        <v>0</v>
      </c>
      <c r="W266" s="29">
        <f t="shared" si="40"/>
        <v>0</v>
      </c>
      <c r="X266" s="29">
        <f t="shared" si="41"/>
        <v>0</v>
      </c>
      <c r="Y266" s="29">
        <f t="shared" si="42"/>
        <v>0</v>
      </c>
      <c r="Z266" s="29">
        <f t="shared" si="43"/>
        <v>4842.8900000000003</v>
      </c>
      <c r="AB266" s="29"/>
    </row>
    <row r="267" spans="1:28" x14ac:dyDescent="0.3">
      <c r="A267" s="5" t="s">
        <v>3522</v>
      </c>
      <c r="B267" s="5" t="s">
        <v>3523</v>
      </c>
      <c r="C267" s="5">
        <v>40</v>
      </c>
      <c r="D267" s="162">
        <v>5368.56</v>
      </c>
      <c r="E267" s="124">
        <v>44694</v>
      </c>
      <c r="F267" s="124">
        <v>44707</v>
      </c>
      <c r="G267" s="140">
        <v>0</v>
      </c>
      <c r="H267" s="5" t="s">
        <v>8397</v>
      </c>
      <c r="I267" s="22" t="s">
        <v>8591</v>
      </c>
      <c r="J267" s="5"/>
      <c r="K267" s="5"/>
      <c r="L267" s="160">
        <f t="shared" si="46"/>
        <v>5368.56</v>
      </c>
      <c r="M267" s="160">
        <f t="shared" si="45"/>
        <v>5368.56</v>
      </c>
      <c r="N267" s="33">
        <f t="shared" si="44"/>
        <v>0</v>
      </c>
      <c r="T267">
        <v>1</v>
      </c>
      <c r="U267" s="29">
        <f t="shared" si="38"/>
        <v>0</v>
      </c>
      <c r="V267" s="29">
        <f t="shared" si="39"/>
        <v>0</v>
      </c>
      <c r="W267" s="29">
        <f t="shared" si="40"/>
        <v>0</v>
      </c>
      <c r="X267" s="29">
        <f t="shared" si="41"/>
        <v>0</v>
      </c>
      <c r="Y267" s="29">
        <f t="shared" si="42"/>
        <v>0</v>
      </c>
      <c r="Z267" s="29">
        <f t="shared" si="43"/>
        <v>5368.56</v>
      </c>
      <c r="AB267" s="29"/>
    </row>
    <row r="268" spans="1:28" x14ac:dyDescent="0.3">
      <c r="A268" s="5" t="s">
        <v>3524</v>
      </c>
      <c r="B268" s="5" t="s">
        <v>3525</v>
      </c>
      <c r="C268" s="5">
        <v>20</v>
      </c>
      <c r="D268" s="162">
        <v>2421.44</v>
      </c>
      <c r="E268" s="124">
        <v>44664</v>
      </c>
      <c r="F268" s="124">
        <v>44677</v>
      </c>
      <c r="G268" s="140">
        <v>0</v>
      </c>
      <c r="H268" s="5" t="s">
        <v>8438</v>
      </c>
      <c r="I268" s="22" t="s">
        <v>8591</v>
      </c>
      <c r="J268" s="5"/>
      <c r="K268" s="5"/>
      <c r="L268" s="160">
        <f t="shared" si="46"/>
        <v>2421.44</v>
      </c>
      <c r="M268" s="160">
        <f t="shared" si="45"/>
        <v>2421.44</v>
      </c>
      <c r="N268" s="33">
        <f t="shared" si="44"/>
        <v>0</v>
      </c>
      <c r="T268">
        <v>1</v>
      </c>
      <c r="U268" s="29">
        <f t="shared" si="38"/>
        <v>0</v>
      </c>
      <c r="V268" s="29">
        <f t="shared" si="39"/>
        <v>0</v>
      </c>
      <c r="W268" s="29">
        <f t="shared" si="40"/>
        <v>0</v>
      </c>
      <c r="X268" s="29">
        <f t="shared" si="41"/>
        <v>0</v>
      </c>
      <c r="Y268" s="29">
        <f t="shared" si="42"/>
        <v>0</v>
      </c>
      <c r="Z268" s="29">
        <f t="shared" si="43"/>
        <v>2421.44</v>
      </c>
      <c r="AB268" s="29"/>
    </row>
    <row r="269" spans="1:28" x14ac:dyDescent="0.3">
      <c r="A269" s="5" t="s">
        <v>3524</v>
      </c>
      <c r="B269" s="5" t="s">
        <v>3525</v>
      </c>
      <c r="C269" s="5">
        <v>20</v>
      </c>
      <c r="D269" s="162">
        <v>2684.28</v>
      </c>
      <c r="E269" s="124">
        <v>44664</v>
      </c>
      <c r="F269" s="124">
        <v>44677</v>
      </c>
      <c r="G269" s="140">
        <v>0</v>
      </c>
      <c r="H269" s="5" t="s">
        <v>8397</v>
      </c>
      <c r="I269" s="22" t="s">
        <v>8591</v>
      </c>
      <c r="J269" s="5"/>
      <c r="K269" s="5"/>
      <c r="L269" s="160">
        <f t="shared" si="46"/>
        <v>2684.28</v>
      </c>
      <c r="M269" s="160">
        <f t="shared" si="45"/>
        <v>2684.28</v>
      </c>
      <c r="N269" s="33">
        <f t="shared" si="44"/>
        <v>0</v>
      </c>
      <c r="T269">
        <v>1</v>
      </c>
      <c r="U269" s="29">
        <f t="shared" si="38"/>
        <v>0</v>
      </c>
      <c r="V269" s="29">
        <f t="shared" si="39"/>
        <v>0</v>
      </c>
      <c r="W269" s="29">
        <f t="shared" si="40"/>
        <v>0</v>
      </c>
      <c r="X269" s="29">
        <f t="shared" si="41"/>
        <v>0</v>
      </c>
      <c r="Y269" s="29">
        <f t="shared" si="42"/>
        <v>0</v>
      </c>
      <c r="Z269" s="29">
        <f t="shared" si="43"/>
        <v>2684.28</v>
      </c>
      <c r="AB269" s="29"/>
    </row>
    <row r="270" spans="1:28" x14ac:dyDescent="0.3">
      <c r="A270" s="5" t="s">
        <v>3526</v>
      </c>
      <c r="B270" s="5" t="s">
        <v>3527</v>
      </c>
      <c r="C270" s="5">
        <v>20</v>
      </c>
      <c r="D270" s="162">
        <v>2421.44</v>
      </c>
      <c r="E270" s="124">
        <v>44664</v>
      </c>
      <c r="F270" s="124">
        <v>44677</v>
      </c>
      <c r="G270" s="140">
        <v>0</v>
      </c>
      <c r="H270" s="5" t="s">
        <v>8438</v>
      </c>
      <c r="I270" s="22" t="s">
        <v>8591</v>
      </c>
      <c r="J270" s="5"/>
      <c r="K270" s="5"/>
      <c r="L270" s="160">
        <f t="shared" si="46"/>
        <v>2421.44</v>
      </c>
      <c r="M270" s="160">
        <f t="shared" si="45"/>
        <v>2421.44</v>
      </c>
      <c r="N270" s="33">
        <f t="shared" si="44"/>
        <v>0</v>
      </c>
      <c r="T270">
        <v>1</v>
      </c>
      <c r="U270" s="29">
        <f t="shared" si="38"/>
        <v>0</v>
      </c>
      <c r="V270" s="29">
        <f t="shared" si="39"/>
        <v>0</v>
      </c>
      <c r="W270" s="29">
        <f t="shared" si="40"/>
        <v>0</v>
      </c>
      <c r="X270" s="29">
        <f t="shared" si="41"/>
        <v>0</v>
      </c>
      <c r="Y270" s="29">
        <f t="shared" si="42"/>
        <v>0</v>
      </c>
      <c r="Z270" s="29">
        <f t="shared" si="43"/>
        <v>2421.44</v>
      </c>
      <c r="AB270" s="29"/>
    </row>
    <row r="271" spans="1:28" x14ac:dyDescent="0.3">
      <c r="A271" s="5" t="s">
        <v>3526</v>
      </c>
      <c r="B271" s="5" t="s">
        <v>3527</v>
      </c>
      <c r="C271" s="5">
        <v>20</v>
      </c>
      <c r="D271" s="162">
        <v>2684.28</v>
      </c>
      <c r="E271" s="124">
        <v>44664</v>
      </c>
      <c r="F271" s="124">
        <v>44677</v>
      </c>
      <c r="G271" s="140">
        <v>0</v>
      </c>
      <c r="H271" s="5" t="s">
        <v>8397</v>
      </c>
      <c r="I271" s="22" t="s">
        <v>8591</v>
      </c>
      <c r="J271" s="5"/>
      <c r="K271" s="5"/>
      <c r="L271" s="160">
        <f t="shared" si="46"/>
        <v>2684.28</v>
      </c>
      <c r="M271" s="160">
        <f t="shared" si="45"/>
        <v>2684.28</v>
      </c>
      <c r="N271" s="33">
        <f t="shared" si="44"/>
        <v>0</v>
      </c>
      <c r="T271">
        <v>1</v>
      </c>
      <c r="U271" s="29">
        <f t="shared" si="38"/>
        <v>0</v>
      </c>
      <c r="V271" s="29">
        <f t="shared" si="39"/>
        <v>0</v>
      </c>
      <c r="W271" s="29">
        <f t="shared" si="40"/>
        <v>0</v>
      </c>
      <c r="X271" s="29">
        <f t="shared" si="41"/>
        <v>0</v>
      </c>
      <c r="Y271" s="29">
        <f t="shared" si="42"/>
        <v>0</v>
      </c>
      <c r="Z271" s="29">
        <f t="shared" si="43"/>
        <v>2684.28</v>
      </c>
      <c r="AB271" s="29"/>
    </row>
    <row r="272" spans="1:28" x14ac:dyDescent="0.3">
      <c r="A272" s="5" t="s">
        <v>3528</v>
      </c>
      <c r="B272" s="5" t="s">
        <v>3529</v>
      </c>
      <c r="C272" s="5">
        <v>10</v>
      </c>
      <c r="D272" s="162">
        <v>1210.72</v>
      </c>
      <c r="E272" s="124">
        <v>44656</v>
      </c>
      <c r="F272" s="124">
        <v>44669</v>
      </c>
      <c r="G272" s="140">
        <v>0</v>
      </c>
      <c r="H272" s="5" t="s">
        <v>8438</v>
      </c>
      <c r="I272" s="22" t="s">
        <v>8591</v>
      </c>
      <c r="J272" s="5"/>
      <c r="K272" s="5"/>
      <c r="L272" s="160">
        <f t="shared" si="46"/>
        <v>1210.72</v>
      </c>
      <c r="M272" s="160">
        <f t="shared" si="45"/>
        <v>1210.72</v>
      </c>
      <c r="N272" s="33">
        <f t="shared" si="44"/>
        <v>0</v>
      </c>
      <c r="T272">
        <v>1</v>
      </c>
      <c r="U272" s="29">
        <f t="shared" si="38"/>
        <v>0</v>
      </c>
      <c r="V272" s="29">
        <f t="shared" si="39"/>
        <v>0</v>
      </c>
      <c r="W272" s="29">
        <f t="shared" si="40"/>
        <v>0</v>
      </c>
      <c r="X272" s="29">
        <f t="shared" si="41"/>
        <v>0</v>
      </c>
      <c r="Y272" s="29">
        <f t="shared" si="42"/>
        <v>0</v>
      </c>
      <c r="Z272" s="29">
        <f t="shared" si="43"/>
        <v>1210.72</v>
      </c>
      <c r="AB272" s="29"/>
    </row>
    <row r="273" spans="1:28" x14ac:dyDescent="0.3">
      <c r="A273" s="5" t="s">
        <v>3528</v>
      </c>
      <c r="B273" s="5" t="s">
        <v>3529</v>
      </c>
      <c r="C273" s="5">
        <v>10</v>
      </c>
      <c r="D273" s="162">
        <v>1342.14</v>
      </c>
      <c r="E273" s="124">
        <v>44656</v>
      </c>
      <c r="F273" s="124">
        <v>44669</v>
      </c>
      <c r="G273" s="140">
        <v>0</v>
      </c>
      <c r="H273" s="5" t="s">
        <v>8397</v>
      </c>
      <c r="I273" s="22" t="s">
        <v>8591</v>
      </c>
      <c r="J273" s="5"/>
      <c r="K273" s="5"/>
      <c r="L273" s="160">
        <f t="shared" si="46"/>
        <v>1342.14</v>
      </c>
      <c r="M273" s="160">
        <f t="shared" si="45"/>
        <v>1342.14</v>
      </c>
      <c r="N273" s="33">
        <f t="shared" si="44"/>
        <v>0</v>
      </c>
      <c r="T273">
        <v>1</v>
      </c>
      <c r="U273" s="29">
        <f t="shared" si="38"/>
        <v>0</v>
      </c>
      <c r="V273" s="29">
        <f t="shared" si="39"/>
        <v>0</v>
      </c>
      <c r="W273" s="29">
        <f t="shared" si="40"/>
        <v>0</v>
      </c>
      <c r="X273" s="29">
        <f t="shared" si="41"/>
        <v>0</v>
      </c>
      <c r="Y273" s="29">
        <f t="shared" si="42"/>
        <v>0</v>
      </c>
      <c r="Z273" s="29">
        <f t="shared" si="43"/>
        <v>1342.14</v>
      </c>
      <c r="AB273" s="29"/>
    </row>
    <row r="274" spans="1:28" x14ac:dyDescent="0.3">
      <c r="A274" s="5" t="s">
        <v>3532</v>
      </c>
      <c r="B274" s="5" t="s">
        <v>3533</v>
      </c>
      <c r="C274" s="5">
        <v>40</v>
      </c>
      <c r="D274" s="162">
        <v>4842.8900000000003</v>
      </c>
      <c r="E274" s="124">
        <v>44621</v>
      </c>
      <c r="F274" s="124">
        <v>44634</v>
      </c>
      <c r="G274" s="140">
        <v>0</v>
      </c>
      <c r="H274" s="5" t="s">
        <v>8438</v>
      </c>
      <c r="I274" s="22" t="s">
        <v>8591</v>
      </c>
      <c r="J274" s="5"/>
      <c r="K274" s="5"/>
      <c r="L274" s="160">
        <f t="shared" si="46"/>
        <v>4842.8900000000003</v>
      </c>
      <c r="M274" s="160">
        <f t="shared" si="45"/>
        <v>4842.8900000000003</v>
      </c>
      <c r="N274" s="33">
        <f t="shared" si="44"/>
        <v>0</v>
      </c>
      <c r="T274">
        <v>1</v>
      </c>
      <c r="U274" s="29">
        <f t="shared" si="38"/>
        <v>0</v>
      </c>
      <c r="V274" s="29">
        <f t="shared" si="39"/>
        <v>0</v>
      </c>
      <c r="W274" s="29">
        <f t="shared" si="40"/>
        <v>0</v>
      </c>
      <c r="X274" s="29">
        <f t="shared" si="41"/>
        <v>0</v>
      </c>
      <c r="Y274" s="29">
        <f t="shared" si="42"/>
        <v>0</v>
      </c>
      <c r="Z274" s="29">
        <f t="shared" si="43"/>
        <v>4842.8900000000003</v>
      </c>
      <c r="AB274" s="29"/>
    </row>
    <row r="275" spans="1:28" x14ac:dyDescent="0.3">
      <c r="A275" s="5" t="s">
        <v>3532</v>
      </c>
      <c r="B275" s="5" t="s">
        <v>3533</v>
      </c>
      <c r="C275" s="5">
        <v>40</v>
      </c>
      <c r="D275" s="162">
        <v>5368.56</v>
      </c>
      <c r="E275" s="124">
        <v>44621</v>
      </c>
      <c r="F275" s="124">
        <v>44634</v>
      </c>
      <c r="G275" s="140">
        <v>0</v>
      </c>
      <c r="H275" s="5" t="s">
        <v>8397</v>
      </c>
      <c r="I275" s="22" t="s">
        <v>8591</v>
      </c>
      <c r="J275" s="5"/>
      <c r="K275" s="5"/>
      <c r="L275" s="160">
        <f t="shared" si="46"/>
        <v>5368.56</v>
      </c>
      <c r="M275" s="160">
        <f t="shared" si="45"/>
        <v>5368.56</v>
      </c>
      <c r="N275" s="33">
        <f t="shared" si="44"/>
        <v>0</v>
      </c>
      <c r="T275">
        <v>1</v>
      </c>
      <c r="U275" s="29">
        <f t="shared" si="38"/>
        <v>0</v>
      </c>
      <c r="V275" s="29">
        <f t="shared" si="39"/>
        <v>0</v>
      </c>
      <c r="W275" s="29">
        <f t="shared" si="40"/>
        <v>0</v>
      </c>
      <c r="X275" s="29">
        <f t="shared" si="41"/>
        <v>0</v>
      </c>
      <c r="Y275" s="29">
        <f t="shared" si="42"/>
        <v>0</v>
      </c>
      <c r="Z275" s="29">
        <f t="shared" si="43"/>
        <v>5368.56</v>
      </c>
      <c r="AB275" s="29"/>
    </row>
    <row r="276" spans="1:28" x14ac:dyDescent="0.3">
      <c r="A276" s="142" t="s">
        <v>8443</v>
      </c>
      <c r="B276" s="142"/>
      <c r="C276" s="142">
        <v>890478</v>
      </c>
      <c r="D276" s="161"/>
      <c r="E276" s="144">
        <v>44579</v>
      </c>
      <c r="F276" s="144">
        <v>44592</v>
      </c>
      <c r="G276" s="145"/>
      <c r="H276" s="142"/>
      <c r="I276" s="146"/>
      <c r="J276" s="142"/>
      <c r="K276" s="142"/>
      <c r="L276" s="147"/>
      <c r="M276" s="147"/>
      <c r="N276" s="147"/>
      <c r="U276" s="29"/>
      <c r="V276" s="29"/>
      <c r="W276" s="29"/>
      <c r="X276" s="29"/>
      <c r="Y276" s="29"/>
      <c r="Z276" s="29"/>
      <c r="AA276" s="102">
        <f>SUM(U277:U282)</f>
        <v>993188.32</v>
      </c>
      <c r="AB276" s="29"/>
    </row>
    <row r="277" spans="1:28" x14ac:dyDescent="0.3">
      <c r="A277" s="5" t="s">
        <v>3550</v>
      </c>
      <c r="B277" s="5" t="s">
        <v>3551</v>
      </c>
      <c r="C277" s="5">
        <v>890262</v>
      </c>
      <c r="D277" s="162">
        <v>993188.32</v>
      </c>
      <c r="E277" s="124">
        <v>44579</v>
      </c>
      <c r="F277" s="124">
        <v>44579</v>
      </c>
      <c r="G277" s="140">
        <v>0</v>
      </c>
      <c r="H277" s="5" t="s">
        <v>8387</v>
      </c>
      <c r="I277" s="22" t="s">
        <v>8591</v>
      </c>
      <c r="J277" s="5"/>
      <c r="K277" s="5"/>
      <c r="L277" s="160">
        <f t="shared" si="46"/>
        <v>993188.32</v>
      </c>
      <c r="M277" s="160">
        <f t="shared" si="45"/>
        <v>993188.32</v>
      </c>
      <c r="N277" s="33">
        <f t="shared" si="44"/>
        <v>0</v>
      </c>
      <c r="O277">
        <v>1</v>
      </c>
      <c r="U277" s="29">
        <f t="shared" si="38"/>
        <v>993188.32</v>
      </c>
      <c r="V277" s="29">
        <f t="shared" si="39"/>
        <v>0</v>
      </c>
      <c r="W277" s="29">
        <f t="shared" si="40"/>
        <v>0</v>
      </c>
      <c r="X277" s="29">
        <f t="shared" si="41"/>
        <v>0</v>
      </c>
      <c r="Y277" s="29">
        <f t="shared" si="42"/>
        <v>0</v>
      </c>
      <c r="Z277" s="29">
        <f t="shared" si="43"/>
        <v>0</v>
      </c>
      <c r="AA277" s="96" t="s">
        <v>8248</v>
      </c>
      <c r="AB277" s="29"/>
    </row>
    <row r="278" spans="1:28" x14ac:dyDescent="0.3">
      <c r="A278" s="5" t="s">
        <v>3562</v>
      </c>
      <c r="B278" s="5" t="s">
        <v>3563</v>
      </c>
      <c r="C278" s="5">
        <v>40</v>
      </c>
      <c r="D278" s="162">
        <v>4842.8900000000003</v>
      </c>
      <c r="E278" s="124">
        <v>44579</v>
      </c>
      <c r="F278" s="124">
        <v>44592</v>
      </c>
      <c r="G278" s="140">
        <v>0</v>
      </c>
      <c r="H278" s="5" t="s">
        <v>8438</v>
      </c>
      <c r="I278" s="22" t="s">
        <v>8591</v>
      </c>
      <c r="J278" s="5"/>
      <c r="K278" s="5"/>
      <c r="L278" s="160">
        <f t="shared" si="46"/>
        <v>4842.8900000000003</v>
      </c>
      <c r="M278" s="160">
        <f t="shared" si="45"/>
        <v>4842.8900000000003</v>
      </c>
      <c r="N278" s="33">
        <f t="shared" si="44"/>
        <v>0</v>
      </c>
      <c r="T278">
        <v>1</v>
      </c>
      <c r="U278" s="29">
        <f t="shared" si="38"/>
        <v>0</v>
      </c>
      <c r="V278" s="29">
        <f t="shared" si="39"/>
        <v>0</v>
      </c>
      <c r="W278" s="29">
        <f t="shared" si="40"/>
        <v>0</v>
      </c>
      <c r="X278" s="29">
        <f t="shared" si="41"/>
        <v>0</v>
      </c>
      <c r="Y278" s="29">
        <f t="shared" si="42"/>
        <v>0</v>
      </c>
      <c r="Z278" s="29">
        <f t="shared" si="43"/>
        <v>4842.8900000000003</v>
      </c>
      <c r="AA278" s="96" t="s">
        <v>8245</v>
      </c>
      <c r="AB278" s="29"/>
    </row>
    <row r="279" spans="1:28" x14ac:dyDescent="0.3">
      <c r="A279" s="5" t="s">
        <v>3562</v>
      </c>
      <c r="B279" s="5" t="s">
        <v>3563</v>
      </c>
      <c r="C279" s="5">
        <v>44</v>
      </c>
      <c r="D279" s="162">
        <v>5327.18</v>
      </c>
      <c r="E279" s="124">
        <v>44579</v>
      </c>
      <c r="F279" s="124">
        <v>44592</v>
      </c>
      <c r="G279" s="140">
        <v>0</v>
      </c>
      <c r="H279" s="5" t="s">
        <v>8437</v>
      </c>
      <c r="I279" s="22" t="s">
        <v>8591</v>
      </c>
      <c r="J279" s="5"/>
      <c r="K279" s="5"/>
      <c r="L279" s="160">
        <f t="shared" si="46"/>
        <v>5327.18</v>
      </c>
      <c r="M279" s="160">
        <f t="shared" si="45"/>
        <v>5327.18</v>
      </c>
      <c r="N279" s="33">
        <f t="shared" si="44"/>
        <v>0</v>
      </c>
      <c r="T279">
        <v>1</v>
      </c>
      <c r="U279" s="29">
        <f t="shared" si="38"/>
        <v>0</v>
      </c>
      <c r="V279" s="29">
        <f t="shared" si="39"/>
        <v>0</v>
      </c>
      <c r="W279" s="29">
        <f t="shared" si="40"/>
        <v>0</v>
      </c>
      <c r="X279" s="29">
        <f t="shared" si="41"/>
        <v>0</v>
      </c>
      <c r="Y279" s="29">
        <f t="shared" si="42"/>
        <v>0</v>
      </c>
      <c r="Z279" s="29">
        <f t="shared" si="43"/>
        <v>5327.18</v>
      </c>
      <c r="AB279" s="29"/>
    </row>
    <row r="280" spans="1:28" x14ac:dyDescent="0.3">
      <c r="A280" s="5" t="s">
        <v>3580</v>
      </c>
      <c r="B280" s="5" t="s">
        <v>3581</v>
      </c>
      <c r="C280" s="5">
        <v>36</v>
      </c>
      <c r="D280" s="162">
        <v>6495.12</v>
      </c>
      <c r="E280" s="124">
        <v>44579</v>
      </c>
      <c r="F280" s="124">
        <v>44592</v>
      </c>
      <c r="G280" s="140">
        <v>0</v>
      </c>
      <c r="H280" s="5" t="s">
        <v>8395</v>
      </c>
      <c r="I280" s="22" t="s">
        <v>8591</v>
      </c>
      <c r="J280" s="5"/>
      <c r="K280" s="5"/>
      <c r="L280" s="160">
        <f t="shared" si="46"/>
        <v>6495.12</v>
      </c>
      <c r="M280" s="160">
        <f t="shared" si="45"/>
        <v>6495.12</v>
      </c>
      <c r="N280" s="33">
        <f t="shared" si="44"/>
        <v>0</v>
      </c>
      <c r="T280">
        <v>1</v>
      </c>
      <c r="U280" s="29">
        <f t="shared" si="38"/>
        <v>0</v>
      </c>
      <c r="V280" s="29">
        <f t="shared" si="39"/>
        <v>0</v>
      </c>
      <c r="W280" s="29">
        <f t="shared" si="40"/>
        <v>0</v>
      </c>
      <c r="X280" s="29">
        <f t="shared" si="41"/>
        <v>0</v>
      </c>
      <c r="Y280" s="29">
        <f t="shared" si="42"/>
        <v>0</v>
      </c>
      <c r="Z280" s="29">
        <f t="shared" si="43"/>
        <v>6495.12</v>
      </c>
      <c r="AB280" s="29"/>
    </row>
    <row r="281" spans="1:28" x14ac:dyDescent="0.3">
      <c r="A281" s="5" t="s">
        <v>3580</v>
      </c>
      <c r="B281" s="5" t="s">
        <v>3581</v>
      </c>
      <c r="C281" s="5">
        <v>44</v>
      </c>
      <c r="D281" s="162">
        <v>5327.18</v>
      </c>
      <c r="E281" s="124">
        <v>44579</v>
      </c>
      <c r="F281" s="124">
        <v>44592</v>
      </c>
      <c r="G281" s="140">
        <v>0</v>
      </c>
      <c r="H281" s="5" t="s">
        <v>8406</v>
      </c>
      <c r="I281" s="22" t="s">
        <v>8591</v>
      </c>
      <c r="J281" s="5"/>
      <c r="K281" s="5"/>
      <c r="L281" s="160">
        <f t="shared" si="46"/>
        <v>5327.18</v>
      </c>
      <c r="M281" s="160">
        <f t="shared" si="45"/>
        <v>5327.18</v>
      </c>
      <c r="N281" s="33">
        <f t="shared" si="44"/>
        <v>0</v>
      </c>
      <c r="T281">
        <v>1</v>
      </c>
      <c r="U281" s="29">
        <f t="shared" ref="U281:U334" si="47">O281*M281</f>
        <v>0</v>
      </c>
      <c r="V281" s="29">
        <f t="shared" ref="V281:V334" si="48">P281*M281</f>
        <v>0</v>
      </c>
      <c r="W281" s="29">
        <f t="shared" ref="W281:W334" si="49">Q281*M281</f>
        <v>0</v>
      </c>
      <c r="X281" s="29">
        <f t="shared" ref="X281:X334" si="50">R281*M281</f>
        <v>0</v>
      </c>
      <c r="Y281" s="29">
        <f t="shared" ref="Y281:Y334" si="51">S281*M281</f>
        <v>0</v>
      </c>
      <c r="Z281" s="29">
        <f t="shared" ref="Z281:Z334" si="52">T281*M281</f>
        <v>5327.18</v>
      </c>
      <c r="AB281" s="29"/>
    </row>
    <row r="282" spans="1:28" x14ac:dyDescent="0.3">
      <c r="A282" s="5" t="s">
        <v>3580</v>
      </c>
      <c r="B282" s="5" t="s">
        <v>3581</v>
      </c>
      <c r="C282" s="5">
        <v>52</v>
      </c>
      <c r="D282" s="162">
        <v>8124.14</v>
      </c>
      <c r="E282" s="124">
        <v>44579</v>
      </c>
      <c r="F282" s="124">
        <v>44592</v>
      </c>
      <c r="G282" s="140">
        <v>0</v>
      </c>
      <c r="H282" s="5" t="s">
        <v>8426</v>
      </c>
      <c r="I282" s="22" t="s">
        <v>8591</v>
      </c>
      <c r="J282" s="5"/>
      <c r="K282" s="5"/>
      <c r="L282" s="160">
        <f t="shared" si="46"/>
        <v>8124.14</v>
      </c>
      <c r="M282" s="160">
        <f t="shared" si="45"/>
        <v>8124.14</v>
      </c>
      <c r="N282" s="33">
        <f t="shared" si="44"/>
        <v>0</v>
      </c>
      <c r="T282">
        <v>1</v>
      </c>
      <c r="U282" s="29">
        <f t="shared" si="47"/>
        <v>0</v>
      </c>
      <c r="V282" s="29">
        <f t="shared" si="48"/>
        <v>0</v>
      </c>
      <c r="W282" s="29">
        <f t="shared" si="49"/>
        <v>0</v>
      </c>
      <c r="X282" s="29">
        <f t="shared" si="50"/>
        <v>0</v>
      </c>
      <c r="Y282" s="29">
        <f t="shared" si="51"/>
        <v>0</v>
      </c>
      <c r="Z282" s="29">
        <f t="shared" si="52"/>
        <v>8124.14</v>
      </c>
      <c r="AB282" s="29"/>
    </row>
    <row r="283" spans="1:28" x14ac:dyDescent="0.3">
      <c r="A283" s="142" t="s">
        <v>8444</v>
      </c>
      <c r="B283" s="142"/>
      <c r="C283" s="142">
        <v>399912</v>
      </c>
      <c r="D283" s="161"/>
      <c r="E283" s="144" t="s">
        <v>8390</v>
      </c>
      <c r="F283" s="144">
        <v>44586</v>
      </c>
      <c r="G283" s="145"/>
      <c r="H283" s="142"/>
      <c r="I283" s="146"/>
      <c r="J283" s="142"/>
      <c r="K283" s="142"/>
      <c r="L283" s="147"/>
      <c r="M283" s="147"/>
      <c r="N283" s="147"/>
      <c r="U283" s="29"/>
      <c r="V283" s="29"/>
      <c r="W283" s="29"/>
      <c r="X283" s="29"/>
      <c r="Y283" s="29"/>
      <c r="Z283" s="29"/>
      <c r="AA283" s="102">
        <f>SUM(U284:U290)</f>
        <v>469603.15390000003</v>
      </c>
      <c r="AB283" s="29"/>
    </row>
    <row r="284" spans="1:28" x14ac:dyDescent="0.3">
      <c r="A284" s="5" t="s">
        <v>3594</v>
      </c>
      <c r="B284" s="5" t="s">
        <v>3595</v>
      </c>
      <c r="C284" s="5">
        <v>36</v>
      </c>
      <c r="D284" s="162">
        <v>4327.2299999999996</v>
      </c>
      <c r="E284" s="124" t="s">
        <v>8390</v>
      </c>
      <c r="F284" s="124">
        <v>44571</v>
      </c>
      <c r="G284" s="140">
        <v>0.25</v>
      </c>
      <c r="H284" s="5" t="s">
        <v>8437</v>
      </c>
      <c r="I284" s="22" t="s">
        <v>8591</v>
      </c>
      <c r="J284" s="5"/>
      <c r="K284" s="5"/>
      <c r="L284" s="160">
        <f t="shared" si="46"/>
        <v>3245.4224999999997</v>
      </c>
      <c r="M284" s="160">
        <f t="shared" si="45"/>
        <v>3245.4224999999997</v>
      </c>
      <c r="N284" s="33">
        <f t="shared" si="44"/>
        <v>0</v>
      </c>
      <c r="R284">
        <v>1</v>
      </c>
      <c r="U284" s="29">
        <f t="shared" si="47"/>
        <v>0</v>
      </c>
      <c r="V284" s="29">
        <f t="shared" si="48"/>
        <v>0</v>
      </c>
      <c r="W284" s="29">
        <f t="shared" si="49"/>
        <v>0</v>
      </c>
      <c r="X284" s="29">
        <f t="shared" si="50"/>
        <v>3245.4224999999997</v>
      </c>
      <c r="Y284" s="29">
        <f t="shared" si="51"/>
        <v>0</v>
      </c>
      <c r="Z284" s="29">
        <f t="shared" si="52"/>
        <v>0</v>
      </c>
      <c r="AA284" s="96" t="s">
        <v>8249</v>
      </c>
      <c r="AB284" s="29"/>
    </row>
    <row r="285" spans="1:28" x14ac:dyDescent="0.3">
      <c r="A285" s="5" t="s">
        <v>3594</v>
      </c>
      <c r="B285" s="5" t="s">
        <v>3595</v>
      </c>
      <c r="C285" s="5">
        <v>72</v>
      </c>
      <c r="D285" s="162">
        <v>8654.4699999999993</v>
      </c>
      <c r="E285" s="124" t="s">
        <v>8390</v>
      </c>
      <c r="F285" s="124">
        <v>44571</v>
      </c>
      <c r="G285" s="140">
        <v>0.25</v>
      </c>
      <c r="H285" s="5" t="s">
        <v>8438</v>
      </c>
      <c r="I285" s="22" t="s">
        <v>8591</v>
      </c>
      <c r="J285" s="5"/>
      <c r="K285" s="5"/>
      <c r="L285" s="160">
        <f t="shared" si="46"/>
        <v>6490.8524999999991</v>
      </c>
      <c r="M285" s="160">
        <f t="shared" si="45"/>
        <v>6490.8524999999991</v>
      </c>
      <c r="N285" s="33">
        <f t="shared" si="44"/>
        <v>0</v>
      </c>
      <c r="R285">
        <v>1</v>
      </c>
      <c r="U285" s="29">
        <f t="shared" si="47"/>
        <v>0</v>
      </c>
      <c r="V285" s="29">
        <f t="shared" si="48"/>
        <v>0</v>
      </c>
      <c r="W285" s="29">
        <f t="shared" si="49"/>
        <v>0</v>
      </c>
      <c r="X285" s="29">
        <f t="shared" si="50"/>
        <v>6490.8524999999991</v>
      </c>
      <c r="Y285" s="29">
        <f t="shared" si="51"/>
        <v>0</v>
      </c>
      <c r="Z285" s="29">
        <f t="shared" si="52"/>
        <v>0</v>
      </c>
      <c r="AA285" s="96" t="s">
        <v>8243</v>
      </c>
      <c r="AB285" s="29"/>
    </row>
    <row r="286" spans="1:28" x14ac:dyDescent="0.3">
      <c r="A286" s="5" t="s">
        <v>3618</v>
      </c>
      <c r="B286" s="5" t="s">
        <v>3619</v>
      </c>
      <c r="C286" s="5">
        <v>60</v>
      </c>
      <c r="D286" s="162">
        <v>9306.5499999999993</v>
      </c>
      <c r="E286" s="124" t="s">
        <v>8390</v>
      </c>
      <c r="F286" s="124">
        <v>44571</v>
      </c>
      <c r="G286" s="140">
        <v>0.25</v>
      </c>
      <c r="H286" s="5" t="s">
        <v>8426</v>
      </c>
      <c r="I286" s="22" t="s">
        <v>8591</v>
      </c>
      <c r="J286" s="5"/>
      <c r="K286" s="5"/>
      <c r="L286" s="160">
        <f t="shared" si="46"/>
        <v>6979.9124999999995</v>
      </c>
      <c r="M286" s="160">
        <f t="shared" si="45"/>
        <v>6979.9124999999995</v>
      </c>
      <c r="N286" s="33">
        <f t="shared" si="44"/>
        <v>0</v>
      </c>
      <c r="R286">
        <v>1</v>
      </c>
      <c r="U286" s="29">
        <f t="shared" si="47"/>
        <v>0</v>
      </c>
      <c r="V286" s="29">
        <f t="shared" si="48"/>
        <v>0</v>
      </c>
      <c r="W286" s="29">
        <f t="shared" si="49"/>
        <v>0</v>
      </c>
      <c r="X286" s="29">
        <f t="shared" si="50"/>
        <v>6979.9124999999995</v>
      </c>
      <c r="Y286" s="29">
        <f t="shared" si="51"/>
        <v>0</v>
      </c>
      <c r="Z286" s="29">
        <f t="shared" si="52"/>
        <v>0</v>
      </c>
      <c r="AB286" s="29"/>
    </row>
    <row r="287" spans="1:28" x14ac:dyDescent="0.3">
      <c r="A287" s="5" t="s">
        <v>3618</v>
      </c>
      <c r="B287" s="5" t="s">
        <v>3619</v>
      </c>
      <c r="C287" s="5">
        <v>30</v>
      </c>
      <c r="D287" s="162">
        <v>5373.65</v>
      </c>
      <c r="E287" s="124" t="s">
        <v>8390</v>
      </c>
      <c r="F287" s="124">
        <v>44571</v>
      </c>
      <c r="G287" s="140">
        <v>0.25</v>
      </c>
      <c r="H287" s="5" t="s">
        <v>8395</v>
      </c>
      <c r="I287" s="22" t="s">
        <v>8591</v>
      </c>
      <c r="J287" s="5"/>
      <c r="K287" s="5"/>
      <c r="L287" s="160">
        <f t="shared" si="46"/>
        <v>4030.2374999999997</v>
      </c>
      <c r="M287" s="160">
        <f t="shared" si="45"/>
        <v>4030.2374999999997</v>
      </c>
      <c r="N287" s="33">
        <f t="shared" si="44"/>
        <v>0</v>
      </c>
      <c r="R287">
        <v>1</v>
      </c>
      <c r="U287" s="29">
        <f t="shared" si="47"/>
        <v>0</v>
      </c>
      <c r="V287" s="29">
        <f t="shared" si="48"/>
        <v>0</v>
      </c>
      <c r="W287" s="29">
        <f t="shared" si="49"/>
        <v>0</v>
      </c>
      <c r="X287" s="29">
        <f t="shared" si="50"/>
        <v>4030.2374999999997</v>
      </c>
      <c r="Y287" s="29">
        <f t="shared" si="51"/>
        <v>0</v>
      </c>
      <c r="Z287" s="29">
        <f t="shared" si="52"/>
        <v>0</v>
      </c>
      <c r="AB287" s="29"/>
    </row>
    <row r="288" spans="1:28" x14ac:dyDescent="0.3">
      <c r="A288" s="5" t="s">
        <v>3618</v>
      </c>
      <c r="B288" s="5" t="s">
        <v>3619</v>
      </c>
      <c r="C288" s="5">
        <v>36</v>
      </c>
      <c r="D288" s="162">
        <v>4327.2299999999996</v>
      </c>
      <c r="E288" s="5" t="s">
        <v>8390</v>
      </c>
      <c r="F288" s="124">
        <v>44571</v>
      </c>
      <c r="G288" s="140">
        <v>0.25</v>
      </c>
      <c r="H288" s="5" t="s">
        <v>8406</v>
      </c>
      <c r="I288" s="22" t="s">
        <v>8591</v>
      </c>
      <c r="J288" s="5"/>
      <c r="K288" s="5"/>
      <c r="L288" s="160">
        <f t="shared" si="46"/>
        <v>3245.4224999999997</v>
      </c>
      <c r="M288" s="160">
        <f t="shared" si="45"/>
        <v>3245.4224999999997</v>
      </c>
      <c r="N288" s="33">
        <f t="shared" si="44"/>
        <v>0</v>
      </c>
      <c r="R288">
        <v>1</v>
      </c>
      <c r="U288" s="29">
        <f t="shared" si="47"/>
        <v>0</v>
      </c>
      <c r="V288" s="29">
        <f t="shared" si="48"/>
        <v>0</v>
      </c>
      <c r="W288" s="29">
        <f t="shared" si="49"/>
        <v>0</v>
      </c>
      <c r="X288" s="29">
        <f t="shared" si="50"/>
        <v>3245.4224999999997</v>
      </c>
      <c r="Y288" s="29">
        <f t="shared" si="51"/>
        <v>0</v>
      </c>
      <c r="Z288" s="29">
        <f t="shared" si="52"/>
        <v>0</v>
      </c>
      <c r="AB288" s="29"/>
    </row>
    <row r="289" spans="1:28" x14ac:dyDescent="0.3">
      <c r="A289" s="5" t="s">
        <v>3596</v>
      </c>
      <c r="B289" s="5" t="s">
        <v>3597</v>
      </c>
      <c r="C289" s="5">
        <v>354678</v>
      </c>
      <c r="D289" s="162">
        <v>419902.57</v>
      </c>
      <c r="E289" s="124">
        <v>44572</v>
      </c>
      <c r="F289" s="124">
        <v>44586</v>
      </c>
      <c r="G289" s="140">
        <v>0</v>
      </c>
      <c r="H289" s="5" t="s">
        <v>8380</v>
      </c>
      <c r="I289" s="22" t="s">
        <v>8591</v>
      </c>
      <c r="J289" s="5"/>
      <c r="K289" s="5"/>
      <c r="L289" s="160">
        <f t="shared" si="46"/>
        <v>419902.57</v>
      </c>
      <c r="M289" s="160">
        <f t="shared" si="45"/>
        <v>419902.57</v>
      </c>
      <c r="N289" s="33">
        <f t="shared" si="44"/>
        <v>0</v>
      </c>
      <c r="O289">
        <v>1</v>
      </c>
      <c r="U289" s="29">
        <f t="shared" si="47"/>
        <v>419902.57</v>
      </c>
      <c r="V289" s="29">
        <f t="shared" si="48"/>
        <v>0</v>
      </c>
      <c r="W289" s="29">
        <f t="shared" si="49"/>
        <v>0</v>
      </c>
      <c r="X289" s="29">
        <f t="shared" si="50"/>
        <v>0</v>
      </c>
      <c r="Y289" s="29">
        <f t="shared" si="51"/>
        <v>0</v>
      </c>
      <c r="Z289" s="29">
        <f t="shared" si="52"/>
        <v>0</v>
      </c>
      <c r="AB289" s="29"/>
    </row>
    <row r="290" spans="1:28" x14ac:dyDescent="0.3">
      <c r="A290" s="5" t="s">
        <v>3628</v>
      </c>
      <c r="B290" s="5" t="s">
        <v>3629</v>
      </c>
      <c r="C290" s="5">
        <v>45000</v>
      </c>
      <c r="D290" s="162">
        <v>50202.61</v>
      </c>
      <c r="E290" s="5" t="s">
        <v>8393</v>
      </c>
      <c r="F290" s="124">
        <v>44560</v>
      </c>
      <c r="G290" s="140">
        <v>0.01</v>
      </c>
      <c r="H290" s="5" t="s">
        <v>8387</v>
      </c>
      <c r="I290" s="22" t="s">
        <v>8591</v>
      </c>
      <c r="J290" s="5"/>
      <c r="K290" s="5"/>
      <c r="L290" s="160">
        <f t="shared" si="46"/>
        <v>49700.583899999998</v>
      </c>
      <c r="M290" s="160">
        <f t="shared" si="45"/>
        <v>49700.583899999998</v>
      </c>
      <c r="N290" s="33">
        <f t="shared" si="44"/>
        <v>0</v>
      </c>
      <c r="O290">
        <v>1</v>
      </c>
      <c r="U290" s="29">
        <f t="shared" si="47"/>
        <v>49700.583899999998</v>
      </c>
      <c r="V290" s="29">
        <f t="shared" si="48"/>
        <v>0</v>
      </c>
      <c r="W290" s="29">
        <f t="shared" si="49"/>
        <v>0</v>
      </c>
      <c r="X290" s="29">
        <f t="shared" si="50"/>
        <v>0</v>
      </c>
      <c r="Y290" s="29">
        <f t="shared" si="51"/>
        <v>0</v>
      </c>
      <c r="Z290" s="29">
        <f t="shared" si="52"/>
        <v>0</v>
      </c>
      <c r="AB290" s="29"/>
    </row>
    <row r="291" spans="1:28" x14ac:dyDescent="0.3">
      <c r="A291" s="142" t="s">
        <v>8445</v>
      </c>
      <c r="B291" s="142"/>
      <c r="C291" s="142">
        <v>50472</v>
      </c>
      <c r="D291" s="161"/>
      <c r="E291" s="144" t="s">
        <v>8526</v>
      </c>
      <c r="F291" s="144">
        <v>44834</v>
      </c>
      <c r="G291" s="145"/>
      <c r="H291" s="142"/>
      <c r="I291" s="146"/>
      <c r="J291" s="142"/>
      <c r="K291" s="142"/>
      <c r="L291" s="147"/>
      <c r="M291" s="147"/>
      <c r="N291" s="147"/>
      <c r="U291" s="29"/>
      <c r="V291" s="29"/>
      <c r="W291" s="29"/>
      <c r="X291" s="29"/>
      <c r="Y291" s="29"/>
      <c r="Z291" s="29"/>
      <c r="AA291" s="102">
        <f>SUM(U292:U439)</f>
        <v>75295.918000000005</v>
      </c>
      <c r="AB291" s="29"/>
    </row>
    <row r="292" spans="1:28" x14ac:dyDescent="0.3">
      <c r="A292" s="5" t="s">
        <v>3004</v>
      </c>
      <c r="B292" s="5" t="s">
        <v>3005</v>
      </c>
      <c r="C292" s="5">
        <v>352</v>
      </c>
      <c r="D292" s="162">
        <v>63660.23</v>
      </c>
      <c r="E292" s="124" t="s">
        <v>8526</v>
      </c>
      <c r="F292" s="124">
        <v>44834</v>
      </c>
      <c r="G292" s="140">
        <v>0.156</v>
      </c>
      <c r="H292" s="5" t="s">
        <v>8400</v>
      </c>
      <c r="I292" s="22" t="s">
        <v>8591</v>
      </c>
      <c r="J292" s="5"/>
      <c r="K292" s="5"/>
      <c r="L292" s="160">
        <f t="shared" si="46"/>
        <v>53729.234120000001</v>
      </c>
      <c r="M292" s="160">
        <f t="shared" si="45"/>
        <v>53729.234120000001</v>
      </c>
      <c r="N292" s="33">
        <f t="shared" si="44"/>
        <v>0</v>
      </c>
      <c r="S292">
        <v>1</v>
      </c>
      <c r="U292" s="29">
        <f t="shared" si="47"/>
        <v>0</v>
      </c>
      <c r="V292" s="29">
        <f t="shared" si="48"/>
        <v>0</v>
      </c>
      <c r="W292" s="29">
        <f t="shared" si="49"/>
        <v>0</v>
      </c>
      <c r="X292" s="29">
        <f t="shared" si="50"/>
        <v>0</v>
      </c>
      <c r="Y292" s="29">
        <f t="shared" si="51"/>
        <v>53729.234120000001</v>
      </c>
      <c r="Z292" s="29">
        <f t="shared" si="52"/>
        <v>0</v>
      </c>
      <c r="AA292" s="96" t="s">
        <v>8253</v>
      </c>
      <c r="AB292" s="29"/>
    </row>
    <row r="293" spans="1:28" x14ac:dyDescent="0.3">
      <c r="A293" s="5" t="s">
        <v>2990</v>
      </c>
      <c r="B293" s="5" t="s">
        <v>2991</v>
      </c>
      <c r="C293" s="5">
        <v>50000</v>
      </c>
      <c r="D293" s="162">
        <v>59194.9</v>
      </c>
      <c r="E293" s="124">
        <v>44531</v>
      </c>
      <c r="F293" s="124">
        <v>44559</v>
      </c>
      <c r="G293" s="140">
        <v>0</v>
      </c>
      <c r="H293" s="5" t="s">
        <v>8380</v>
      </c>
      <c r="I293" s="22" t="s">
        <v>8591</v>
      </c>
      <c r="J293" s="5"/>
      <c r="K293" s="5"/>
      <c r="L293" s="160">
        <f t="shared" si="46"/>
        <v>59194.9</v>
      </c>
      <c r="M293" s="160">
        <f t="shared" si="45"/>
        <v>59194.9</v>
      </c>
      <c r="N293" s="33">
        <f t="shared" si="44"/>
        <v>0</v>
      </c>
      <c r="O293">
        <v>0.6</v>
      </c>
      <c r="Q293">
        <v>0.4</v>
      </c>
      <c r="U293" s="29">
        <f t="shared" si="47"/>
        <v>35516.94</v>
      </c>
      <c r="V293" s="29">
        <f t="shared" si="48"/>
        <v>0</v>
      </c>
      <c r="W293" s="29">
        <f t="shared" si="49"/>
        <v>23677.960000000003</v>
      </c>
      <c r="X293" s="29">
        <f t="shared" si="50"/>
        <v>0</v>
      </c>
      <c r="Y293" s="29">
        <f t="shared" si="51"/>
        <v>0</v>
      </c>
      <c r="Z293" s="29">
        <f t="shared" si="52"/>
        <v>0</v>
      </c>
      <c r="AA293" s="79" t="s">
        <v>8250</v>
      </c>
      <c r="AB293" s="29"/>
    </row>
    <row r="294" spans="1:28" x14ac:dyDescent="0.3">
      <c r="A294" s="5" t="s">
        <v>2988</v>
      </c>
      <c r="B294" s="5" t="s">
        <v>2989</v>
      </c>
      <c r="C294" s="5">
        <v>40</v>
      </c>
      <c r="D294" s="162">
        <v>5368.56</v>
      </c>
      <c r="E294" s="124">
        <v>44531</v>
      </c>
      <c r="F294" s="124">
        <v>44559</v>
      </c>
      <c r="G294" s="140">
        <v>0</v>
      </c>
      <c r="H294" s="5" t="s">
        <v>8397</v>
      </c>
      <c r="I294" s="22" t="s">
        <v>8591</v>
      </c>
      <c r="J294" s="5"/>
      <c r="K294" s="5"/>
      <c r="L294" s="160">
        <f t="shared" si="46"/>
        <v>5368.56</v>
      </c>
      <c r="M294" s="160">
        <f t="shared" si="45"/>
        <v>5368.56</v>
      </c>
      <c r="N294" s="33">
        <f t="shared" si="44"/>
        <v>0</v>
      </c>
      <c r="T294">
        <v>1</v>
      </c>
      <c r="U294" s="29">
        <f t="shared" si="47"/>
        <v>0</v>
      </c>
      <c r="V294" s="29">
        <f t="shared" si="48"/>
        <v>0</v>
      </c>
      <c r="W294" s="29">
        <f t="shared" si="49"/>
        <v>0</v>
      </c>
      <c r="X294" s="29">
        <f t="shared" si="50"/>
        <v>0</v>
      </c>
      <c r="Y294" s="29">
        <f t="shared" si="51"/>
        <v>0</v>
      </c>
      <c r="Z294" s="29">
        <f t="shared" si="52"/>
        <v>5368.56</v>
      </c>
      <c r="AB294" s="29"/>
    </row>
    <row r="295" spans="1:28" x14ac:dyDescent="0.3">
      <c r="A295" s="5" t="s">
        <v>2988</v>
      </c>
      <c r="B295" s="5" t="s">
        <v>2989</v>
      </c>
      <c r="C295" s="5">
        <v>80</v>
      </c>
      <c r="D295" s="162">
        <v>9685.77</v>
      </c>
      <c r="E295" s="124">
        <v>44531</v>
      </c>
      <c r="F295" s="124">
        <v>44559</v>
      </c>
      <c r="G295" s="140">
        <v>0</v>
      </c>
      <c r="H295" s="5" t="s">
        <v>8437</v>
      </c>
      <c r="I295" s="22" t="s">
        <v>8591</v>
      </c>
      <c r="J295" s="5"/>
      <c r="K295" s="5"/>
      <c r="L295" s="160">
        <f t="shared" si="46"/>
        <v>9685.77</v>
      </c>
      <c r="M295" s="160">
        <f t="shared" si="45"/>
        <v>9685.77</v>
      </c>
      <c r="N295" s="33">
        <f t="shared" si="44"/>
        <v>0</v>
      </c>
      <c r="T295">
        <v>1</v>
      </c>
      <c r="U295" s="29">
        <f t="shared" si="47"/>
        <v>0</v>
      </c>
      <c r="V295" s="29">
        <f t="shared" si="48"/>
        <v>0</v>
      </c>
      <c r="W295" s="29">
        <f t="shared" si="49"/>
        <v>0</v>
      </c>
      <c r="X295" s="29">
        <f t="shared" si="50"/>
        <v>0</v>
      </c>
      <c r="Y295" s="29">
        <f t="shared" si="51"/>
        <v>0</v>
      </c>
      <c r="Z295" s="29">
        <f t="shared" si="52"/>
        <v>9685.77</v>
      </c>
      <c r="AB295" s="29"/>
    </row>
    <row r="296" spans="1:28" x14ac:dyDescent="0.3">
      <c r="A296" s="142" t="s">
        <v>8446</v>
      </c>
      <c r="B296" s="142"/>
      <c r="C296" s="142">
        <v>54780</v>
      </c>
      <c r="D296" s="161"/>
      <c r="E296" s="144" t="s">
        <v>6263</v>
      </c>
      <c r="F296" s="144">
        <v>44806</v>
      </c>
      <c r="G296" s="145"/>
      <c r="H296" s="142"/>
      <c r="I296" s="146"/>
      <c r="J296" s="142"/>
      <c r="K296" s="142"/>
      <c r="L296" s="147"/>
      <c r="M296" s="147"/>
      <c r="N296" s="147"/>
      <c r="U296" s="29"/>
      <c r="V296" s="29"/>
      <c r="W296" s="29"/>
      <c r="X296" s="29"/>
      <c r="Y296" s="29"/>
      <c r="Z296" s="29"/>
      <c r="AB296" s="29"/>
    </row>
    <row r="297" spans="1:28" x14ac:dyDescent="0.3">
      <c r="A297" s="5" t="s">
        <v>3040</v>
      </c>
      <c r="B297" s="5" t="s">
        <v>3041</v>
      </c>
      <c r="C297" s="5">
        <v>40</v>
      </c>
      <c r="D297" s="162">
        <v>6249.34</v>
      </c>
      <c r="E297" s="124" t="s">
        <v>8393</v>
      </c>
      <c r="F297" s="124">
        <v>44714</v>
      </c>
      <c r="G297" s="140">
        <v>0.9</v>
      </c>
      <c r="H297" s="5" t="s">
        <v>8436</v>
      </c>
      <c r="I297" s="22" t="s">
        <v>8591</v>
      </c>
      <c r="J297" s="5"/>
      <c r="K297" s="5"/>
      <c r="L297" s="160">
        <f t="shared" si="46"/>
        <v>624.93399999999986</v>
      </c>
      <c r="M297" s="160">
        <f t="shared" si="45"/>
        <v>624.93399999999986</v>
      </c>
      <c r="N297" s="33">
        <f t="shared" si="44"/>
        <v>0</v>
      </c>
      <c r="R297">
        <v>1</v>
      </c>
      <c r="U297" s="29">
        <f t="shared" si="47"/>
        <v>0</v>
      </c>
      <c r="V297" s="29">
        <f t="shared" si="48"/>
        <v>0</v>
      </c>
      <c r="W297" s="29">
        <f t="shared" si="49"/>
        <v>0</v>
      </c>
      <c r="X297" s="29">
        <f t="shared" si="50"/>
        <v>624.93399999999986</v>
      </c>
      <c r="Y297" s="29">
        <f t="shared" si="51"/>
        <v>0</v>
      </c>
      <c r="Z297" s="29">
        <f t="shared" si="52"/>
        <v>0</v>
      </c>
      <c r="AB297" s="29"/>
    </row>
    <row r="298" spans="1:28" x14ac:dyDescent="0.3">
      <c r="A298" s="5" t="s">
        <v>3040</v>
      </c>
      <c r="B298" s="5" t="s">
        <v>3041</v>
      </c>
      <c r="C298" s="5">
        <v>40</v>
      </c>
      <c r="D298" s="162">
        <v>4842.8900000000003</v>
      </c>
      <c r="E298" s="124" t="s">
        <v>8393</v>
      </c>
      <c r="F298" s="124">
        <v>44714</v>
      </c>
      <c r="G298" s="140">
        <v>0.9</v>
      </c>
      <c r="H298" s="5" t="s">
        <v>8437</v>
      </c>
      <c r="I298" s="22" t="s">
        <v>8591</v>
      </c>
      <c r="J298" s="5"/>
      <c r="K298" s="5"/>
      <c r="L298" s="160">
        <f t="shared" si="46"/>
        <v>484.28899999999993</v>
      </c>
      <c r="M298" s="160">
        <f t="shared" si="45"/>
        <v>484.28899999999993</v>
      </c>
      <c r="N298" s="33">
        <f t="shared" si="44"/>
        <v>0</v>
      </c>
      <c r="R298">
        <v>1</v>
      </c>
      <c r="U298" s="29">
        <f t="shared" si="47"/>
        <v>0</v>
      </c>
      <c r="V298" s="29">
        <f t="shared" si="48"/>
        <v>0</v>
      </c>
      <c r="W298" s="29">
        <f t="shared" si="49"/>
        <v>0</v>
      </c>
      <c r="X298" s="29">
        <f t="shared" si="50"/>
        <v>484.28899999999993</v>
      </c>
      <c r="Y298" s="29">
        <f t="shared" si="51"/>
        <v>0</v>
      </c>
      <c r="Z298" s="29">
        <f t="shared" si="52"/>
        <v>0</v>
      </c>
      <c r="AB298" s="29"/>
    </row>
    <row r="299" spans="1:28" x14ac:dyDescent="0.3">
      <c r="A299" s="5" t="s">
        <v>3042</v>
      </c>
      <c r="B299" s="5" t="s">
        <v>3043</v>
      </c>
      <c r="C299" s="5">
        <v>4</v>
      </c>
      <c r="D299" s="162">
        <v>624.92999999999995</v>
      </c>
      <c r="E299" s="124" t="s">
        <v>8447</v>
      </c>
      <c r="F299" s="124">
        <v>44721</v>
      </c>
      <c r="G299" s="140">
        <v>0.9</v>
      </c>
      <c r="H299" s="5" t="s">
        <v>8436</v>
      </c>
      <c r="I299" s="22" t="s">
        <v>8591</v>
      </c>
      <c r="J299" s="5"/>
      <c r="K299" s="5"/>
      <c r="L299" s="160">
        <f t="shared" si="46"/>
        <v>62.492999999999981</v>
      </c>
      <c r="M299" s="160">
        <f t="shared" si="45"/>
        <v>62.492999999999981</v>
      </c>
      <c r="N299" s="33">
        <f t="shared" si="44"/>
        <v>0</v>
      </c>
      <c r="R299">
        <v>1</v>
      </c>
      <c r="U299" s="29">
        <f t="shared" si="47"/>
        <v>0</v>
      </c>
      <c r="V299" s="29">
        <f t="shared" si="48"/>
        <v>0</v>
      </c>
      <c r="W299" s="29">
        <f t="shared" si="49"/>
        <v>0</v>
      </c>
      <c r="X299" s="29">
        <f t="shared" si="50"/>
        <v>62.492999999999981</v>
      </c>
      <c r="Y299" s="29">
        <f t="shared" si="51"/>
        <v>0</v>
      </c>
      <c r="Z299" s="29">
        <f t="shared" si="52"/>
        <v>0</v>
      </c>
      <c r="AB299" s="29"/>
    </row>
    <row r="300" spans="1:28" x14ac:dyDescent="0.3">
      <c r="A300" s="5" t="s">
        <v>3042</v>
      </c>
      <c r="B300" s="5" t="s">
        <v>3043</v>
      </c>
      <c r="C300" s="5">
        <v>20</v>
      </c>
      <c r="D300" s="162">
        <v>2421.44</v>
      </c>
      <c r="E300" s="5" t="s">
        <v>8447</v>
      </c>
      <c r="F300" s="124">
        <v>44721</v>
      </c>
      <c r="G300" s="140">
        <v>0.9</v>
      </c>
      <c r="H300" s="5" t="s">
        <v>8438</v>
      </c>
      <c r="I300" s="22" t="s">
        <v>8591</v>
      </c>
      <c r="J300" s="5"/>
      <c r="K300" s="5"/>
      <c r="L300" s="160">
        <f t="shared" si="46"/>
        <v>242.14399999999995</v>
      </c>
      <c r="M300" s="160">
        <f t="shared" si="45"/>
        <v>242.14399999999995</v>
      </c>
      <c r="N300" s="33">
        <f t="shared" si="44"/>
        <v>0</v>
      </c>
      <c r="R300">
        <v>1</v>
      </c>
      <c r="U300" s="29">
        <f t="shared" si="47"/>
        <v>0</v>
      </c>
      <c r="V300" s="29">
        <f t="shared" si="48"/>
        <v>0</v>
      </c>
      <c r="W300" s="29">
        <f t="shared" si="49"/>
        <v>0</v>
      </c>
      <c r="X300" s="29">
        <f t="shared" si="50"/>
        <v>242.14399999999995</v>
      </c>
      <c r="Y300" s="29">
        <f t="shared" si="51"/>
        <v>0</v>
      </c>
      <c r="Z300" s="29">
        <f t="shared" si="52"/>
        <v>0</v>
      </c>
      <c r="AB300" s="29"/>
    </row>
    <row r="301" spans="1:28" x14ac:dyDescent="0.3">
      <c r="A301" s="5" t="s">
        <v>3042</v>
      </c>
      <c r="B301" s="5" t="s">
        <v>3043</v>
      </c>
      <c r="C301" s="5">
        <v>4</v>
      </c>
      <c r="D301" s="162">
        <v>484.29</v>
      </c>
      <c r="E301" s="5" t="s">
        <v>8447</v>
      </c>
      <c r="F301" s="124">
        <v>44721</v>
      </c>
      <c r="G301" s="140">
        <v>0.9</v>
      </c>
      <c r="H301" s="5" t="s">
        <v>8437</v>
      </c>
      <c r="I301" s="22" t="s">
        <v>8591</v>
      </c>
      <c r="J301" s="5"/>
      <c r="K301" s="5"/>
      <c r="L301" s="160">
        <f t="shared" si="46"/>
        <v>48.428999999999988</v>
      </c>
      <c r="M301" s="160">
        <f t="shared" si="45"/>
        <v>48.428999999999988</v>
      </c>
      <c r="N301" s="33">
        <f t="shared" si="44"/>
        <v>0</v>
      </c>
      <c r="R301">
        <v>1</v>
      </c>
      <c r="U301" s="29">
        <f t="shared" si="47"/>
        <v>0</v>
      </c>
      <c r="V301" s="29">
        <f t="shared" si="48"/>
        <v>0</v>
      </c>
      <c r="W301" s="29">
        <f t="shared" si="49"/>
        <v>0</v>
      </c>
      <c r="X301" s="29">
        <f t="shared" si="50"/>
        <v>48.428999999999988</v>
      </c>
      <c r="Y301" s="29">
        <f t="shared" si="51"/>
        <v>0</v>
      </c>
      <c r="Z301" s="29">
        <f t="shared" si="52"/>
        <v>0</v>
      </c>
      <c r="AB301" s="29"/>
    </row>
    <row r="302" spans="1:28" x14ac:dyDescent="0.3">
      <c r="A302" s="5" t="s">
        <v>3044</v>
      </c>
      <c r="B302" s="5" t="s">
        <v>3045</v>
      </c>
      <c r="C302" s="5">
        <v>80</v>
      </c>
      <c r="D302" s="162">
        <v>14606.95</v>
      </c>
      <c r="E302" s="124">
        <v>44722</v>
      </c>
      <c r="F302" s="124">
        <v>44806</v>
      </c>
      <c r="G302" s="140">
        <v>0</v>
      </c>
      <c r="H302" s="5" t="s">
        <v>8448</v>
      </c>
      <c r="I302" s="22" t="s">
        <v>8591</v>
      </c>
      <c r="J302" s="5"/>
      <c r="K302" s="5"/>
      <c r="L302" s="160">
        <f t="shared" si="46"/>
        <v>14606.95</v>
      </c>
      <c r="M302" s="160">
        <f t="shared" si="45"/>
        <v>14606.95</v>
      </c>
      <c r="N302" s="33">
        <f t="shared" si="44"/>
        <v>0</v>
      </c>
      <c r="T302">
        <v>1</v>
      </c>
      <c r="U302" s="29">
        <f t="shared" si="47"/>
        <v>0</v>
      </c>
      <c r="V302" s="29">
        <f t="shared" si="48"/>
        <v>0</v>
      </c>
      <c r="W302" s="29">
        <f t="shared" si="49"/>
        <v>0</v>
      </c>
      <c r="X302" s="29">
        <f t="shared" si="50"/>
        <v>0</v>
      </c>
      <c r="Y302" s="29">
        <f t="shared" si="51"/>
        <v>0</v>
      </c>
      <c r="Z302" s="29">
        <f t="shared" si="52"/>
        <v>14606.95</v>
      </c>
      <c r="AB302" s="29"/>
    </row>
    <row r="303" spans="1:28" x14ac:dyDescent="0.3">
      <c r="A303" s="5" t="s">
        <v>3044</v>
      </c>
      <c r="B303" s="5" t="s">
        <v>3045</v>
      </c>
      <c r="C303" s="5">
        <v>80</v>
      </c>
      <c r="D303" s="162">
        <v>10737.12</v>
      </c>
      <c r="E303" s="124">
        <v>44722</v>
      </c>
      <c r="F303" s="124">
        <v>44806</v>
      </c>
      <c r="G303" s="140">
        <v>0</v>
      </c>
      <c r="H303" s="5" t="s">
        <v>8397</v>
      </c>
      <c r="I303" s="22" t="s">
        <v>8591</v>
      </c>
      <c r="J303" s="5"/>
      <c r="K303" s="5"/>
      <c r="L303" s="160">
        <f t="shared" si="46"/>
        <v>10737.12</v>
      </c>
      <c r="M303" s="160">
        <f t="shared" si="45"/>
        <v>10737.12</v>
      </c>
      <c r="N303" s="33">
        <f t="shared" si="44"/>
        <v>0</v>
      </c>
      <c r="T303">
        <v>1</v>
      </c>
      <c r="U303" s="29">
        <f t="shared" si="47"/>
        <v>0</v>
      </c>
      <c r="V303" s="29">
        <f t="shared" si="48"/>
        <v>0</v>
      </c>
      <c r="W303" s="29">
        <f t="shared" si="49"/>
        <v>0</v>
      </c>
      <c r="X303" s="29">
        <f t="shared" si="50"/>
        <v>0</v>
      </c>
      <c r="Y303" s="29">
        <f t="shared" si="51"/>
        <v>0</v>
      </c>
      <c r="Z303" s="29">
        <f t="shared" si="52"/>
        <v>10737.12</v>
      </c>
      <c r="AB303" s="29"/>
    </row>
    <row r="304" spans="1:28" x14ac:dyDescent="0.3">
      <c r="A304" s="5" t="s">
        <v>3052</v>
      </c>
      <c r="B304" s="5" t="s">
        <v>3053</v>
      </c>
      <c r="C304" s="5">
        <v>104</v>
      </c>
      <c r="D304" s="162">
        <v>13551.7</v>
      </c>
      <c r="E304" s="5" t="s">
        <v>6577</v>
      </c>
      <c r="F304" s="124">
        <v>44559</v>
      </c>
      <c r="G304" s="140">
        <v>0.75</v>
      </c>
      <c r="H304" s="5" t="s">
        <v>8397</v>
      </c>
      <c r="I304" s="22" t="s">
        <v>8591</v>
      </c>
      <c r="J304" s="5"/>
      <c r="K304" s="5"/>
      <c r="L304" s="160">
        <f t="shared" si="46"/>
        <v>3387.9250000000002</v>
      </c>
      <c r="M304" s="160">
        <f t="shared" si="45"/>
        <v>3387.9250000000002</v>
      </c>
      <c r="N304" s="33">
        <f t="shared" si="44"/>
        <v>0</v>
      </c>
      <c r="R304">
        <v>1</v>
      </c>
      <c r="U304" s="29">
        <f t="shared" si="47"/>
        <v>0</v>
      </c>
      <c r="V304" s="29">
        <f t="shared" si="48"/>
        <v>0</v>
      </c>
      <c r="W304" s="29">
        <f t="shared" si="49"/>
        <v>0</v>
      </c>
      <c r="X304" s="29">
        <f t="shared" si="50"/>
        <v>3387.9250000000002</v>
      </c>
      <c r="Y304" s="29">
        <f t="shared" si="51"/>
        <v>0</v>
      </c>
      <c r="Z304" s="29">
        <f t="shared" si="52"/>
        <v>0</v>
      </c>
      <c r="AB304" s="29"/>
    </row>
    <row r="305" spans="1:28" x14ac:dyDescent="0.3">
      <c r="A305" s="5" t="s">
        <v>3052</v>
      </c>
      <c r="B305" s="5" t="s">
        <v>3053</v>
      </c>
      <c r="C305" s="5">
        <v>104</v>
      </c>
      <c r="D305" s="162">
        <v>12224.76</v>
      </c>
      <c r="E305" s="5" t="s">
        <v>6577</v>
      </c>
      <c r="F305" s="124">
        <v>44559</v>
      </c>
      <c r="G305" s="140">
        <v>0.75</v>
      </c>
      <c r="H305" s="5" t="s">
        <v>8437</v>
      </c>
      <c r="I305" s="22" t="s">
        <v>8591</v>
      </c>
      <c r="J305" s="5"/>
      <c r="K305" s="5"/>
      <c r="L305" s="160">
        <f t="shared" si="46"/>
        <v>3056.19</v>
      </c>
      <c r="M305" s="160">
        <f t="shared" si="45"/>
        <v>3056.19</v>
      </c>
      <c r="N305" s="33">
        <f t="shared" si="44"/>
        <v>0</v>
      </c>
      <c r="R305">
        <v>1</v>
      </c>
      <c r="U305" s="29">
        <f t="shared" si="47"/>
        <v>0</v>
      </c>
      <c r="V305" s="29">
        <f t="shared" si="48"/>
        <v>0</v>
      </c>
      <c r="W305" s="29">
        <f t="shared" si="49"/>
        <v>0</v>
      </c>
      <c r="X305" s="29">
        <f t="shared" si="50"/>
        <v>3056.19</v>
      </c>
      <c r="Y305" s="29">
        <f t="shared" si="51"/>
        <v>0</v>
      </c>
      <c r="Z305" s="29">
        <f t="shared" si="52"/>
        <v>0</v>
      </c>
      <c r="AB305" s="29"/>
    </row>
    <row r="306" spans="1:28" x14ac:dyDescent="0.3">
      <c r="A306" s="5" t="s">
        <v>3054</v>
      </c>
      <c r="B306" s="5" t="s">
        <v>3055</v>
      </c>
      <c r="C306" s="5">
        <v>100</v>
      </c>
      <c r="D306" s="162">
        <v>13030.48</v>
      </c>
      <c r="E306" s="124" t="s">
        <v>6263</v>
      </c>
      <c r="F306" s="124">
        <v>44560</v>
      </c>
      <c r="G306" s="140">
        <v>0.75</v>
      </c>
      <c r="H306" s="5" t="s">
        <v>8397</v>
      </c>
      <c r="I306" s="22" t="s">
        <v>8591</v>
      </c>
      <c r="J306" s="5"/>
      <c r="K306" s="5"/>
      <c r="L306" s="160">
        <f t="shared" si="46"/>
        <v>3257.62</v>
      </c>
      <c r="M306" s="160">
        <f t="shared" si="45"/>
        <v>3257.62</v>
      </c>
      <c r="N306" s="33">
        <f t="shared" si="44"/>
        <v>0</v>
      </c>
      <c r="R306">
        <v>1</v>
      </c>
      <c r="U306" s="29">
        <f t="shared" si="47"/>
        <v>0</v>
      </c>
      <c r="V306" s="29">
        <f t="shared" si="48"/>
        <v>0</v>
      </c>
      <c r="W306" s="29">
        <f t="shared" si="49"/>
        <v>0</v>
      </c>
      <c r="X306" s="29">
        <f t="shared" si="50"/>
        <v>3257.62</v>
      </c>
      <c r="Y306" s="29">
        <f t="shared" si="51"/>
        <v>0</v>
      </c>
      <c r="Z306" s="29">
        <f t="shared" si="52"/>
        <v>0</v>
      </c>
      <c r="AB306" s="29"/>
    </row>
    <row r="307" spans="1:28" x14ac:dyDescent="0.3">
      <c r="A307" s="5" t="s">
        <v>3054</v>
      </c>
      <c r="B307" s="5" t="s">
        <v>3055</v>
      </c>
      <c r="C307" s="5">
        <v>200</v>
      </c>
      <c r="D307" s="162">
        <v>23509.16</v>
      </c>
      <c r="E307" s="5" t="s">
        <v>6263</v>
      </c>
      <c r="F307" s="124">
        <v>44560</v>
      </c>
      <c r="G307" s="140">
        <v>0.75</v>
      </c>
      <c r="H307" s="5" t="s">
        <v>8437</v>
      </c>
      <c r="I307" s="22" t="s">
        <v>8591</v>
      </c>
      <c r="J307" s="5"/>
      <c r="K307" s="5"/>
      <c r="L307" s="160">
        <f t="shared" si="46"/>
        <v>5877.29</v>
      </c>
      <c r="M307" s="160">
        <f t="shared" si="45"/>
        <v>5877.29</v>
      </c>
      <c r="N307" s="33">
        <f t="shared" si="44"/>
        <v>0</v>
      </c>
      <c r="R307">
        <v>1</v>
      </c>
      <c r="U307" s="29">
        <f t="shared" si="47"/>
        <v>0</v>
      </c>
      <c r="V307" s="29">
        <f t="shared" si="48"/>
        <v>0</v>
      </c>
      <c r="W307" s="29">
        <f t="shared" si="49"/>
        <v>0</v>
      </c>
      <c r="X307" s="29">
        <f t="shared" si="50"/>
        <v>5877.29</v>
      </c>
      <c r="Y307" s="29">
        <f t="shared" si="51"/>
        <v>0</v>
      </c>
      <c r="Z307" s="29">
        <f t="shared" si="52"/>
        <v>0</v>
      </c>
      <c r="AB307" s="29"/>
    </row>
    <row r="308" spans="1:28" x14ac:dyDescent="0.3">
      <c r="A308" s="5" t="s">
        <v>3022</v>
      </c>
      <c r="B308" s="5" t="s">
        <v>3023</v>
      </c>
      <c r="C308" s="5">
        <v>32000</v>
      </c>
      <c r="D308" s="162">
        <v>37884.74</v>
      </c>
      <c r="E308" s="5" t="s">
        <v>8393</v>
      </c>
      <c r="F308" s="124">
        <v>44713</v>
      </c>
      <c r="G308" s="140">
        <v>0.9</v>
      </c>
      <c r="H308" s="5" t="s">
        <v>8380</v>
      </c>
      <c r="I308" s="22" t="s">
        <v>8591</v>
      </c>
      <c r="J308" s="5"/>
      <c r="K308" s="5"/>
      <c r="L308" s="160">
        <f t="shared" si="46"/>
        <v>3788.4739999999988</v>
      </c>
      <c r="M308" s="160">
        <f t="shared" si="45"/>
        <v>3788.4739999999988</v>
      </c>
      <c r="N308" s="33">
        <f t="shared" si="44"/>
        <v>0</v>
      </c>
      <c r="O308">
        <v>1</v>
      </c>
      <c r="U308" s="29">
        <f t="shared" si="47"/>
        <v>3788.4739999999988</v>
      </c>
      <c r="V308" s="29">
        <f t="shared" si="48"/>
        <v>0</v>
      </c>
      <c r="W308" s="29">
        <f t="shared" si="49"/>
        <v>0</v>
      </c>
      <c r="X308" s="29">
        <f t="shared" si="50"/>
        <v>0</v>
      </c>
      <c r="Y308" s="29">
        <f t="shared" si="51"/>
        <v>0</v>
      </c>
      <c r="Z308" s="29">
        <f t="shared" si="52"/>
        <v>0</v>
      </c>
      <c r="AB308" s="29"/>
    </row>
    <row r="309" spans="1:28" x14ac:dyDescent="0.3">
      <c r="A309" s="5" t="s">
        <v>3024</v>
      </c>
      <c r="B309" s="5" t="s">
        <v>3025</v>
      </c>
      <c r="C309" s="5">
        <v>4</v>
      </c>
      <c r="D309" s="162">
        <v>624.92999999999995</v>
      </c>
      <c r="E309" s="124">
        <v>44722</v>
      </c>
      <c r="F309" s="124">
        <v>44806</v>
      </c>
      <c r="G309" s="140">
        <v>0</v>
      </c>
      <c r="H309" s="5" t="s">
        <v>8426</v>
      </c>
      <c r="I309" s="22" t="s">
        <v>8591</v>
      </c>
      <c r="J309" s="5"/>
      <c r="K309" s="5"/>
      <c r="L309" s="160">
        <f t="shared" si="46"/>
        <v>624.92999999999995</v>
      </c>
      <c r="M309" s="160">
        <f t="shared" si="45"/>
        <v>624.92999999999995</v>
      </c>
      <c r="N309" s="33">
        <f t="shared" si="44"/>
        <v>0</v>
      </c>
      <c r="T309">
        <v>1</v>
      </c>
      <c r="U309" s="29">
        <f t="shared" si="47"/>
        <v>0</v>
      </c>
      <c r="V309" s="29">
        <f t="shared" si="48"/>
        <v>0</v>
      </c>
      <c r="W309" s="29">
        <f t="shared" si="49"/>
        <v>0</v>
      </c>
      <c r="X309" s="29">
        <f t="shared" si="50"/>
        <v>0</v>
      </c>
      <c r="Y309" s="29">
        <f t="shared" si="51"/>
        <v>0</v>
      </c>
      <c r="Z309" s="29">
        <f t="shared" si="52"/>
        <v>624.92999999999995</v>
      </c>
      <c r="AB309" s="29"/>
    </row>
    <row r="310" spans="1:28" x14ac:dyDescent="0.3">
      <c r="A310" s="5" t="s">
        <v>3026</v>
      </c>
      <c r="B310" s="5" t="s">
        <v>3027</v>
      </c>
      <c r="C310" s="5">
        <v>22000</v>
      </c>
      <c r="D310" s="162">
        <v>26045.759999999998</v>
      </c>
      <c r="E310" s="124">
        <v>44722</v>
      </c>
      <c r="F310" s="124">
        <v>44806</v>
      </c>
      <c r="G310" s="140">
        <v>0</v>
      </c>
      <c r="H310" s="5" t="s">
        <v>8380</v>
      </c>
      <c r="I310" s="22" t="s">
        <v>8591</v>
      </c>
      <c r="J310" s="5"/>
      <c r="K310" s="5"/>
      <c r="L310" s="160">
        <f t="shared" si="46"/>
        <v>26045.759999999998</v>
      </c>
      <c r="M310" s="160">
        <f t="shared" si="45"/>
        <v>26045.759999999998</v>
      </c>
      <c r="N310" s="33">
        <f t="shared" si="44"/>
        <v>0</v>
      </c>
      <c r="Q310">
        <v>1</v>
      </c>
      <c r="U310" s="29">
        <f t="shared" si="47"/>
        <v>0</v>
      </c>
      <c r="V310" s="29">
        <f t="shared" si="48"/>
        <v>0</v>
      </c>
      <c r="W310" s="29">
        <f t="shared" si="49"/>
        <v>26045.759999999998</v>
      </c>
      <c r="X310" s="29">
        <f t="shared" si="50"/>
        <v>0</v>
      </c>
      <c r="Y310" s="29">
        <f t="shared" si="51"/>
        <v>0</v>
      </c>
      <c r="Z310" s="29">
        <f t="shared" si="52"/>
        <v>0</v>
      </c>
      <c r="AB310" s="29"/>
    </row>
    <row r="311" spans="1:28" x14ac:dyDescent="0.3">
      <c r="A311" s="142" t="s">
        <v>8449</v>
      </c>
      <c r="B311" s="142"/>
      <c r="C311" s="142">
        <v>93032</v>
      </c>
      <c r="D311" s="161"/>
      <c r="E311" s="144" t="s">
        <v>8450</v>
      </c>
      <c r="F311" s="144">
        <v>44754</v>
      </c>
      <c r="G311" s="145"/>
      <c r="H311" s="142"/>
      <c r="I311" s="146"/>
      <c r="J311" s="142"/>
      <c r="K311" s="142"/>
      <c r="L311" s="147"/>
      <c r="M311" s="147"/>
      <c r="N311" s="147"/>
      <c r="U311" s="29"/>
      <c r="V311" s="29"/>
      <c r="W311" s="29"/>
      <c r="X311" s="29"/>
      <c r="Y311" s="29"/>
      <c r="Z311" s="29"/>
      <c r="AB311" s="29"/>
    </row>
    <row r="312" spans="1:28" x14ac:dyDescent="0.3">
      <c r="A312" s="5" t="s">
        <v>3080</v>
      </c>
      <c r="B312" s="5" t="s">
        <v>3081</v>
      </c>
      <c r="C312" s="5">
        <v>48</v>
      </c>
      <c r="D312" s="162">
        <v>7499.21</v>
      </c>
      <c r="E312" s="124" t="s">
        <v>8450</v>
      </c>
      <c r="F312" s="124">
        <v>44536</v>
      </c>
      <c r="G312" s="140">
        <v>0.8</v>
      </c>
      <c r="H312" s="5" t="s">
        <v>8436</v>
      </c>
      <c r="I312" s="22" t="s">
        <v>8591</v>
      </c>
      <c r="J312" s="5"/>
      <c r="K312" s="5"/>
      <c r="L312" s="160">
        <f t="shared" si="46"/>
        <v>1499.8419999999996</v>
      </c>
      <c r="M312" s="160">
        <f t="shared" si="45"/>
        <v>1499.8419999999996</v>
      </c>
      <c r="N312" s="33">
        <f t="shared" si="44"/>
        <v>0</v>
      </c>
      <c r="R312">
        <v>1</v>
      </c>
      <c r="U312" s="29">
        <f t="shared" si="47"/>
        <v>0</v>
      </c>
      <c r="V312" s="29">
        <f t="shared" si="48"/>
        <v>0</v>
      </c>
      <c r="W312" s="29">
        <f t="shared" si="49"/>
        <v>0</v>
      </c>
      <c r="X312" s="29">
        <f t="shared" si="50"/>
        <v>1499.8419999999996</v>
      </c>
      <c r="Y312" s="29">
        <f t="shared" si="51"/>
        <v>0</v>
      </c>
      <c r="Z312" s="29">
        <f t="shared" si="52"/>
        <v>0</v>
      </c>
      <c r="AB312" s="29"/>
    </row>
    <row r="313" spans="1:28" x14ac:dyDescent="0.3">
      <c r="A313" s="5" t="s">
        <v>3080</v>
      </c>
      <c r="B313" s="5" t="s">
        <v>3081</v>
      </c>
      <c r="C313" s="5">
        <v>144</v>
      </c>
      <c r="D313" s="162">
        <v>17434.39</v>
      </c>
      <c r="E313" s="5" t="s">
        <v>8450</v>
      </c>
      <c r="F313" s="124">
        <v>44536</v>
      </c>
      <c r="G313" s="140">
        <v>0.8</v>
      </c>
      <c r="H313" s="5" t="s">
        <v>8437</v>
      </c>
      <c r="I313" s="22" t="s">
        <v>8591</v>
      </c>
      <c r="J313" s="5"/>
      <c r="K313" s="5"/>
      <c r="L313" s="160">
        <f t="shared" si="46"/>
        <v>3486.8779999999992</v>
      </c>
      <c r="M313" s="160">
        <f t="shared" si="45"/>
        <v>3486.8779999999992</v>
      </c>
      <c r="N313" s="33">
        <f t="shared" ref="N313:N376" si="53">L313-M313</f>
        <v>0</v>
      </c>
      <c r="R313">
        <v>1</v>
      </c>
      <c r="U313" s="29">
        <f t="shared" si="47"/>
        <v>0</v>
      </c>
      <c r="V313" s="29">
        <f t="shared" si="48"/>
        <v>0</v>
      </c>
      <c r="W313" s="29">
        <f t="shared" si="49"/>
        <v>0</v>
      </c>
      <c r="X313" s="29">
        <f t="shared" si="50"/>
        <v>3486.8779999999992</v>
      </c>
      <c r="Y313" s="29">
        <f t="shared" si="51"/>
        <v>0</v>
      </c>
      <c r="Z313" s="29">
        <f t="shared" si="52"/>
        <v>0</v>
      </c>
      <c r="AB313" s="29"/>
    </row>
    <row r="314" spans="1:28" x14ac:dyDescent="0.3">
      <c r="A314" s="5" t="s">
        <v>3080</v>
      </c>
      <c r="B314" s="5" t="s">
        <v>3081</v>
      </c>
      <c r="C314" s="5">
        <v>48</v>
      </c>
      <c r="D314" s="162">
        <v>6442.27</v>
      </c>
      <c r="E314" s="5" t="s">
        <v>8450</v>
      </c>
      <c r="F314" s="124">
        <v>44536</v>
      </c>
      <c r="G314" s="140">
        <v>0.8</v>
      </c>
      <c r="H314" s="5" t="s">
        <v>8397</v>
      </c>
      <c r="I314" s="22" t="s">
        <v>8591</v>
      </c>
      <c r="J314" s="5"/>
      <c r="K314" s="5"/>
      <c r="L314" s="160">
        <f t="shared" si="46"/>
        <v>1288.4539999999997</v>
      </c>
      <c r="M314" s="160">
        <f t="shared" si="45"/>
        <v>1288.4539999999997</v>
      </c>
      <c r="N314" s="33">
        <f t="shared" si="53"/>
        <v>0</v>
      </c>
      <c r="R314">
        <v>1</v>
      </c>
      <c r="U314" s="29">
        <f t="shared" si="47"/>
        <v>0</v>
      </c>
      <c r="V314" s="29">
        <f t="shared" si="48"/>
        <v>0</v>
      </c>
      <c r="W314" s="29">
        <f t="shared" si="49"/>
        <v>0</v>
      </c>
      <c r="X314" s="29">
        <f t="shared" si="50"/>
        <v>1288.4539999999997</v>
      </c>
      <c r="Y314" s="29">
        <f t="shared" si="51"/>
        <v>0</v>
      </c>
      <c r="Z314" s="29">
        <f t="shared" si="52"/>
        <v>0</v>
      </c>
      <c r="AB314" s="29"/>
    </row>
    <row r="315" spans="1:28" x14ac:dyDescent="0.3">
      <c r="A315" s="5" t="s">
        <v>3084</v>
      </c>
      <c r="B315" s="5" t="s">
        <v>3085</v>
      </c>
      <c r="C315" s="5">
        <v>92000</v>
      </c>
      <c r="D315" s="162">
        <v>108918.62</v>
      </c>
      <c r="E315" s="5" t="s">
        <v>8450</v>
      </c>
      <c r="F315" s="124">
        <v>44536</v>
      </c>
      <c r="G315" s="140">
        <v>0.8</v>
      </c>
      <c r="H315" s="5" t="s">
        <v>8380</v>
      </c>
      <c r="I315" s="22" t="s">
        <v>8591</v>
      </c>
      <c r="J315" s="5"/>
      <c r="K315" s="5"/>
      <c r="L315" s="160">
        <f t="shared" si="46"/>
        <v>21783.723999999995</v>
      </c>
      <c r="M315" s="160">
        <f t="shared" si="45"/>
        <v>21783.723999999995</v>
      </c>
      <c r="N315" s="33">
        <f t="shared" si="53"/>
        <v>0</v>
      </c>
      <c r="O315">
        <v>1</v>
      </c>
      <c r="U315" s="29">
        <f t="shared" si="47"/>
        <v>21783.723999999995</v>
      </c>
      <c r="V315" s="29">
        <f t="shared" si="48"/>
        <v>0</v>
      </c>
      <c r="W315" s="29">
        <f t="shared" si="49"/>
        <v>0</v>
      </c>
      <c r="X315" s="29">
        <f t="shared" si="50"/>
        <v>0</v>
      </c>
      <c r="Y315" s="29">
        <f t="shared" si="51"/>
        <v>0</v>
      </c>
      <c r="Z315" s="29">
        <f t="shared" si="52"/>
        <v>0</v>
      </c>
      <c r="AB315" s="29"/>
    </row>
    <row r="316" spans="1:28" x14ac:dyDescent="0.3">
      <c r="A316" s="5" t="s">
        <v>8269</v>
      </c>
      <c r="B316" s="5" t="s">
        <v>8270</v>
      </c>
      <c r="C316" s="5">
        <v>80</v>
      </c>
      <c r="D316" s="162">
        <v>9685.77</v>
      </c>
      <c r="E316" s="5" t="s">
        <v>8451</v>
      </c>
      <c r="F316" s="124">
        <v>44638</v>
      </c>
      <c r="G316" s="140">
        <v>0.63</v>
      </c>
      <c r="H316" s="5" t="s">
        <v>8434</v>
      </c>
      <c r="I316" s="22" t="s">
        <v>8591</v>
      </c>
      <c r="J316" s="5"/>
      <c r="K316" s="5"/>
      <c r="L316" s="160">
        <f t="shared" si="46"/>
        <v>3583.7348999999999</v>
      </c>
      <c r="M316" s="160">
        <f t="shared" si="45"/>
        <v>3583.7348999999999</v>
      </c>
      <c r="N316" s="33">
        <f t="shared" si="53"/>
        <v>0</v>
      </c>
      <c r="R316">
        <v>1</v>
      </c>
      <c r="U316" s="29">
        <f t="shared" si="47"/>
        <v>0</v>
      </c>
      <c r="V316" s="29">
        <f t="shared" si="48"/>
        <v>0</v>
      </c>
      <c r="W316" s="29">
        <f t="shared" si="49"/>
        <v>0</v>
      </c>
      <c r="X316" s="29">
        <f t="shared" si="50"/>
        <v>3583.7348999999999</v>
      </c>
      <c r="Y316" s="29">
        <f t="shared" si="51"/>
        <v>0</v>
      </c>
      <c r="Z316" s="29">
        <f t="shared" si="52"/>
        <v>0</v>
      </c>
      <c r="AB316" s="29"/>
    </row>
    <row r="317" spans="1:28" x14ac:dyDescent="0.3">
      <c r="A317" s="5" t="s">
        <v>8271</v>
      </c>
      <c r="B317" s="5" t="s">
        <v>8272</v>
      </c>
      <c r="C317" s="5">
        <v>80</v>
      </c>
      <c r="D317" s="162">
        <v>9685.77</v>
      </c>
      <c r="E317" s="5" t="s">
        <v>8451</v>
      </c>
      <c r="F317" s="124">
        <v>44638</v>
      </c>
      <c r="G317" s="140">
        <v>0.91</v>
      </c>
      <c r="H317" s="5" t="s">
        <v>8434</v>
      </c>
      <c r="I317" s="22" t="s">
        <v>8591</v>
      </c>
      <c r="J317" s="5"/>
      <c r="K317" s="5"/>
      <c r="L317" s="160">
        <f t="shared" si="46"/>
        <v>871.71929999999975</v>
      </c>
      <c r="M317" s="160">
        <f t="shared" si="45"/>
        <v>871.71929999999975</v>
      </c>
      <c r="N317" s="33">
        <f t="shared" si="53"/>
        <v>0</v>
      </c>
      <c r="R317">
        <v>1</v>
      </c>
      <c r="U317" s="29">
        <f t="shared" si="47"/>
        <v>0</v>
      </c>
      <c r="V317" s="29">
        <f t="shared" si="48"/>
        <v>0</v>
      </c>
      <c r="W317" s="29">
        <f t="shared" si="49"/>
        <v>0</v>
      </c>
      <c r="X317" s="29">
        <f t="shared" si="50"/>
        <v>871.71929999999975</v>
      </c>
      <c r="Y317" s="29">
        <f t="shared" si="51"/>
        <v>0</v>
      </c>
      <c r="Z317" s="29">
        <f t="shared" si="52"/>
        <v>0</v>
      </c>
      <c r="AB317" s="29"/>
    </row>
    <row r="318" spans="1:28" x14ac:dyDescent="0.3">
      <c r="A318" s="5" t="s">
        <v>8273</v>
      </c>
      <c r="B318" s="5" t="s">
        <v>8274</v>
      </c>
      <c r="C318" s="5">
        <v>80</v>
      </c>
      <c r="D318" s="162">
        <v>9685.77</v>
      </c>
      <c r="E318" s="5" t="s">
        <v>8588</v>
      </c>
      <c r="F318" s="124">
        <v>44610</v>
      </c>
      <c r="G318" s="140">
        <v>0.7</v>
      </c>
      <c r="H318" s="5" t="s">
        <v>8434</v>
      </c>
      <c r="I318" s="22" t="s">
        <v>8591</v>
      </c>
      <c r="J318" s="5"/>
      <c r="K318" s="5"/>
      <c r="L318" s="160">
        <f t="shared" si="46"/>
        <v>2905.7310000000007</v>
      </c>
      <c r="M318" s="160">
        <f t="shared" si="45"/>
        <v>2905.7310000000007</v>
      </c>
      <c r="N318" s="33">
        <f t="shared" si="53"/>
        <v>0</v>
      </c>
      <c r="R318">
        <v>1</v>
      </c>
      <c r="U318" s="29">
        <f t="shared" si="47"/>
        <v>0</v>
      </c>
      <c r="V318" s="29">
        <f t="shared" si="48"/>
        <v>0</v>
      </c>
      <c r="W318" s="29">
        <f t="shared" si="49"/>
        <v>0</v>
      </c>
      <c r="X318" s="29">
        <f t="shared" si="50"/>
        <v>2905.7310000000007</v>
      </c>
      <c r="Y318" s="29">
        <f t="shared" si="51"/>
        <v>0</v>
      </c>
      <c r="Z318" s="29">
        <f t="shared" si="52"/>
        <v>0</v>
      </c>
      <c r="AB318" s="29"/>
    </row>
    <row r="319" spans="1:28" x14ac:dyDescent="0.3">
      <c r="A319" s="5" t="s">
        <v>8275</v>
      </c>
      <c r="B319" s="5" t="s">
        <v>8276</v>
      </c>
      <c r="C319" s="5">
        <v>80</v>
      </c>
      <c r="D319" s="162">
        <v>9685.77</v>
      </c>
      <c r="E319" s="124" t="s">
        <v>8451</v>
      </c>
      <c r="F319" s="124">
        <v>44638</v>
      </c>
      <c r="G319" s="140">
        <v>0.32</v>
      </c>
      <c r="H319" s="5" t="s">
        <v>8434</v>
      </c>
      <c r="I319" s="22" t="s">
        <v>8591</v>
      </c>
      <c r="J319" s="5"/>
      <c r="K319" s="5"/>
      <c r="L319" s="160">
        <f t="shared" si="46"/>
        <v>6586.3235999999997</v>
      </c>
      <c r="M319" s="160">
        <f t="shared" si="45"/>
        <v>6586.3235999999997</v>
      </c>
      <c r="N319" s="33">
        <f t="shared" si="53"/>
        <v>0</v>
      </c>
      <c r="R319">
        <v>1</v>
      </c>
      <c r="U319" s="29">
        <f t="shared" si="47"/>
        <v>0</v>
      </c>
      <c r="V319" s="29">
        <f t="shared" si="48"/>
        <v>0</v>
      </c>
      <c r="W319" s="29">
        <f t="shared" si="49"/>
        <v>0</v>
      </c>
      <c r="X319" s="29">
        <f t="shared" si="50"/>
        <v>6586.3235999999997</v>
      </c>
      <c r="Y319" s="29">
        <f t="shared" si="51"/>
        <v>0</v>
      </c>
      <c r="Z319" s="29">
        <f t="shared" si="52"/>
        <v>0</v>
      </c>
      <c r="AB319" s="29"/>
    </row>
    <row r="320" spans="1:28" x14ac:dyDescent="0.3">
      <c r="A320" s="5" t="s">
        <v>8277</v>
      </c>
      <c r="B320" s="5" t="s">
        <v>8278</v>
      </c>
      <c r="C320" s="5">
        <v>200</v>
      </c>
      <c r="D320" s="162">
        <v>24214.44</v>
      </c>
      <c r="E320" s="124" t="s">
        <v>8451</v>
      </c>
      <c r="F320" s="124">
        <v>44560</v>
      </c>
      <c r="G320" s="140">
        <v>0.23</v>
      </c>
      <c r="H320" s="5" t="s">
        <v>8434</v>
      </c>
      <c r="I320" s="22" t="s">
        <v>8591</v>
      </c>
      <c r="J320" s="5"/>
      <c r="K320" s="5"/>
      <c r="L320" s="160">
        <f t="shared" si="46"/>
        <v>18645.1188</v>
      </c>
      <c r="M320" s="160">
        <f t="shared" si="45"/>
        <v>18645.1188</v>
      </c>
      <c r="N320" s="33">
        <f t="shared" si="53"/>
        <v>0</v>
      </c>
      <c r="R320">
        <v>1</v>
      </c>
      <c r="U320" s="29">
        <f t="shared" si="47"/>
        <v>0</v>
      </c>
      <c r="V320" s="29">
        <f t="shared" si="48"/>
        <v>0</v>
      </c>
      <c r="W320" s="29">
        <f t="shared" si="49"/>
        <v>0</v>
      </c>
      <c r="X320" s="29">
        <f t="shared" si="50"/>
        <v>18645.1188</v>
      </c>
      <c r="Y320" s="29">
        <f t="shared" si="51"/>
        <v>0</v>
      </c>
      <c r="Z320" s="29">
        <f t="shared" si="52"/>
        <v>0</v>
      </c>
      <c r="AB320" s="29"/>
    </row>
    <row r="321" spans="1:28" x14ac:dyDescent="0.3">
      <c r="A321" s="5" t="s">
        <v>8279</v>
      </c>
      <c r="B321" s="5" t="s">
        <v>8280</v>
      </c>
      <c r="C321" s="5">
        <v>200</v>
      </c>
      <c r="D321" s="162">
        <v>24214.44</v>
      </c>
      <c r="E321" s="5" t="s">
        <v>8451</v>
      </c>
      <c r="F321" s="124">
        <v>44754</v>
      </c>
      <c r="G321" s="140">
        <v>0.1</v>
      </c>
      <c r="H321" s="5" t="s">
        <v>8434</v>
      </c>
      <c r="I321" s="5" t="s">
        <v>8591</v>
      </c>
      <c r="J321" s="5"/>
      <c r="K321" s="5"/>
      <c r="L321" s="160">
        <f t="shared" si="46"/>
        <v>21792.995999999999</v>
      </c>
      <c r="M321" s="160">
        <f t="shared" si="45"/>
        <v>21792.995999999999</v>
      </c>
      <c r="N321" s="33">
        <f t="shared" si="53"/>
        <v>0</v>
      </c>
      <c r="R321">
        <v>1</v>
      </c>
      <c r="U321" s="29">
        <f t="shared" si="47"/>
        <v>0</v>
      </c>
      <c r="V321" s="29">
        <f t="shared" si="48"/>
        <v>0</v>
      </c>
      <c r="W321" s="29">
        <f t="shared" si="49"/>
        <v>0</v>
      </c>
      <c r="X321" s="29">
        <f t="shared" si="50"/>
        <v>21792.995999999999</v>
      </c>
      <c r="Y321" s="29">
        <f t="shared" si="51"/>
        <v>0</v>
      </c>
      <c r="Z321" s="29">
        <f t="shared" si="52"/>
        <v>0</v>
      </c>
      <c r="AB321" s="29"/>
    </row>
    <row r="322" spans="1:28" x14ac:dyDescent="0.3">
      <c r="A322" s="5" t="s">
        <v>3082</v>
      </c>
      <c r="B322" s="5" t="s">
        <v>3083</v>
      </c>
      <c r="C322" s="5">
        <v>8</v>
      </c>
      <c r="D322" s="162">
        <v>1249.8699999999999</v>
      </c>
      <c r="E322" s="124">
        <v>44537</v>
      </c>
      <c r="F322" s="124">
        <v>44550</v>
      </c>
      <c r="G322" s="140">
        <v>0</v>
      </c>
      <c r="H322" s="5" t="s">
        <v>8436</v>
      </c>
      <c r="I322" s="22" t="s">
        <v>8591</v>
      </c>
      <c r="J322" s="5"/>
      <c r="K322" s="5"/>
      <c r="L322" s="160">
        <f t="shared" si="46"/>
        <v>1249.8699999999999</v>
      </c>
      <c r="M322" s="160">
        <f t="shared" si="45"/>
        <v>1249.8699999999999</v>
      </c>
      <c r="N322" s="33">
        <f t="shared" si="53"/>
        <v>0</v>
      </c>
      <c r="T322">
        <v>1</v>
      </c>
      <c r="U322" s="29">
        <f t="shared" si="47"/>
        <v>0</v>
      </c>
      <c r="V322" s="29">
        <f t="shared" si="48"/>
        <v>0</v>
      </c>
      <c r="W322" s="29">
        <f t="shared" si="49"/>
        <v>0</v>
      </c>
      <c r="X322" s="29">
        <f t="shared" si="50"/>
        <v>0</v>
      </c>
      <c r="Y322" s="29">
        <f t="shared" si="51"/>
        <v>0</v>
      </c>
      <c r="Z322" s="29">
        <f t="shared" si="52"/>
        <v>1249.8699999999999</v>
      </c>
      <c r="AB322" s="29"/>
    </row>
    <row r="323" spans="1:28" x14ac:dyDescent="0.3">
      <c r="A323" s="5" t="s">
        <v>3082</v>
      </c>
      <c r="B323" s="5" t="s">
        <v>3083</v>
      </c>
      <c r="C323" s="5">
        <v>40</v>
      </c>
      <c r="D323" s="162">
        <v>4842.8900000000003</v>
      </c>
      <c r="E323" s="124">
        <v>44537</v>
      </c>
      <c r="F323" s="124">
        <v>44550</v>
      </c>
      <c r="G323" s="140">
        <v>0</v>
      </c>
      <c r="H323" s="5" t="s">
        <v>8438</v>
      </c>
      <c r="I323" s="22" t="s">
        <v>8591</v>
      </c>
      <c r="J323" s="5"/>
      <c r="K323" s="5"/>
      <c r="L323" s="160">
        <f t="shared" si="46"/>
        <v>4842.8900000000003</v>
      </c>
      <c r="M323" s="160">
        <f t="shared" si="45"/>
        <v>4842.8900000000003</v>
      </c>
      <c r="N323" s="33">
        <f t="shared" si="53"/>
        <v>0</v>
      </c>
      <c r="T323">
        <v>1</v>
      </c>
      <c r="U323" s="29">
        <f t="shared" si="47"/>
        <v>0</v>
      </c>
      <c r="V323" s="29">
        <f t="shared" si="48"/>
        <v>0</v>
      </c>
      <c r="W323" s="29">
        <f t="shared" si="49"/>
        <v>0</v>
      </c>
      <c r="X323" s="29">
        <f t="shared" si="50"/>
        <v>0</v>
      </c>
      <c r="Y323" s="29">
        <f t="shared" si="51"/>
        <v>0</v>
      </c>
      <c r="Z323" s="29">
        <f t="shared" si="52"/>
        <v>4842.8900000000003</v>
      </c>
      <c r="AB323" s="29"/>
    </row>
    <row r="324" spans="1:28" x14ac:dyDescent="0.3">
      <c r="A324" s="5" t="s">
        <v>3082</v>
      </c>
      <c r="B324" s="5" t="s">
        <v>3083</v>
      </c>
      <c r="C324" s="5">
        <v>16</v>
      </c>
      <c r="D324" s="162">
        <v>1937.15</v>
      </c>
      <c r="E324" s="124">
        <v>44537</v>
      </c>
      <c r="F324" s="124">
        <v>44550</v>
      </c>
      <c r="G324" s="140">
        <v>0</v>
      </c>
      <c r="H324" s="5" t="s">
        <v>8437</v>
      </c>
      <c r="I324" s="22" t="s">
        <v>8591</v>
      </c>
      <c r="J324" s="5"/>
      <c r="K324" s="5"/>
      <c r="L324" s="160">
        <f t="shared" si="46"/>
        <v>1937.15</v>
      </c>
      <c r="M324" s="160">
        <f t="shared" si="45"/>
        <v>1937.15</v>
      </c>
      <c r="N324" s="33">
        <f t="shared" si="53"/>
        <v>0</v>
      </c>
      <c r="T324">
        <v>1</v>
      </c>
      <c r="U324" s="29">
        <f t="shared" si="47"/>
        <v>0</v>
      </c>
      <c r="V324" s="29">
        <f t="shared" si="48"/>
        <v>0</v>
      </c>
      <c r="W324" s="29">
        <f t="shared" si="49"/>
        <v>0</v>
      </c>
      <c r="X324" s="29">
        <f t="shared" si="50"/>
        <v>0</v>
      </c>
      <c r="Y324" s="29">
        <f t="shared" si="51"/>
        <v>0</v>
      </c>
      <c r="Z324" s="29">
        <f t="shared" si="52"/>
        <v>1937.15</v>
      </c>
      <c r="AB324" s="29"/>
    </row>
    <row r="325" spans="1:28" x14ac:dyDescent="0.3">
      <c r="A325" s="5" t="s">
        <v>3082</v>
      </c>
      <c r="B325" s="5" t="s">
        <v>3083</v>
      </c>
      <c r="C325" s="5">
        <v>8</v>
      </c>
      <c r="D325" s="162">
        <v>1073.71</v>
      </c>
      <c r="E325" s="124">
        <v>44537</v>
      </c>
      <c r="F325" s="124">
        <v>44550</v>
      </c>
      <c r="G325" s="140">
        <v>0</v>
      </c>
      <c r="H325" s="5" t="s">
        <v>8397</v>
      </c>
      <c r="I325" s="22" t="s">
        <v>8591</v>
      </c>
      <c r="J325" s="5"/>
      <c r="K325" s="5"/>
      <c r="L325" s="160">
        <f t="shared" si="46"/>
        <v>1073.71</v>
      </c>
      <c r="M325" s="160">
        <f t="shared" si="45"/>
        <v>1073.71</v>
      </c>
      <c r="N325" s="33">
        <f t="shared" si="53"/>
        <v>0</v>
      </c>
      <c r="T325">
        <v>1</v>
      </c>
      <c r="U325" s="29">
        <f t="shared" si="47"/>
        <v>0</v>
      </c>
      <c r="V325" s="29">
        <f t="shared" si="48"/>
        <v>0</v>
      </c>
      <c r="W325" s="29">
        <f t="shared" si="49"/>
        <v>0</v>
      </c>
      <c r="X325" s="29">
        <f t="shared" si="50"/>
        <v>0</v>
      </c>
      <c r="Y325" s="29">
        <f t="shared" si="51"/>
        <v>0</v>
      </c>
      <c r="Z325" s="29">
        <f t="shared" si="52"/>
        <v>1073.71</v>
      </c>
      <c r="AB325" s="29"/>
    </row>
    <row r="326" spans="1:28" x14ac:dyDescent="0.3">
      <c r="A326" s="142" t="s">
        <v>8452</v>
      </c>
      <c r="B326" s="142"/>
      <c r="C326" s="142">
        <v>108132</v>
      </c>
      <c r="D326" s="161"/>
      <c r="E326" s="142" t="s">
        <v>6115</v>
      </c>
      <c r="F326" s="144">
        <v>44939</v>
      </c>
      <c r="G326" s="145"/>
      <c r="H326" s="142"/>
      <c r="I326" s="146"/>
      <c r="J326" s="142"/>
      <c r="K326" s="142"/>
      <c r="L326" s="147"/>
      <c r="M326" s="147"/>
      <c r="N326" s="147"/>
      <c r="U326" s="29"/>
      <c r="V326" s="29"/>
      <c r="W326" s="29"/>
      <c r="X326" s="29"/>
      <c r="Y326" s="29"/>
      <c r="Z326" s="29"/>
      <c r="AB326" s="29"/>
    </row>
    <row r="327" spans="1:28" x14ac:dyDescent="0.3">
      <c r="A327" s="5" t="s">
        <v>3128</v>
      </c>
      <c r="B327" s="5" t="s">
        <v>6460</v>
      </c>
      <c r="C327" s="5">
        <v>8</v>
      </c>
      <c r="D327" s="162">
        <v>1178.1199999999999</v>
      </c>
      <c r="E327" s="124" t="s">
        <v>6115</v>
      </c>
      <c r="F327" s="124">
        <v>44543</v>
      </c>
      <c r="G327" s="140">
        <v>0.85</v>
      </c>
      <c r="H327" s="5" t="s">
        <v>8432</v>
      </c>
      <c r="I327" s="22" t="s">
        <v>8591</v>
      </c>
      <c r="J327" s="5"/>
      <c r="K327" s="5"/>
      <c r="L327" s="160">
        <f t="shared" si="46"/>
        <v>176.71800000000002</v>
      </c>
      <c r="M327" s="160">
        <f t="shared" ref="M327:M389" si="54">IF(J327="",L327,(D327/C327)*J327)</f>
        <v>176.71800000000002</v>
      </c>
      <c r="N327" s="33">
        <f t="shared" si="53"/>
        <v>0</v>
      </c>
      <c r="R327">
        <v>1</v>
      </c>
      <c r="U327" s="29">
        <f t="shared" si="47"/>
        <v>0</v>
      </c>
      <c r="V327" s="29">
        <f t="shared" si="48"/>
        <v>0</v>
      </c>
      <c r="W327" s="29">
        <f t="shared" si="49"/>
        <v>0</v>
      </c>
      <c r="X327" s="29">
        <f t="shared" si="50"/>
        <v>176.71800000000002</v>
      </c>
      <c r="Y327" s="29">
        <f t="shared" si="51"/>
        <v>0</v>
      </c>
      <c r="Z327" s="29">
        <f t="shared" si="52"/>
        <v>0</v>
      </c>
      <c r="AB327" s="29"/>
    </row>
    <row r="328" spans="1:28" x14ac:dyDescent="0.3">
      <c r="A328" s="5" t="s">
        <v>3128</v>
      </c>
      <c r="B328" s="5" t="s">
        <v>6460</v>
      </c>
      <c r="C328" s="5">
        <v>24</v>
      </c>
      <c r="D328" s="162">
        <v>2738.93</v>
      </c>
      <c r="E328" s="124" t="s">
        <v>6115</v>
      </c>
      <c r="F328" s="124">
        <v>44543</v>
      </c>
      <c r="G328" s="140">
        <v>0.85</v>
      </c>
      <c r="H328" s="5" t="s">
        <v>8437</v>
      </c>
      <c r="I328" s="5" t="s">
        <v>8591</v>
      </c>
      <c r="J328" s="5"/>
      <c r="K328" s="5"/>
      <c r="L328" s="160">
        <f t="shared" ref="L328:L391" si="55">D328*(1-G328)</f>
        <v>410.83950000000004</v>
      </c>
      <c r="M328" s="160">
        <f t="shared" si="54"/>
        <v>410.83950000000004</v>
      </c>
      <c r="N328" s="33">
        <f t="shared" si="53"/>
        <v>0</v>
      </c>
      <c r="R328">
        <v>1</v>
      </c>
      <c r="U328" s="29">
        <f t="shared" si="47"/>
        <v>0</v>
      </c>
      <c r="V328" s="29">
        <f t="shared" si="48"/>
        <v>0</v>
      </c>
      <c r="W328" s="29">
        <f t="shared" si="49"/>
        <v>0</v>
      </c>
      <c r="X328" s="29">
        <f t="shared" si="50"/>
        <v>410.83950000000004</v>
      </c>
      <c r="Y328" s="29">
        <f t="shared" si="51"/>
        <v>0</v>
      </c>
      <c r="Z328" s="29">
        <f t="shared" si="52"/>
        <v>0</v>
      </c>
      <c r="AB328" s="29"/>
    </row>
    <row r="329" spans="1:28" x14ac:dyDescent="0.3">
      <c r="A329" s="5" t="s">
        <v>3132</v>
      </c>
      <c r="B329" s="5" t="s">
        <v>3133</v>
      </c>
      <c r="C329" s="5">
        <v>8</v>
      </c>
      <c r="D329" s="162">
        <v>1213.46</v>
      </c>
      <c r="E329" s="5" t="s">
        <v>7065</v>
      </c>
      <c r="F329" s="124">
        <v>44543</v>
      </c>
      <c r="G329" s="140">
        <v>0.85</v>
      </c>
      <c r="H329" s="5" t="s">
        <v>8432</v>
      </c>
      <c r="I329" s="22" t="s">
        <v>8591</v>
      </c>
      <c r="J329" s="5"/>
      <c r="K329" s="5"/>
      <c r="L329" s="160">
        <f t="shared" si="55"/>
        <v>182.01900000000003</v>
      </c>
      <c r="M329" s="160">
        <f t="shared" si="54"/>
        <v>182.01900000000003</v>
      </c>
      <c r="N329" s="33">
        <f t="shared" si="53"/>
        <v>0</v>
      </c>
      <c r="R329">
        <v>1</v>
      </c>
      <c r="U329" s="29">
        <f t="shared" si="47"/>
        <v>0</v>
      </c>
      <c r="V329" s="29">
        <f t="shared" si="48"/>
        <v>0</v>
      </c>
      <c r="W329" s="29">
        <f t="shared" si="49"/>
        <v>0</v>
      </c>
      <c r="X329" s="29">
        <f t="shared" si="50"/>
        <v>182.01900000000003</v>
      </c>
      <c r="Y329" s="29">
        <f t="shared" si="51"/>
        <v>0</v>
      </c>
      <c r="Z329" s="29">
        <f t="shared" si="52"/>
        <v>0</v>
      </c>
      <c r="AB329" s="29"/>
    </row>
    <row r="330" spans="1:28" x14ac:dyDescent="0.3">
      <c r="A330" s="5" t="s">
        <v>3132</v>
      </c>
      <c r="B330" s="5" t="s">
        <v>3133</v>
      </c>
      <c r="C330" s="5">
        <v>24</v>
      </c>
      <c r="D330" s="162">
        <v>2821.1</v>
      </c>
      <c r="E330" s="5" t="s">
        <v>7065</v>
      </c>
      <c r="F330" s="124">
        <v>44543</v>
      </c>
      <c r="G330" s="140">
        <v>0.85</v>
      </c>
      <c r="H330" s="5" t="s">
        <v>8437</v>
      </c>
      <c r="I330" s="22" t="s">
        <v>8591</v>
      </c>
      <c r="J330" s="5"/>
      <c r="K330" s="5"/>
      <c r="L330" s="160">
        <f t="shared" si="55"/>
        <v>423.16500000000008</v>
      </c>
      <c r="M330" s="160">
        <f t="shared" si="54"/>
        <v>423.16500000000008</v>
      </c>
      <c r="N330" s="33">
        <f t="shared" si="53"/>
        <v>0</v>
      </c>
      <c r="R330">
        <v>1</v>
      </c>
      <c r="U330" s="29">
        <f t="shared" si="47"/>
        <v>0</v>
      </c>
      <c r="V330" s="29">
        <f t="shared" si="48"/>
        <v>0</v>
      </c>
      <c r="W330" s="29">
        <f t="shared" si="49"/>
        <v>0</v>
      </c>
      <c r="X330" s="29">
        <f t="shared" si="50"/>
        <v>423.16500000000008</v>
      </c>
      <c r="Y330" s="29">
        <f t="shared" si="51"/>
        <v>0</v>
      </c>
      <c r="Z330" s="29">
        <f t="shared" si="52"/>
        <v>0</v>
      </c>
      <c r="AB330" s="29"/>
    </row>
    <row r="331" spans="1:28" x14ac:dyDescent="0.3">
      <c r="A331" s="5" t="s">
        <v>3112</v>
      </c>
      <c r="B331" s="5" t="s">
        <v>3113</v>
      </c>
      <c r="C331" s="5">
        <v>32</v>
      </c>
      <c r="D331" s="162">
        <v>4999.47</v>
      </c>
      <c r="E331" s="124">
        <v>44531</v>
      </c>
      <c r="F331" s="124">
        <v>44574</v>
      </c>
      <c r="G331" s="140">
        <v>0</v>
      </c>
      <c r="H331" s="5" t="s">
        <v>8436</v>
      </c>
      <c r="I331" s="22" t="s">
        <v>8591</v>
      </c>
      <c r="J331" s="5"/>
      <c r="K331" s="5"/>
      <c r="L331" s="160">
        <f t="shared" si="55"/>
        <v>4999.47</v>
      </c>
      <c r="M331" s="160">
        <f t="shared" si="54"/>
        <v>4999.47</v>
      </c>
      <c r="N331" s="33">
        <f t="shared" si="53"/>
        <v>0</v>
      </c>
      <c r="T331">
        <v>1</v>
      </c>
      <c r="U331" s="29">
        <f t="shared" si="47"/>
        <v>0</v>
      </c>
      <c r="V331" s="29">
        <f t="shared" si="48"/>
        <v>0</v>
      </c>
      <c r="W331" s="29">
        <f t="shared" si="49"/>
        <v>0</v>
      </c>
      <c r="X331" s="29">
        <f t="shared" si="50"/>
        <v>0</v>
      </c>
      <c r="Y331" s="29">
        <f t="shared" si="51"/>
        <v>0</v>
      </c>
      <c r="Z331" s="29">
        <f t="shared" si="52"/>
        <v>4999.47</v>
      </c>
      <c r="AB331" s="29"/>
    </row>
    <row r="332" spans="1:28" x14ac:dyDescent="0.3">
      <c r="A332" s="5" t="s">
        <v>3112</v>
      </c>
      <c r="B332" s="5" t="s">
        <v>3113</v>
      </c>
      <c r="C332" s="5">
        <v>72</v>
      </c>
      <c r="D332" s="162">
        <v>8717.2000000000007</v>
      </c>
      <c r="E332" s="124">
        <v>44531</v>
      </c>
      <c r="F332" s="124">
        <v>44574</v>
      </c>
      <c r="G332" s="140">
        <v>0</v>
      </c>
      <c r="H332" s="5" t="s">
        <v>8437</v>
      </c>
      <c r="I332" s="22" t="s">
        <v>8591</v>
      </c>
      <c r="J332" s="5"/>
      <c r="K332" s="5"/>
      <c r="L332" s="160">
        <f t="shared" si="55"/>
        <v>8717.2000000000007</v>
      </c>
      <c r="M332" s="160">
        <f t="shared" si="54"/>
        <v>8717.2000000000007</v>
      </c>
      <c r="N332" s="33">
        <f t="shared" si="53"/>
        <v>0</v>
      </c>
      <c r="T332">
        <v>1</v>
      </c>
      <c r="U332" s="29">
        <f t="shared" si="47"/>
        <v>0</v>
      </c>
      <c r="V332" s="29">
        <f t="shared" si="48"/>
        <v>0</v>
      </c>
      <c r="W332" s="29">
        <f t="shared" si="49"/>
        <v>0</v>
      </c>
      <c r="X332" s="29">
        <f t="shared" si="50"/>
        <v>0</v>
      </c>
      <c r="Y332" s="29">
        <f t="shared" si="51"/>
        <v>0</v>
      </c>
      <c r="Z332" s="29">
        <f t="shared" si="52"/>
        <v>8717.2000000000007</v>
      </c>
      <c r="AB332" s="29"/>
    </row>
    <row r="333" spans="1:28" x14ac:dyDescent="0.3">
      <c r="A333" s="5" t="s">
        <v>3114</v>
      </c>
      <c r="B333" s="5" t="s">
        <v>8453</v>
      </c>
      <c r="C333" s="5">
        <v>24</v>
      </c>
      <c r="D333" s="162">
        <v>3749.6</v>
      </c>
      <c r="E333" s="124">
        <v>44575</v>
      </c>
      <c r="F333" s="124">
        <v>44620</v>
      </c>
      <c r="G333" s="140">
        <v>0</v>
      </c>
      <c r="H333" s="5" t="s">
        <v>8436</v>
      </c>
      <c r="I333" s="22" t="s">
        <v>8591</v>
      </c>
      <c r="J333" s="5"/>
      <c r="K333" s="5"/>
      <c r="L333" s="160">
        <f t="shared" si="55"/>
        <v>3749.6</v>
      </c>
      <c r="M333" s="160">
        <f t="shared" si="54"/>
        <v>3749.6</v>
      </c>
      <c r="N333" s="33">
        <f t="shared" si="53"/>
        <v>0</v>
      </c>
      <c r="T333">
        <v>1</v>
      </c>
      <c r="U333" s="29">
        <f t="shared" si="47"/>
        <v>0</v>
      </c>
      <c r="V333" s="29">
        <f t="shared" si="48"/>
        <v>0</v>
      </c>
      <c r="W333" s="29">
        <f t="shared" si="49"/>
        <v>0</v>
      </c>
      <c r="X333" s="29">
        <f t="shared" si="50"/>
        <v>0</v>
      </c>
      <c r="Y333" s="29">
        <f t="shared" si="51"/>
        <v>0</v>
      </c>
      <c r="Z333" s="29">
        <f t="shared" si="52"/>
        <v>3749.6</v>
      </c>
      <c r="AB333" s="29"/>
    </row>
    <row r="334" spans="1:28" x14ac:dyDescent="0.3">
      <c r="A334" s="5" t="s">
        <v>3114</v>
      </c>
      <c r="B334" s="5" t="s">
        <v>8453</v>
      </c>
      <c r="C334" s="5">
        <v>24</v>
      </c>
      <c r="D334" s="162">
        <v>2905.73</v>
      </c>
      <c r="E334" s="124">
        <v>44575</v>
      </c>
      <c r="F334" s="124">
        <v>44620</v>
      </c>
      <c r="G334" s="140">
        <v>0</v>
      </c>
      <c r="H334" s="5" t="s">
        <v>8437</v>
      </c>
      <c r="I334" s="22" t="s">
        <v>8591</v>
      </c>
      <c r="J334" s="5"/>
      <c r="K334" s="5"/>
      <c r="L334" s="160">
        <f t="shared" si="55"/>
        <v>2905.73</v>
      </c>
      <c r="M334" s="160">
        <f t="shared" si="54"/>
        <v>2905.73</v>
      </c>
      <c r="N334" s="33">
        <f t="shared" si="53"/>
        <v>0</v>
      </c>
      <c r="T334">
        <v>1</v>
      </c>
      <c r="U334" s="29">
        <f t="shared" si="47"/>
        <v>0</v>
      </c>
      <c r="V334" s="29">
        <f t="shared" si="48"/>
        <v>0</v>
      </c>
      <c r="W334" s="29">
        <f t="shared" si="49"/>
        <v>0</v>
      </c>
      <c r="X334" s="29">
        <f t="shared" si="50"/>
        <v>0</v>
      </c>
      <c r="Y334" s="29">
        <f t="shared" si="51"/>
        <v>0</v>
      </c>
      <c r="Z334" s="29">
        <f t="shared" si="52"/>
        <v>2905.73</v>
      </c>
      <c r="AB334" s="29"/>
    </row>
    <row r="335" spans="1:28" x14ac:dyDescent="0.3">
      <c r="A335" s="5" t="s">
        <v>3116</v>
      </c>
      <c r="B335" s="5" t="s">
        <v>8454</v>
      </c>
      <c r="C335" s="5">
        <v>96</v>
      </c>
      <c r="D335" s="162">
        <v>14998.41</v>
      </c>
      <c r="E335" s="124">
        <v>44621</v>
      </c>
      <c r="F335" s="124">
        <v>44748</v>
      </c>
      <c r="G335" s="140">
        <v>0</v>
      </c>
      <c r="H335" s="5" t="s">
        <v>8436</v>
      </c>
      <c r="I335" s="22" t="s">
        <v>8591</v>
      </c>
      <c r="J335" s="5"/>
      <c r="K335" s="5"/>
      <c r="L335" s="160">
        <f t="shared" si="55"/>
        <v>14998.41</v>
      </c>
      <c r="M335" s="160">
        <f t="shared" si="54"/>
        <v>14998.41</v>
      </c>
      <c r="N335" s="33">
        <f t="shared" si="53"/>
        <v>0</v>
      </c>
      <c r="T335">
        <v>1</v>
      </c>
      <c r="U335" s="29">
        <f t="shared" ref="U335:U392" si="56">O335*M335</f>
        <v>0</v>
      </c>
      <c r="V335" s="29">
        <f t="shared" ref="V335:V392" si="57">P335*M335</f>
        <v>0</v>
      </c>
      <c r="W335" s="29">
        <f t="shared" ref="W335:W392" si="58">Q335*M335</f>
        <v>0</v>
      </c>
      <c r="X335" s="29">
        <f t="shared" ref="X335:X392" si="59">R335*M335</f>
        <v>0</v>
      </c>
      <c r="Y335" s="29">
        <f t="shared" ref="Y335:Y392" si="60">S335*M335</f>
        <v>0</v>
      </c>
      <c r="Z335" s="29">
        <f t="shared" ref="Z335:Z392" si="61">T335*M335</f>
        <v>14998.41</v>
      </c>
      <c r="AB335" s="29"/>
    </row>
    <row r="336" spans="1:28" x14ac:dyDescent="0.3">
      <c r="A336" s="5" t="s">
        <v>3116</v>
      </c>
      <c r="B336" s="5" t="s">
        <v>8454</v>
      </c>
      <c r="C336" s="5">
        <v>96</v>
      </c>
      <c r="D336" s="162">
        <v>11622.93</v>
      </c>
      <c r="E336" s="124">
        <v>44621</v>
      </c>
      <c r="F336" s="124">
        <v>44748</v>
      </c>
      <c r="G336" s="140">
        <v>0</v>
      </c>
      <c r="H336" s="5" t="s">
        <v>8437</v>
      </c>
      <c r="I336" s="5" t="s">
        <v>8591</v>
      </c>
      <c r="J336" s="5"/>
      <c r="K336" s="5"/>
      <c r="L336" s="160">
        <f t="shared" si="55"/>
        <v>11622.93</v>
      </c>
      <c r="M336" s="160">
        <f t="shared" si="54"/>
        <v>11622.93</v>
      </c>
      <c r="N336" s="33">
        <f t="shared" si="53"/>
        <v>0</v>
      </c>
      <c r="T336">
        <v>1</v>
      </c>
      <c r="U336" s="29">
        <f t="shared" si="56"/>
        <v>0</v>
      </c>
      <c r="V336" s="29">
        <f t="shared" si="57"/>
        <v>0</v>
      </c>
      <c r="W336" s="29">
        <f t="shared" si="58"/>
        <v>0</v>
      </c>
      <c r="X336" s="29">
        <f t="shared" si="59"/>
        <v>0</v>
      </c>
      <c r="Y336" s="29">
        <f t="shared" si="60"/>
        <v>0</v>
      </c>
      <c r="Z336" s="29">
        <f t="shared" si="61"/>
        <v>11622.93</v>
      </c>
      <c r="AB336" s="29"/>
    </row>
    <row r="337" spans="1:28" x14ac:dyDescent="0.3">
      <c r="A337" s="5" t="s">
        <v>3120</v>
      </c>
      <c r="B337" s="5" t="s">
        <v>8455</v>
      </c>
      <c r="C337" s="5">
        <v>53000</v>
      </c>
      <c r="D337" s="162">
        <v>62746.59</v>
      </c>
      <c r="E337" s="124">
        <v>44621</v>
      </c>
      <c r="F337" s="124">
        <v>44748</v>
      </c>
      <c r="G337" s="140">
        <v>0</v>
      </c>
      <c r="H337" s="5" t="s">
        <v>8380</v>
      </c>
      <c r="I337" s="22" t="s">
        <v>8591</v>
      </c>
      <c r="J337" s="5"/>
      <c r="K337" s="5"/>
      <c r="L337" s="160">
        <f t="shared" si="55"/>
        <v>62746.59</v>
      </c>
      <c r="M337" s="160">
        <f t="shared" si="54"/>
        <v>62746.59</v>
      </c>
      <c r="N337" s="33">
        <f t="shared" si="53"/>
        <v>0</v>
      </c>
      <c r="Q337">
        <v>1</v>
      </c>
      <c r="U337" s="29">
        <f t="shared" si="56"/>
        <v>0</v>
      </c>
      <c r="V337" s="29">
        <f t="shared" si="57"/>
        <v>0</v>
      </c>
      <c r="W337" s="29">
        <f t="shared" si="58"/>
        <v>62746.59</v>
      </c>
      <c r="X337" s="29">
        <f t="shared" si="59"/>
        <v>0</v>
      </c>
      <c r="Y337" s="29">
        <f t="shared" si="60"/>
        <v>0</v>
      </c>
      <c r="Z337" s="29">
        <f t="shared" si="61"/>
        <v>0</v>
      </c>
      <c r="AB337" s="29"/>
    </row>
    <row r="338" spans="1:28" x14ac:dyDescent="0.3">
      <c r="A338" s="5" t="s">
        <v>3118</v>
      </c>
      <c r="B338" s="5" t="s">
        <v>8456</v>
      </c>
      <c r="C338" s="5">
        <v>16</v>
      </c>
      <c r="D338" s="162">
        <v>2499.7399999999998</v>
      </c>
      <c r="E338" s="124">
        <v>44749</v>
      </c>
      <c r="F338" s="124">
        <v>44776</v>
      </c>
      <c r="G338" s="140">
        <v>0</v>
      </c>
      <c r="H338" s="5" t="s">
        <v>8436</v>
      </c>
      <c r="I338" s="22" t="s">
        <v>8591</v>
      </c>
      <c r="J338" s="5"/>
      <c r="K338" s="5"/>
      <c r="L338" s="160">
        <f t="shared" si="55"/>
        <v>2499.7399999999998</v>
      </c>
      <c r="M338" s="160">
        <f t="shared" si="54"/>
        <v>2499.7399999999998</v>
      </c>
      <c r="N338" s="33">
        <f t="shared" si="53"/>
        <v>0</v>
      </c>
      <c r="T338">
        <v>1</v>
      </c>
      <c r="U338" s="29">
        <f t="shared" si="56"/>
        <v>0</v>
      </c>
      <c r="V338" s="29">
        <f t="shared" si="57"/>
        <v>0</v>
      </c>
      <c r="W338" s="29">
        <f t="shared" si="58"/>
        <v>0</v>
      </c>
      <c r="X338" s="29">
        <f t="shared" si="59"/>
        <v>0</v>
      </c>
      <c r="Y338" s="29">
        <f t="shared" si="60"/>
        <v>0</v>
      </c>
      <c r="Z338" s="29">
        <f t="shared" si="61"/>
        <v>2499.7399999999998</v>
      </c>
      <c r="AB338" s="29"/>
    </row>
    <row r="339" spans="1:28" x14ac:dyDescent="0.3">
      <c r="A339" s="5" t="s">
        <v>3118</v>
      </c>
      <c r="B339" s="5" t="s">
        <v>8456</v>
      </c>
      <c r="C339" s="5">
        <v>16</v>
      </c>
      <c r="D339" s="162">
        <v>1937.15</v>
      </c>
      <c r="E339" s="124">
        <v>44749</v>
      </c>
      <c r="F339" s="124">
        <v>44776</v>
      </c>
      <c r="G339" s="140">
        <v>0</v>
      </c>
      <c r="H339" s="5" t="s">
        <v>8437</v>
      </c>
      <c r="I339" s="22" t="s">
        <v>8591</v>
      </c>
      <c r="J339" s="5"/>
      <c r="K339" s="5"/>
      <c r="L339" s="160">
        <f t="shared" si="55"/>
        <v>1937.15</v>
      </c>
      <c r="M339" s="160">
        <f t="shared" si="54"/>
        <v>1937.15</v>
      </c>
      <c r="N339" s="33">
        <f t="shared" si="53"/>
        <v>0</v>
      </c>
      <c r="T339">
        <v>1</v>
      </c>
      <c r="U339" s="29">
        <f t="shared" si="56"/>
        <v>0</v>
      </c>
      <c r="V339" s="29">
        <f t="shared" si="57"/>
        <v>0</v>
      </c>
      <c r="W339" s="29">
        <f t="shared" si="58"/>
        <v>0</v>
      </c>
      <c r="X339" s="29">
        <f t="shared" si="59"/>
        <v>0</v>
      </c>
      <c r="Y339" s="29">
        <f t="shared" si="60"/>
        <v>0</v>
      </c>
      <c r="Z339" s="29">
        <f t="shared" si="61"/>
        <v>1937.15</v>
      </c>
      <c r="AB339" s="29"/>
    </row>
    <row r="340" spans="1:28" x14ac:dyDescent="0.3">
      <c r="A340" s="5" t="s">
        <v>3118</v>
      </c>
      <c r="B340" s="5" t="s">
        <v>8456</v>
      </c>
      <c r="C340" s="5">
        <v>8</v>
      </c>
      <c r="D340" s="162">
        <v>968.58</v>
      </c>
      <c r="E340" s="124">
        <v>44749</v>
      </c>
      <c r="F340" s="124">
        <v>44776</v>
      </c>
      <c r="G340" s="140">
        <v>0</v>
      </c>
      <c r="H340" s="5" t="s">
        <v>8438</v>
      </c>
      <c r="I340" s="22" t="s">
        <v>8591</v>
      </c>
      <c r="J340" s="5"/>
      <c r="K340" s="5"/>
      <c r="L340" s="160">
        <f t="shared" si="55"/>
        <v>968.58</v>
      </c>
      <c r="M340" s="160">
        <f t="shared" si="54"/>
        <v>968.58</v>
      </c>
      <c r="N340" s="33">
        <f t="shared" si="53"/>
        <v>0</v>
      </c>
      <c r="T340">
        <v>1</v>
      </c>
      <c r="U340" s="29">
        <f t="shared" si="56"/>
        <v>0</v>
      </c>
      <c r="V340" s="29">
        <f t="shared" si="57"/>
        <v>0</v>
      </c>
      <c r="W340" s="29">
        <f t="shared" si="58"/>
        <v>0</v>
      </c>
      <c r="X340" s="29">
        <f t="shared" si="59"/>
        <v>0</v>
      </c>
      <c r="Y340" s="29">
        <f t="shared" si="60"/>
        <v>0</v>
      </c>
      <c r="Z340" s="29">
        <f t="shared" si="61"/>
        <v>968.58</v>
      </c>
      <c r="AB340" s="29"/>
    </row>
    <row r="341" spans="1:28" x14ac:dyDescent="0.3">
      <c r="A341" s="5" t="s">
        <v>3152</v>
      </c>
      <c r="B341" s="5" t="s">
        <v>3153</v>
      </c>
      <c r="C341" s="5">
        <v>8</v>
      </c>
      <c r="D341" s="162">
        <v>1213.46</v>
      </c>
      <c r="E341" s="5" t="s">
        <v>6805</v>
      </c>
      <c r="F341" s="124">
        <v>44559</v>
      </c>
      <c r="G341" s="140">
        <v>0.75</v>
      </c>
      <c r="H341" s="5" t="s">
        <v>8436</v>
      </c>
      <c r="I341" s="5" t="s">
        <v>8591</v>
      </c>
      <c r="J341" s="5"/>
      <c r="K341" s="5"/>
      <c r="L341" s="160">
        <f t="shared" si="55"/>
        <v>303.36500000000001</v>
      </c>
      <c r="M341" s="160">
        <f t="shared" si="54"/>
        <v>303.36500000000001</v>
      </c>
      <c r="N341" s="33">
        <f t="shared" si="53"/>
        <v>0</v>
      </c>
      <c r="R341">
        <v>1</v>
      </c>
      <c r="U341" s="29">
        <f t="shared" si="56"/>
        <v>0</v>
      </c>
      <c r="V341" s="29">
        <f t="shared" si="57"/>
        <v>0</v>
      </c>
      <c r="W341" s="29">
        <f t="shared" si="58"/>
        <v>0</v>
      </c>
      <c r="X341" s="29">
        <f t="shared" si="59"/>
        <v>303.36500000000001</v>
      </c>
      <c r="Y341" s="29">
        <f t="shared" si="60"/>
        <v>0</v>
      </c>
      <c r="Z341" s="29">
        <f t="shared" si="61"/>
        <v>0</v>
      </c>
      <c r="AB341" s="29"/>
    </row>
    <row r="342" spans="1:28" x14ac:dyDescent="0.3">
      <c r="A342" s="5" t="s">
        <v>3152</v>
      </c>
      <c r="B342" s="5" t="s">
        <v>3153</v>
      </c>
      <c r="C342" s="5">
        <v>16</v>
      </c>
      <c r="D342" s="162">
        <v>1880.73</v>
      </c>
      <c r="E342" s="124" t="s">
        <v>6805</v>
      </c>
      <c r="F342" s="124">
        <v>44559</v>
      </c>
      <c r="G342" s="140">
        <v>0.75</v>
      </c>
      <c r="H342" s="5" t="s">
        <v>8437</v>
      </c>
      <c r="I342" s="22" t="s">
        <v>8591</v>
      </c>
      <c r="J342" s="5"/>
      <c r="K342" s="5"/>
      <c r="L342" s="160">
        <f t="shared" si="55"/>
        <v>470.1825</v>
      </c>
      <c r="M342" s="160">
        <f t="shared" si="54"/>
        <v>470.1825</v>
      </c>
      <c r="N342" s="33">
        <f t="shared" si="53"/>
        <v>0</v>
      </c>
      <c r="R342">
        <v>1</v>
      </c>
      <c r="U342" s="29">
        <f t="shared" si="56"/>
        <v>0</v>
      </c>
      <c r="V342" s="29">
        <f t="shared" si="57"/>
        <v>0</v>
      </c>
      <c r="W342" s="29">
        <f t="shared" si="58"/>
        <v>0</v>
      </c>
      <c r="X342" s="29">
        <f t="shared" si="59"/>
        <v>470.1825</v>
      </c>
      <c r="Y342" s="29">
        <f t="shared" si="60"/>
        <v>0</v>
      </c>
      <c r="Z342" s="29">
        <f t="shared" si="61"/>
        <v>0</v>
      </c>
      <c r="AB342" s="29"/>
    </row>
    <row r="343" spans="1:28" x14ac:dyDescent="0.3">
      <c r="A343" s="5" t="s">
        <v>3154</v>
      </c>
      <c r="B343" s="5" t="s">
        <v>3155</v>
      </c>
      <c r="C343" s="5">
        <v>8</v>
      </c>
      <c r="D343" s="162">
        <v>1213.46</v>
      </c>
      <c r="E343" s="5" t="s">
        <v>6805</v>
      </c>
      <c r="F343" s="124">
        <v>44559</v>
      </c>
      <c r="G343" s="140">
        <v>0.9</v>
      </c>
      <c r="H343" s="5" t="s">
        <v>8436</v>
      </c>
      <c r="I343" s="22" t="s">
        <v>8591</v>
      </c>
      <c r="J343" s="5"/>
      <c r="K343" s="5"/>
      <c r="L343" s="160">
        <f t="shared" si="55"/>
        <v>121.34599999999998</v>
      </c>
      <c r="M343" s="160">
        <f t="shared" si="54"/>
        <v>121.34599999999998</v>
      </c>
      <c r="N343" s="33">
        <f t="shared" si="53"/>
        <v>0</v>
      </c>
      <c r="R343">
        <v>1</v>
      </c>
      <c r="U343" s="29">
        <f t="shared" si="56"/>
        <v>0</v>
      </c>
      <c r="V343" s="29">
        <f t="shared" si="57"/>
        <v>0</v>
      </c>
      <c r="W343" s="29">
        <f t="shared" si="58"/>
        <v>0</v>
      </c>
      <c r="X343" s="29">
        <f t="shared" si="59"/>
        <v>121.34599999999998</v>
      </c>
      <c r="Y343" s="29">
        <f t="shared" si="60"/>
        <v>0</v>
      </c>
      <c r="Z343" s="29">
        <f t="shared" si="61"/>
        <v>0</v>
      </c>
      <c r="AB343" s="29"/>
    </row>
    <row r="344" spans="1:28" x14ac:dyDescent="0.3">
      <c r="A344" s="5" t="s">
        <v>3154</v>
      </c>
      <c r="B344" s="5" t="s">
        <v>3155</v>
      </c>
      <c r="C344" s="5">
        <v>16</v>
      </c>
      <c r="D344" s="162">
        <v>1880.73</v>
      </c>
      <c r="E344" s="5" t="s">
        <v>6805</v>
      </c>
      <c r="F344" s="124">
        <v>44559</v>
      </c>
      <c r="G344" s="140">
        <v>0.9</v>
      </c>
      <c r="H344" s="5" t="s">
        <v>8437</v>
      </c>
      <c r="I344" s="22" t="s">
        <v>8591</v>
      </c>
      <c r="J344" s="5"/>
      <c r="K344" s="5"/>
      <c r="L344" s="160">
        <f t="shared" si="55"/>
        <v>188.07299999999995</v>
      </c>
      <c r="M344" s="160">
        <f t="shared" si="54"/>
        <v>188.07299999999995</v>
      </c>
      <c r="N344" s="33">
        <f t="shared" si="53"/>
        <v>0</v>
      </c>
      <c r="R344">
        <v>1</v>
      </c>
      <c r="U344" s="29">
        <f t="shared" si="56"/>
        <v>0</v>
      </c>
      <c r="V344" s="29">
        <f t="shared" si="57"/>
        <v>0</v>
      </c>
      <c r="W344" s="29">
        <f t="shared" si="58"/>
        <v>0</v>
      </c>
      <c r="X344" s="29">
        <f t="shared" si="59"/>
        <v>188.07299999999995</v>
      </c>
      <c r="Y344" s="29">
        <f t="shared" si="60"/>
        <v>0</v>
      </c>
      <c r="Z344" s="29">
        <f t="shared" si="61"/>
        <v>0</v>
      </c>
      <c r="AB344" s="29"/>
    </row>
    <row r="345" spans="1:28" x14ac:dyDescent="0.3">
      <c r="A345" s="5" t="s">
        <v>3158</v>
      </c>
      <c r="B345" s="5" t="s">
        <v>3159</v>
      </c>
      <c r="C345" s="5">
        <v>96</v>
      </c>
      <c r="D345" s="162">
        <v>14561.56</v>
      </c>
      <c r="E345" s="5" t="s">
        <v>7182</v>
      </c>
      <c r="F345" s="124">
        <v>44559</v>
      </c>
      <c r="G345" s="140">
        <v>0.5</v>
      </c>
      <c r="H345" s="5" t="s">
        <v>8436</v>
      </c>
      <c r="I345" s="22" t="s">
        <v>8591</v>
      </c>
      <c r="J345" s="5"/>
      <c r="K345" s="5"/>
      <c r="L345" s="160">
        <f t="shared" si="55"/>
        <v>7280.78</v>
      </c>
      <c r="M345" s="160">
        <f t="shared" si="54"/>
        <v>7280.78</v>
      </c>
      <c r="N345" s="33">
        <f t="shared" si="53"/>
        <v>0</v>
      </c>
      <c r="R345">
        <v>1</v>
      </c>
      <c r="U345" s="29">
        <f t="shared" si="56"/>
        <v>0</v>
      </c>
      <c r="V345" s="29">
        <f t="shared" si="57"/>
        <v>0</v>
      </c>
      <c r="W345" s="29">
        <f t="shared" si="58"/>
        <v>0</v>
      </c>
      <c r="X345" s="29">
        <f t="shared" si="59"/>
        <v>7280.78</v>
      </c>
      <c r="Y345" s="29">
        <f t="shared" si="60"/>
        <v>0</v>
      </c>
      <c r="Z345" s="29">
        <f t="shared" si="61"/>
        <v>0</v>
      </c>
      <c r="AB345" s="29"/>
    </row>
    <row r="346" spans="1:28" x14ac:dyDescent="0.3">
      <c r="A346" s="5" t="s">
        <v>3158</v>
      </c>
      <c r="B346" s="5" t="s">
        <v>3159</v>
      </c>
      <c r="C346" s="5">
        <v>48</v>
      </c>
      <c r="D346" s="162">
        <v>5642.2</v>
      </c>
      <c r="E346" s="124" t="s">
        <v>7182</v>
      </c>
      <c r="F346" s="124">
        <v>44559</v>
      </c>
      <c r="G346" s="140">
        <v>0.5</v>
      </c>
      <c r="H346" s="5" t="s">
        <v>8437</v>
      </c>
      <c r="I346" s="22" t="s">
        <v>8591</v>
      </c>
      <c r="J346" s="5"/>
      <c r="K346" s="5"/>
      <c r="L346" s="160">
        <f t="shared" si="55"/>
        <v>2821.1</v>
      </c>
      <c r="M346" s="160">
        <f t="shared" si="54"/>
        <v>2821.1</v>
      </c>
      <c r="N346" s="33">
        <f t="shared" si="53"/>
        <v>0</v>
      </c>
      <c r="R346">
        <v>1</v>
      </c>
      <c r="U346" s="29">
        <f t="shared" si="56"/>
        <v>0</v>
      </c>
      <c r="V346" s="29">
        <f t="shared" si="57"/>
        <v>0</v>
      </c>
      <c r="W346" s="29">
        <f t="shared" si="58"/>
        <v>0</v>
      </c>
      <c r="X346" s="29">
        <f t="shared" si="59"/>
        <v>2821.1</v>
      </c>
      <c r="Y346" s="29">
        <f t="shared" si="60"/>
        <v>0</v>
      </c>
      <c r="Z346" s="29">
        <f t="shared" si="61"/>
        <v>0</v>
      </c>
      <c r="AB346" s="29"/>
    </row>
    <row r="347" spans="1:28" x14ac:dyDescent="0.3">
      <c r="A347" s="5" t="s">
        <v>3158</v>
      </c>
      <c r="B347" s="5" t="s">
        <v>3159</v>
      </c>
      <c r="C347" s="5">
        <v>48</v>
      </c>
      <c r="D347" s="162">
        <v>5642.2</v>
      </c>
      <c r="E347" s="124" t="s">
        <v>7182</v>
      </c>
      <c r="F347" s="124">
        <v>44559</v>
      </c>
      <c r="G347" s="140">
        <v>0.5</v>
      </c>
      <c r="H347" s="5" t="s">
        <v>8438</v>
      </c>
      <c r="I347" s="22" t="s">
        <v>8591</v>
      </c>
      <c r="J347" s="5"/>
      <c r="K347" s="5"/>
      <c r="L347" s="160">
        <f t="shared" si="55"/>
        <v>2821.1</v>
      </c>
      <c r="M347" s="160">
        <f t="shared" si="54"/>
        <v>2821.1</v>
      </c>
      <c r="N347" s="33">
        <f t="shared" si="53"/>
        <v>0</v>
      </c>
      <c r="R347">
        <v>1</v>
      </c>
      <c r="U347" s="29">
        <f t="shared" si="56"/>
        <v>0</v>
      </c>
      <c r="V347" s="29">
        <f t="shared" si="57"/>
        <v>0</v>
      </c>
      <c r="W347" s="29">
        <f t="shared" si="58"/>
        <v>0</v>
      </c>
      <c r="X347" s="29">
        <f t="shared" si="59"/>
        <v>2821.1</v>
      </c>
      <c r="Y347" s="29">
        <f t="shared" si="60"/>
        <v>0</v>
      </c>
      <c r="Z347" s="29">
        <f t="shared" si="61"/>
        <v>0</v>
      </c>
      <c r="AB347" s="29"/>
    </row>
    <row r="348" spans="1:28" x14ac:dyDescent="0.3">
      <c r="A348" s="5" t="s">
        <v>3160</v>
      </c>
      <c r="B348" s="5" t="s">
        <v>3161</v>
      </c>
      <c r="C348" s="5">
        <v>8</v>
      </c>
      <c r="D348" s="162">
        <v>1249.8699999999999</v>
      </c>
      <c r="E348" s="124">
        <v>44531</v>
      </c>
      <c r="F348" s="124">
        <v>44544</v>
      </c>
      <c r="G348" s="140">
        <v>0</v>
      </c>
      <c r="H348" s="5" t="s">
        <v>8436</v>
      </c>
      <c r="I348" s="22" t="s">
        <v>8591</v>
      </c>
      <c r="J348" s="5"/>
      <c r="K348" s="5"/>
      <c r="L348" s="160">
        <f t="shared" si="55"/>
        <v>1249.8699999999999</v>
      </c>
      <c r="M348" s="160">
        <f t="shared" si="54"/>
        <v>1249.8699999999999</v>
      </c>
      <c r="N348" s="33">
        <f t="shared" si="53"/>
        <v>0</v>
      </c>
      <c r="T348">
        <v>1</v>
      </c>
      <c r="U348" s="29">
        <f t="shared" si="56"/>
        <v>0</v>
      </c>
      <c r="V348" s="29">
        <f t="shared" si="57"/>
        <v>0</v>
      </c>
      <c r="W348" s="29">
        <f t="shared" si="58"/>
        <v>0</v>
      </c>
      <c r="X348" s="29">
        <f t="shared" si="59"/>
        <v>0</v>
      </c>
      <c r="Y348" s="29">
        <f t="shared" si="60"/>
        <v>0</v>
      </c>
      <c r="Z348" s="29">
        <f t="shared" si="61"/>
        <v>1249.8699999999999</v>
      </c>
      <c r="AB348" s="29"/>
    </row>
    <row r="349" spans="1:28" x14ac:dyDescent="0.3">
      <c r="A349" s="5" t="s">
        <v>3160</v>
      </c>
      <c r="B349" s="5" t="s">
        <v>3161</v>
      </c>
      <c r="C349" s="5">
        <v>16</v>
      </c>
      <c r="D349" s="162">
        <v>1937.15</v>
      </c>
      <c r="E349" s="124">
        <v>44531</v>
      </c>
      <c r="F349" s="124">
        <v>44544</v>
      </c>
      <c r="G349" s="140">
        <v>0</v>
      </c>
      <c r="H349" s="5" t="s">
        <v>8437</v>
      </c>
      <c r="I349" s="22" t="s">
        <v>8591</v>
      </c>
      <c r="J349" s="5"/>
      <c r="K349" s="5"/>
      <c r="L349" s="160">
        <f t="shared" si="55"/>
        <v>1937.15</v>
      </c>
      <c r="M349" s="160">
        <f t="shared" si="54"/>
        <v>1937.15</v>
      </c>
      <c r="N349" s="33">
        <f t="shared" si="53"/>
        <v>0</v>
      </c>
      <c r="T349">
        <v>1</v>
      </c>
      <c r="U349" s="29">
        <f t="shared" si="56"/>
        <v>0</v>
      </c>
      <c r="V349" s="29">
        <f t="shared" si="57"/>
        <v>0</v>
      </c>
      <c r="W349" s="29">
        <f t="shared" si="58"/>
        <v>0</v>
      </c>
      <c r="X349" s="29">
        <f t="shared" si="59"/>
        <v>0</v>
      </c>
      <c r="Y349" s="29">
        <f t="shared" si="60"/>
        <v>0</v>
      </c>
      <c r="Z349" s="29">
        <f t="shared" si="61"/>
        <v>1937.15</v>
      </c>
      <c r="AB349" s="29"/>
    </row>
    <row r="350" spans="1:28" x14ac:dyDescent="0.3">
      <c r="A350" s="5" t="s">
        <v>3162</v>
      </c>
      <c r="B350" s="5" t="s">
        <v>3163</v>
      </c>
      <c r="C350" s="5">
        <v>20</v>
      </c>
      <c r="D350" s="162">
        <v>3124.67</v>
      </c>
      <c r="E350" s="124">
        <v>44545</v>
      </c>
      <c r="F350" s="124">
        <v>44559</v>
      </c>
      <c r="G350" s="140">
        <v>0</v>
      </c>
      <c r="H350" s="5" t="s">
        <v>8436</v>
      </c>
      <c r="I350" s="22" t="s">
        <v>8591</v>
      </c>
      <c r="J350" s="5"/>
      <c r="K350" s="5"/>
      <c r="L350" s="160">
        <f t="shared" si="55"/>
        <v>3124.67</v>
      </c>
      <c r="M350" s="160">
        <f t="shared" si="54"/>
        <v>3124.67</v>
      </c>
      <c r="N350" s="33">
        <f t="shared" si="53"/>
        <v>0</v>
      </c>
      <c r="T350">
        <v>1</v>
      </c>
      <c r="U350" s="29">
        <f t="shared" si="56"/>
        <v>0</v>
      </c>
      <c r="V350" s="29">
        <f t="shared" si="57"/>
        <v>0</v>
      </c>
      <c r="W350" s="29">
        <f t="shared" si="58"/>
        <v>0</v>
      </c>
      <c r="X350" s="29">
        <f t="shared" si="59"/>
        <v>0</v>
      </c>
      <c r="Y350" s="29">
        <f t="shared" si="60"/>
        <v>0</v>
      </c>
      <c r="Z350" s="29">
        <f t="shared" si="61"/>
        <v>3124.67</v>
      </c>
      <c r="AB350" s="29"/>
    </row>
    <row r="351" spans="1:28" x14ac:dyDescent="0.3">
      <c r="A351" s="5" t="s">
        <v>3162</v>
      </c>
      <c r="B351" s="5" t="s">
        <v>3163</v>
      </c>
      <c r="C351" s="5">
        <v>8</v>
      </c>
      <c r="D351" s="162">
        <v>968.58</v>
      </c>
      <c r="E351" s="124">
        <v>44545</v>
      </c>
      <c r="F351" s="124">
        <v>44559</v>
      </c>
      <c r="G351" s="140">
        <v>0</v>
      </c>
      <c r="H351" s="5" t="s">
        <v>8437</v>
      </c>
      <c r="I351" s="22" t="s">
        <v>8591</v>
      </c>
      <c r="J351" s="5"/>
      <c r="K351" s="5"/>
      <c r="L351" s="160">
        <f t="shared" si="55"/>
        <v>968.58</v>
      </c>
      <c r="M351" s="160">
        <f t="shared" si="54"/>
        <v>968.58</v>
      </c>
      <c r="N351" s="33">
        <f t="shared" si="53"/>
        <v>0</v>
      </c>
      <c r="T351">
        <v>1</v>
      </c>
      <c r="U351" s="29">
        <f t="shared" si="56"/>
        <v>0</v>
      </c>
      <c r="V351" s="29">
        <f t="shared" si="57"/>
        <v>0</v>
      </c>
      <c r="W351" s="29">
        <f t="shared" si="58"/>
        <v>0</v>
      </c>
      <c r="X351" s="29">
        <f t="shared" si="59"/>
        <v>0</v>
      </c>
      <c r="Y351" s="29">
        <f t="shared" si="60"/>
        <v>0</v>
      </c>
      <c r="Z351" s="29">
        <f t="shared" si="61"/>
        <v>968.58</v>
      </c>
      <c r="AB351" s="29"/>
    </row>
    <row r="352" spans="1:28" x14ac:dyDescent="0.3">
      <c r="A352" s="5" t="s">
        <v>3162</v>
      </c>
      <c r="B352" s="5" t="s">
        <v>3163</v>
      </c>
      <c r="C352" s="5">
        <v>8</v>
      </c>
      <c r="D352" s="162">
        <v>968.58</v>
      </c>
      <c r="E352" s="124">
        <v>44545</v>
      </c>
      <c r="F352" s="124">
        <v>44559</v>
      </c>
      <c r="G352" s="140">
        <v>0</v>
      </c>
      <c r="H352" s="5" t="s">
        <v>8438</v>
      </c>
      <c r="I352" s="22" t="s">
        <v>8591</v>
      </c>
      <c r="J352" s="5"/>
      <c r="K352" s="5"/>
      <c r="L352" s="160">
        <f t="shared" si="55"/>
        <v>968.58</v>
      </c>
      <c r="M352" s="160">
        <f t="shared" si="54"/>
        <v>968.58</v>
      </c>
      <c r="N352" s="33">
        <f t="shared" si="53"/>
        <v>0</v>
      </c>
      <c r="T352">
        <v>1</v>
      </c>
      <c r="U352" s="29">
        <f t="shared" si="56"/>
        <v>0</v>
      </c>
      <c r="V352" s="29">
        <f t="shared" si="57"/>
        <v>0</v>
      </c>
      <c r="W352" s="29">
        <f t="shared" si="58"/>
        <v>0</v>
      </c>
      <c r="X352" s="29">
        <f t="shared" si="59"/>
        <v>0</v>
      </c>
      <c r="Y352" s="29">
        <f t="shared" si="60"/>
        <v>0</v>
      </c>
      <c r="Z352" s="29">
        <f t="shared" si="61"/>
        <v>968.58</v>
      </c>
      <c r="AB352" s="29"/>
    </row>
    <row r="353" spans="1:28" x14ac:dyDescent="0.3">
      <c r="A353" s="5" t="s">
        <v>3164</v>
      </c>
      <c r="B353" s="5" t="s">
        <v>3165</v>
      </c>
      <c r="C353" s="5">
        <v>32</v>
      </c>
      <c r="D353" s="162">
        <v>4999.47</v>
      </c>
      <c r="E353" s="124">
        <v>44560</v>
      </c>
      <c r="F353" s="124">
        <v>44690</v>
      </c>
      <c r="G353" s="140">
        <v>0</v>
      </c>
      <c r="H353" s="5" t="s">
        <v>8436</v>
      </c>
      <c r="I353" s="22" t="s">
        <v>8591</v>
      </c>
      <c r="J353" s="5"/>
      <c r="K353" s="5"/>
      <c r="L353" s="160">
        <f t="shared" si="55"/>
        <v>4999.47</v>
      </c>
      <c r="M353" s="160">
        <f t="shared" si="54"/>
        <v>4999.47</v>
      </c>
      <c r="N353" s="33">
        <f t="shared" si="53"/>
        <v>0</v>
      </c>
      <c r="T353">
        <v>1</v>
      </c>
      <c r="U353" s="29">
        <f t="shared" si="56"/>
        <v>0</v>
      </c>
      <c r="V353" s="29">
        <f t="shared" si="57"/>
        <v>0</v>
      </c>
      <c r="W353" s="29">
        <f t="shared" si="58"/>
        <v>0</v>
      </c>
      <c r="X353" s="29">
        <f t="shared" si="59"/>
        <v>0</v>
      </c>
      <c r="Y353" s="29">
        <f t="shared" si="60"/>
        <v>0</v>
      </c>
      <c r="Z353" s="29">
        <f t="shared" si="61"/>
        <v>4999.47</v>
      </c>
      <c r="AB353" s="29"/>
    </row>
    <row r="354" spans="1:28" x14ac:dyDescent="0.3">
      <c r="A354" s="5" t="s">
        <v>3164</v>
      </c>
      <c r="B354" s="5" t="s">
        <v>3165</v>
      </c>
      <c r="C354" s="5">
        <v>72</v>
      </c>
      <c r="D354" s="162">
        <v>8717.2000000000007</v>
      </c>
      <c r="E354" s="124">
        <v>44560</v>
      </c>
      <c r="F354" s="124">
        <v>44690</v>
      </c>
      <c r="G354" s="140">
        <v>0</v>
      </c>
      <c r="H354" s="5" t="s">
        <v>8437</v>
      </c>
      <c r="I354" s="22" t="s">
        <v>8591</v>
      </c>
      <c r="J354" s="5"/>
      <c r="K354" s="5"/>
      <c r="L354" s="160">
        <f t="shared" si="55"/>
        <v>8717.2000000000007</v>
      </c>
      <c r="M354" s="160">
        <f t="shared" si="54"/>
        <v>8717.2000000000007</v>
      </c>
      <c r="N354" s="33">
        <f t="shared" si="53"/>
        <v>0</v>
      </c>
      <c r="T354">
        <v>1</v>
      </c>
      <c r="U354" s="29">
        <f t="shared" si="56"/>
        <v>0</v>
      </c>
      <c r="V354" s="29">
        <f t="shared" si="57"/>
        <v>0</v>
      </c>
      <c r="W354" s="29">
        <f t="shared" si="58"/>
        <v>0</v>
      </c>
      <c r="X354" s="29">
        <f t="shared" si="59"/>
        <v>0</v>
      </c>
      <c r="Y354" s="29">
        <f t="shared" si="60"/>
        <v>0</v>
      </c>
      <c r="Z354" s="29">
        <f t="shared" si="61"/>
        <v>8717.2000000000007</v>
      </c>
      <c r="AB354" s="29"/>
    </row>
    <row r="355" spans="1:28" x14ac:dyDescent="0.3">
      <c r="A355" s="5" t="s">
        <v>3166</v>
      </c>
      <c r="B355" s="5" t="s">
        <v>3167</v>
      </c>
      <c r="C355" s="5">
        <v>24</v>
      </c>
      <c r="D355" s="162">
        <v>3749.6</v>
      </c>
      <c r="E355" s="124">
        <v>44691</v>
      </c>
      <c r="F355" s="124">
        <v>44733</v>
      </c>
      <c r="G355" s="140">
        <v>0</v>
      </c>
      <c r="H355" s="5" t="s">
        <v>8436</v>
      </c>
      <c r="I355" s="22" t="s">
        <v>8591</v>
      </c>
      <c r="J355" s="5"/>
      <c r="K355" s="5"/>
      <c r="L355" s="160">
        <f t="shared" si="55"/>
        <v>3749.6</v>
      </c>
      <c r="M355" s="160">
        <f t="shared" si="54"/>
        <v>3749.6</v>
      </c>
      <c r="N355" s="33">
        <f t="shared" si="53"/>
        <v>0</v>
      </c>
      <c r="T355">
        <v>1</v>
      </c>
      <c r="U355" s="29">
        <f t="shared" si="56"/>
        <v>0</v>
      </c>
      <c r="V355" s="29">
        <f t="shared" si="57"/>
        <v>0</v>
      </c>
      <c r="W355" s="29">
        <f t="shared" si="58"/>
        <v>0</v>
      </c>
      <c r="X355" s="29">
        <f t="shared" si="59"/>
        <v>0</v>
      </c>
      <c r="Y355" s="29">
        <f t="shared" si="60"/>
        <v>0</v>
      </c>
      <c r="Z355" s="29">
        <f t="shared" si="61"/>
        <v>3749.6</v>
      </c>
      <c r="AB355" s="29"/>
    </row>
    <row r="356" spans="1:28" x14ac:dyDescent="0.3">
      <c r="A356" s="5" t="s">
        <v>3166</v>
      </c>
      <c r="B356" s="5" t="s">
        <v>3167</v>
      </c>
      <c r="C356" s="5">
        <v>24</v>
      </c>
      <c r="D356" s="162">
        <v>2905.73</v>
      </c>
      <c r="E356" s="124">
        <v>44691</v>
      </c>
      <c r="F356" s="124">
        <v>44733</v>
      </c>
      <c r="G356" s="140">
        <v>0</v>
      </c>
      <c r="H356" s="5" t="s">
        <v>8437</v>
      </c>
      <c r="I356" s="22" t="s">
        <v>8591</v>
      </c>
      <c r="J356" s="5"/>
      <c r="K356" s="5"/>
      <c r="L356" s="160">
        <f t="shared" si="55"/>
        <v>2905.73</v>
      </c>
      <c r="M356" s="160">
        <f t="shared" si="54"/>
        <v>2905.73</v>
      </c>
      <c r="N356" s="33">
        <f t="shared" si="53"/>
        <v>0</v>
      </c>
      <c r="T356">
        <v>1</v>
      </c>
      <c r="U356" s="29">
        <f t="shared" si="56"/>
        <v>0</v>
      </c>
      <c r="V356" s="29">
        <f t="shared" si="57"/>
        <v>0</v>
      </c>
      <c r="W356" s="29">
        <f t="shared" si="58"/>
        <v>0</v>
      </c>
      <c r="X356" s="29">
        <f t="shared" si="59"/>
        <v>0</v>
      </c>
      <c r="Y356" s="29">
        <f t="shared" si="60"/>
        <v>0</v>
      </c>
      <c r="Z356" s="29">
        <f t="shared" si="61"/>
        <v>2905.73</v>
      </c>
      <c r="AB356" s="29"/>
    </row>
    <row r="357" spans="1:28" x14ac:dyDescent="0.3">
      <c r="A357" s="5" t="s">
        <v>3168</v>
      </c>
      <c r="B357" s="5" t="s">
        <v>3169</v>
      </c>
      <c r="C357" s="5">
        <v>96</v>
      </c>
      <c r="D357" s="162">
        <v>15182.14</v>
      </c>
      <c r="E357" s="124">
        <v>44734</v>
      </c>
      <c r="F357" s="124">
        <v>44909</v>
      </c>
      <c r="G357" s="140">
        <v>0</v>
      </c>
      <c r="H357" s="5" t="s">
        <v>8436</v>
      </c>
      <c r="I357" s="5" t="s">
        <v>8591</v>
      </c>
      <c r="J357" s="5"/>
      <c r="K357" s="5"/>
      <c r="L357" s="160">
        <f t="shared" si="55"/>
        <v>15182.14</v>
      </c>
      <c r="M357" s="160">
        <f t="shared" si="54"/>
        <v>15182.14</v>
      </c>
      <c r="N357" s="33">
        <f t="shared" si="53"/>
        <v>0</v>
      </c>
      <c r="T357">
        <v>1</v>
      </c>
      <c r="U357" s="29">
        <f t="shared" si="56"/>
        <v>0</v>
      </c>
      <c r="V357" s="29">
        <f t="shared" si="57"/>
        <v>0</v>
      </c>
      <c r="W357" s="29">
        <f t="shared" si="58"/>
        <v>0</v>
      </c>
      <c r="X357" s="29">
        <f t="shared" si="59"/>
        <v>0</v>
      </c>
      <c r="Y357" s="29">
        <f t="shared" si="60"/>
        <v>0</v>
      </c>
      <c r="Z357" s="29">
        <f t="shared" si="61"/>
        <v>15182.14</v>
      </c>
      <c r="AB357" s="29"/>
    </row>
    <row r="358" spans="1:28" x14ac:dyDescent="0.3">
      <c r="A358" s="5" t="s">
        <v>3168</v>
      </c>
      <c r="B358" s="5" t="s">
        <v>3169</v>
      </c>
      <c r="C358" s="5">
        <v>96</v>
      </c>
      <c r="D358" s="162">
        <v>11765.31</v>
      </c>
      <c r="E358" s="124">
        <v>44734</v>
      </c>
      <c r="F358" s="124">
        <v>44909</v>
      </c>
      <c r="G358" s="140">
        <v>0</v>
      </c>
      <c r="H358" s="5" t="s">
        <v>8437</v>
      </c>
      <c r="I358" s="22" t="s">
        <v>8591</v>
      </c>
      <c r="J358" s="5"/>
      <c r="K358" s="5"/>
      <c r="L358" s="160">
        <f t="shared" si="55"/>
        <v>11765.31</v>
      </c>
      <c r="M358" s="160">
        <f t="shared" si="54"/>
        <v>11765.31</v>
      </c>
      <c r="N358" s="33">
        <f t="shared" si="53"/>
        <v>0</v>
      </c>
      <c r="T358">
        <v>1</v>
      </c>
      <c r="U358" s="29">
        <f t="shared" si="56"/>
        <v>0</v>
      </c>
      <c r="V358" s="29">
        <f t="shared" si="57"/>
        <v>0</v>
      </c>
      <c r="W358" s="29">
        <f t="shared" si="58"/>
        <v>0</v>
      </c>
      <c r="X358" s="29">
        <f t="shared" si="59"/>
        <v>0</v>
      </c>
      <c r="Y358" s="29">
        <f t="shared" si="60"/>
        <v>0</v>
      </c>
      <c r="Z358" s="29">
        <f t="shared" si="61"/>
        <v>11765.31</v>
      </c>
      <c r="AB358" s="29"/>
    </row>
    <row r="359" spans="1:28" x14ac:dyDescent="0.3">
      <c r="A359" s="5" t="s">
        <v>3170</v>
      </c>
      <c r="B359" s="5" t="s">
        <v>3171</v>
      </c>
      <c r="C359" s="5">
        <v>54000</v>
      </c>
      <c r="D359" s="162">
        <v>64452.59</v>
      </c>
      <c r="E359" s="124">
        <v>44734</v>
      </c>
      <c r="F359" s="124">
        <v>44909</v>
      </c>
      <c r="G359" s="140">
        <v>0</v>
      </c>
      <c r="H359" s="5" t="s">
        <v>8380</v>
      </c>
      <c r="I359" s="22" t="s">
        <v>8591</v>
      </c>
      <c r="J359" s="5"/>
      <c r="K359" s="5"/>
      <c r="L359" s="160">
        <f t="shared" si="55"/>
        <v>64452.59</v>
      </c>
      <c r="M359" s="160">
        <f t="shared" si="54"/>
        <v>64452.59</v>
      </c>
      <c r="N359" s="33">
        <f t="shared" si="53"/>
        <v>0</v>
      </c>
      <c r="Q359">
        <v>1</v>
      </c>
      <c r="U359" s="29">
        <f t="shared" si="56"/>
        <v>0</v>
      </c>
      <c r="V359" s="29">
        <f t="shared" si="57"/>
        <v>0</v>
      </c>
      <c r="W359" s="29">
        <f t="shared" si="58"/>
        <v>64452.59</v>
      </c>
      <c r="X359" s="29">
        <f t="shared" si="59"/>
        <v>0</v>
      </c>
      <c r="Y359" s="29">
        <f t="shared" si="60"/>
        <v>0</v>
      </c>
      <c r="Z359" s="29">
        <f t="shared" si="61"/>
        <v>0</v>
      </c>
      <c r="AB359" s="29"/>
    </row>
    <row r="360" spans="1:28" x14ac:dyDescent="0.3">
      <c r="A360" s="5" t="s">
        <v>3172</v>
      </c>
      <c r="B360" s="5" t="s">
        <v>3173</v>
      </c>
      <c r="C360" s="5">
        <v>16</v>
      </c>
      <c r="D360" s="162">
        <v>2574.73</v>
      </c>
      <c r="E360" s="124">
        <v>44910</v>
      </c>
      <c r="F360" s="124">
        <v>44939</v>
      </c>
      <c r="G360" s="140">
        <v>0</v>
      </c>
      <c r="H360" s="5" t="s">
        <v>8436</v>
      </c>
      <c r="I360" s="22" t="s">
        <v>8591</v>
      </c>
      <c r="J360" s="5"/>
      <c r="K360" s="5"/>
      <c r="L360" s="160">
        <f t="shared" si="55"/>
        <v>2574.73</v>
      </c>
      <c r="M360" s="160">
        <f t="shared" si="54"/>
        <v>2574.73</v>
      </c>
      <c r="N360" s="33">
        <f t="shared" si="53"/>
        <v>0</v>
      </c>
      <c r="T360">
        <v>1</v>
      </c>
      <c r="U360" s="29">
        <f t="shared" si="56"/>
        <v>0</v>
      </c>
      <c r="V360" s="29">
        <f t="shared" si="57"/>
        <v>0</v>
      </c>
      <c r="W360" s="29">
        <f t="shared" si="58"/>
        <v>0</v>
      </c>
      <c r="X360" s="29">
        <f t="shared" si="59"/>
        <v>0</v>
      </c>
      <c r="Y360" s="29">
        <f t="shared" si="60"/>
        <v>0</v>
      </c>
      <c r="Z360" s="29">
        <f t="shared" si="61"/>
        <v>2574.73</v>
      </c>
      <c r="AB360" s="29"/>
    </row>
    <row r="361" spans="1:28" x14ac:dyDescent="0.3">
      <c r="A361" s="5" t="s">
        <v>3172</v>
      </c>
      <c r="B361" s="5" t="s">
        <v>3173</v>
      </c>
      <c r="C361" s="5">
        <v>16</v>
      </c>
      <c r="D361" s="162">
        <v>1995.27</v>
      </c>
      <c r="E361" s="124">
        <v>44910</v>
      </c>
      <c r="F361" s="124">
        <v>44939</v>
      </c>
      <c r="G361" s="140">
        <v>0</v>
      </c>
      <c r="H361" s="5" t="s">
        <v>8437</v>
      </c>
      <c r="I361" s="22" t="s">
        <v>8591</v>
      </c>
      <c r="J361" s="5"/>
      <c r="K361" s="5"/>
      <c r="L361" s="160">
        <f t="shared" si="55"/>
        <v>1995.27</v>
      </c>
      <c r="M361" s="160">
        <f t="shared" si="54"/>
        <v>1995.27</v>
      </c>
      <c r="N361" s="33">
        <f t="shared" si="53"/>
        <v>0</v>
      </c>
      <c r="T361">
        <v>1</v>
      </c>
      <c r="U361" s="29">
        <f t="shared" si="56"/>
        <v>0</v>
      </c>
      <c r="V361" s="29">
        <f t="shared" si="57"/>
        <v>0</v>
      </c>
      <c r="W361" s="29">
        <f t="shared" si="58"/>
        <v>0</v>
      </c>
      <c r="X361" s="29">
        <f t="shared" si="59"/>
        <v>0</v>
      </c>
      <c r="Y361" s="29">
        <f t="shared" si="60"/>
        <v>0</v>
      </c>
      <c r="Z361" s="29">
        <f t="shared" si="61"/>
        <v>1995.27</v>
      </c>
      <c r="AB361" s="29"/>
    </row>
    <row r="362" spans="1:28" x14ac:dyDescent="0.3">
      <c r="A362" s="5" t="s">
        <v>3172</v>
      </c>
      <c r="B362" s="5" t="s">
        <v>3173</v>
      </c>
      <c r="C362" s="5">
        <v>8</v>
      </c>
      <c r="D362" s="162">
        <v>997.63</v>
      </c>
      <c r="E362" s="124">
        <v>44910</v>
      </c>
      <c r="F362" s="124">
        <v>44939</v>
      </c>
      <c r="G362" s="140">
        <v>0</v>
      </c>
      <c r="H362" s="5" t="s">
        <v>8438</v>
      </c>
      <c r="I362" s="22" t="s">
        <v>8591</v>
      </c>
      <c r="J362" s="5"/>
      <c r="K362" s="5"/>
      <c r="L362" s="160">
        <f t="shared" si="55"/>
        <v>997.63</v>
      </c>
      <c r="M362" s="160">
        <f t="shared" si="54"/>
        <v>997.63</v>
      </c>
      <c r="N362" s="33">
        <f t="shared" si="53"/>
        <v>0</v>
      </c>
      <c r="T362">
        <v>1</v>
      </c>
      <c r="U362" s="29">
        <f t="shared" si="56"/>
        <v>0</v>
      </c>
      <c r="V362" s="29">
        <f t="shared" si="57"/>
        <v>0</v>
      </c>
      <c r="W362" s="29">
        <f t="shared" si="58"/>
        <v>0</v>
      </c>
      <c r="X362" s="29">
        <f t="shared" si="59"/>
        <v>0</v>
      </c>
      <c r="Y362" s="29">
        <f t="shared" si="60"/>
        <v>0</v>
      </c>
      <c r="Z362" s="29">
        <f t="shared" si="61"/>
        <v>997.63</v>
      </c>
      <c r="AB362" s="29"/>
    </row>
    <row r="363" spans="1:28" x14ac:dyDescent="0.3">
      <c r="A363" s="142" t="s">
        <v>8457</v>
      </c>
      <c r="B363" s="142"/>
      <c r="C363" s="142">
        <v>12320</v>
      </c>
      <c r="D363" s="161"/>
      <c r="E363" s="144" t="s">
        <v>8450</v>
      </c>
      <c r="F363" s="144">
        <v>44728</v>
      </c>
      <c r="G363" s="145"/>
      <c r="H363" s="142"/>
      <c r="I363" s="146"/>
      <c r="J363" s="142"/>
      <c r="K363" s="142"/>
      <c r="L363" s="147"/>
      <c r="M363" s="147"/>
      <c r="N363" s="147"/>
      <c r="U363" s="29"/>
      <c r="V363" s="29"/>
      <c r="W363" s="29"/>
      <c r="X363" s="29"/>
      <c r="Y363" s="29"/>
      <c r="Z363" s="29"/>
      <c r="AB363" s="29"/>
    </row>
    <row r="364" spans="1:28" x14ac:dyDescent="0.3">
      <c r="A364" s="5" t="s">
        <v>2936</v>
      </c>
      <c r="B364" s="5" t="s">
        <v>2937</v>
      </c>
      <c r="C364" s="5">
        <v>24</v>
      </c>
      <c r="D364" s="162">
        <v>2905.73</v>
      </c>
      <c r="E364" s="124" t="s">
        <v>8450</v>
      </c>
      <c r="F364" s="124">
        <v>44539</v>
      </c>
      <c r="G364" s="140">
        <v>0.8</v>
      </c>
      <c r="H364" s="5" t="s">
        <v>8437</v>
      </c>
      <c r="I364" s="22" t="s">
        <v>8591</v>
      </c>
      <c r="J364" s="5"/>
      <c r="K364" s="5"/>
      <c r="L364" s="160">
        <f t="shared" si="55"/>
        <v>581.14599999999984</v>
      </c>
      <c r="M364" s="160">
        <f t="shared" si="54"/>
        <v>581.14599999999984</v>
      </c>
      <c r="N364" s="33">
        <f t="shared" si="53"/>
        <v>0</v>
      </c>
      <c r="R364">
        <v>1</v>
      </c>
      <c r="U364" s="29">
        <f t="shared" si="56"/>
        <v>0</v>
      </c>
      <c r="V364" s="29">
        <f t="shared" si="57"/>
        <v>0</v>
      </c>
      <c r="W364" s="29">
        <f t="shared" si="58"/>
        <v>0</v>
      </c>
      <c r="X364" s="29">
        <f t="shared" si="59"/>
        <v>581.14599999999984</v>
      </c>
      <c r="Y364" s="29">
        <f t="shared" si="60"/>
        <v>0</v>
      </c>
      <c r="Z364" s="29">
        <f t="shared" si="61"/>
        <v>0</v>
      </c>
      <c r="AB364" s="29"/>
    </row>
    <row r="365" spans="1:28" x14ac:dyDescent="0.3">
      <c r="A365" s="5" t="s">
        <v>2936</v>
      </c>
      <c r="B365" s="5" t="s">
        <v>2937</v>
      </c>
      <c r="C365" s="5">
        <v>48</v>
      </c>
      <c r="D365" s="162">
        <v>7499.21</v>
      </c>
      <c r="E365" s="5" t="s">
        <v>8450</v>
      </c>
      <c r="F365" s="124">
        <v>44539</v>
      </c>
      <c r="G365" s="140">
        <v>0.8</v>
      </c>
      <c r="H365" s="5" t="s">
        <v>8432</v>
      </c>
      <c r="I365" s="22" t="s">
        <v>8591</v>
      </c>
      <c r="J365" s="5"/>
      <c r="K365" s="5"/>
      <c r="L365" s="160">
        <f t="shared" si="55"/>
        <v>1499.8419999999996</v>
      </c>
      <c r="M365" s="160">
        <f t="shared" si="54"/>
        <v>1499.8419999999996</v>
      </c>
      <c r="N365" s="33">
        <f t="shared" si="53"/>
        <v>0</v>
      </c>
      <c r="R365">
        <v>1</v>
      </c>
      <c r="U365" s="29">
        <f t="shared" si="56"/>
        <v>0</v>
      </c>
      <c r="V365" s="29">
        <f t="shared" si="57"/>
        <v>0</v>
      </c>
      <c r="W365" s="29">
        <f t="shared" si="58"/>
        <v>0</v>
      </c>
      <c r="X365" s="29">
        <f t="shared" si="59"/>
        <v>1499.8419999999996</v>
      </c>
      <c r="Y365" s="29">
        <f t="shared" si="60"/>
        <v>0</v>
      </c>
      <c r="Z365" s="29">
        <f t="shared" si="61"/>
        <v>0</v>
      </c>
      <c r="AB365" s="29"/>
    </row>
    <row r="366" spans="1:28" x14ac:dyDescent="0.3">
      <c r="A366" s="5" t="s">
        <v>2938</v>
      </c>
      <c r="B366" s="5" t="s">
        <v>2939</v>
      </c>
      <c r="C366" s="5">
        <v>8</v>
      </c>
      <c r="D366" s="162">
        <v>968.58</v>
      </c>
      <c r="E366" s="124">
        <v>44540</v>
      </c>
      <c r="F366" s="124">
        <v>44553</v>
      </c>
      <c r="G366" s="140">
        <v>0</v>
      </c>
      <c r="H366" s="5" t="s">
        <v>8437</v>
      </c>
      <c r="I366" s="22" t="s">
        <v>8591</v>
      </c>
      <c r="J366" s="5"/>
      <c r="K366" s="5"/>
      <c r="L366" s="160">
        <f t="shared" si="55"/>
        <v>968.58</v>
      </c>
      <c r="M366" s="160">
        <f t="shared" si="54"/>
        <v>968.58</v>
      </c>
      <c r="N366" s="33">
        <f t="shared" si="53"/>
        <v>0</v>
      </c>
      <c r="T366">
        <v>1</v>
      </c>
      <c r="U366" s="29">
        <f t="shared" si="56"/>
        <v>0</v>
      </c>
      <c r="V366" s="29">
        <f t="shared" si="57"/>
        <v>0</v>
      </c>
      <c r="W366" s="29">
        <f t="shared" si="58"/>
        <v>0</v>
      </c>
      <c r="X366" s="29">
        <f t="shared" si="59"/>
        <v>0</v>
      </c>
      <c r="Y366" s="29">
        <f t="shared" si="60"/>
        <v>0</v>
      </c>
      <c r="Z366" s="29">
        <f t="shared" si="61"/>
        <v>968.58</v>
      </c>
      <c r="AB366" s="29"/>
    </row>
    <row r="367" spans="1:28" x14ac:dyDescent="0.3">
      <c r="A367" s="5" t="s">
        <v>2938</v>
      </c>
      <c r="B367" s="5" t="s">
        <v>2939</v>
      </c>
      <c r="C367" s="5">
        <v>16</v>
      </c>
      <c r="D367" s="162">
        <v>2499.7399999999998</v>
      </c>
      <c r="E367" s="124">
        <v>44540</v>
      </c>
      <c r="F367" s="124">
        <v>44553</v>
      </c>
      <c r="G367" s="140">
        <v>0</v>
      </c>
      <c r="H367" s="5" t="s">
        <v>8432</v>
      </c>
      <c r="I367" s="22" t="s">
        <v>8591</v>
      </c>
      <c r="J367" s="5"/>
      <c r="K367" s="5"/>
      <c r="L367" s="160">
        <f t="shared" si="55"/>
        <v>2499.7399999999998</v>
      </c>
      <c r="M367" s="160">
        <f t="shared" si="54"/>
        <v>2499.7399999999998</v>
      </c>
      <c r="N367" s="33">
        <f t="shared" si="53"/>
        <v>0</v>
      </c>
      <c r="T367">
        <v>1</v>
      </c>
      <c r="U367" s="29">
        <f t="shared" si="56"/>
        <v>0</v>
      </c>
      <c r="V367" s="29">
        <f t="shared" si="57"/>
        <v>0</v>
      </c>
      <c r="W367" s="29">
        <f t="shared" si="58"/>
        <v>0</v>
      </c>
      <c r="X367" s="29">
        <f t="shared" si="59"/>
        <v>0</v>
      </c>
      <c r="Y367" s="29">
        <f t="shared" si="60"/>
        <v>0</v>
      </c>
      <c r="Z367" s="29">
        <f t="shared" si="61"/>
        <v>2499.7399999999998</v>
      </c>
      <c r="AB367" s="29"/>
    </row>
    <row r="368" spans="1:28" x14ac:dyDescent="0.3">
      <c r="A368" s="5" t="s">
        <v>2918</v>
      </c>
      <c r="B368" s="5" t="s">
        <v>2919</v>
      </c>
      <c r="C368" s="5">
        <v>12</v>
      </c>
      <c r="D368" s="162">
        <v>1874.8</v>
      </c>
      <c r="E368" s="5" t="s">
        <v>8450</v>
      </c>
      <c r="F368" s="124">
        <v>44539</v>
      </c>
      <c r="G368" s="140">
        <v>0.8</v>
      </c>
      <c r="H368" s="5" t="s">
        <v>8426</v>
      </c>
      <c r="I368" s="22" t="s">
        <v>8591</v>
      </c>
      <c r="J368" s="5"/>
      <c r="K368" s="5"/>
      <c r="L368" s="160">
        <f t="shared" si="55"/>
        <v>374.95999999999992</v>
      </c>
      <c r="M368" s="160">
        <f t="shared" si="54"/>
        <v>374.95999999999992</v>
      </c>
      <c r="N368" s="33">
        <f t="shared" si="53"/>
        <v>0</v>
      </c>
      <c r="R368">
        <v>1</v>
      </c>
      <c r="U368" s="29">
        <f t="shared" si="56"/>
        <v>0</v>
      </c>
      <c r="V368" s="29">
        <f t="shared" si="57"/>
        <v>0</v>
      </c>
      <c r="W368" s="29">
        <f t="shared" si="58"/>
        <v>0</v>
      </c>
      <c r="X368" s="29">
        <f t="shared" si="59"/>
        <v>374.95999999999992</v>
      </c>
      <c r="Y368" s="29">
        <f t="shared" si="60"/>
        <v>0</v>
      </c>
      <c r="Z368" s="29">
        <f t="shared" si="61"/>
        <v>0</v>
      </c>
      <c r="AB368" s="29"/>
    </row>
    <row r="369" spans="1:28" x14ac:dyDescent="0.3">
      <c r="A369" s="5" t="s">
        <v>2920</v>
      </c>
      <c r="B369" s="5" t="s">
        <v>2921</v>
      </c>
      <c r="C369" s="5">
        <v>8</v>
      </c>
      <c r="D369" s="162">
        <v>1249.8699999999999</v>
      </c>
      <c r="E369" s="124">
        <v>44540</v>
      </c>
      <c r="F369" s="124">
        <v>44553</v>
      </c>
      <c r="G369" s="140">
        <v>0</v>
      </c>
      <c r="H369" s="5" t="s">
        <v>8426</v>
      </c>
      <c r="I369" s="22" t="s">
        <v>8591</v>
      </c>
      <c r="J369" s="5"/>
      <c r="K369" s="5"/>
      <c r="L369" s="160">
        <f t="shared" si="55"/>
        <v>1249.8699999999999</v>
      </c>
      <c r="M369" s="160">
        <f t="shared" si="54"/>
        <v>1249.8699999999999</v>
      </c>
      <c r="N369" s="33">
        <f t="shared" si="53"/>
        <v>0</v>
      </c>
      <c r="T369">
        <v>1</v>
      </c>
      <c r="U369" s="29">
        <f t="shared" si="56"/>
        <v>0</v>
      </c>
      <c r="V369" s="29">
        <f t="shared" si="57"/>
        <v>0</v>
      </c>
      <c r="W369" s="29">
        <f t="shared" si="58"/>
        <v>0</v>
      </c>
      <c r="X369" s="29">
        <f t="shared" si="59"/>
        <v>0</v>
      </c>
      <c r="Y369" s="29">
        <f t="shared" si="60"/>
        <v>0</v>
      </c>
      <c r="Z369" s="29">
        <f t="shared" si="61"/>
        <v>1249.8699999999999</v>
      </c>
      <c r="AB369" s="29"/>
    </row>
    <row r="370" spans="1:28" x14ac:dyDescent="0.3">
      <c r="A370" s="5" t="s">
        <v>2922</v>
      </c>
      <c r="B370" s="5" t="s">
        <v>2923</v>
      </c>
      <c r="C370" s="5">
        <v>8</v>
      </c>
      <c r="D370" s="162">
        <v>968.58</v>
      </c>
      <c r="E370" s="124">
        <v>44557</v>
      </c>
      <c r="F370" s="124">
        <v>44571</v>
      </c>
      <c r="G370" s="140">
        <v>0</v>
      </c>
      <c r="H370" s="5" t="s">
        <v>8437</v>
      </c>
      <c r="I370" s="22" t="s">
        <v>8591</v>
      </c>
      <c r="J370" s="5"/>
      <c r="K370" s="5"/>
      <c r="L370" s="160">
        <f t="shared" si="55"/>
        <v>968.58</v>
      </c>
      <c r="M370" s="160">
        <f t="shared" si="54"/>
        <v>968.58</v>
      </c>
      <c r="N370" s="33">
        <f t="shared" si="53"/>
        <v>0</v>
      </c>
      <c r="T370">
        <v>1</v>
      </c>
      <c r="U370" s="29">
        <f t="shared" si="56"/>
        <v>0</v>
      </c>
      <c r="V370" s="29">
        <f t="shared" si="57"/>
        <v>0</v>
      </c>
      <c r="W370" s="29">
        <f t="shared" si="58"/>
        <v>0</v>
      </c>
      <c r="X370" s="29">
        <f t="shared" si="59"/>
        <v>0</v>
      </c>
      <c r="Y370" s="29">
        <f t="shared" si="60"/>
        <v>0</v>
      </c>
      <c r="Z370" s="29">
        <f t="shared" si="61"/>
        <v>968.58</v>
      </c>
      <c r="AB370" s="29"/>
    </row>
    <row r="371" spans="1:28" x14ac:dyDescent="0.3">
      <c r="A371" s="5" t="s">
        <v>2922</v>
      </c>
      <c r="B371" s="5" t="s">
        <v>2923</v>
      </c>
      <c r="C371" s="5">
        <v>16</v>
      </c>
      <c r="D371" s="162">
        <v>2499.7399999999998</v>
      </c>
      <c r="E371" s="124">
        <v>44557</v>
      </c>
      <c r="F371" s="124">
        <v>44571</v>
      </c>
      <c r="G371" s="140">
        <v>0</v>
      </c>
      <c r="H371" s="5" t="s">
        <v>8432</v>
      </c>
      <c r="I371" s="22" t="s">
        <v>8591</v>
      </c>
      <c r="J371" s="5"/>
      <c r="K371" s="5"/>
      <c r="L371" s="160">
        <f t="shared" si="55"/>
        <v>2499.7399999999998</v>
      </c>
      <c r="M371" s="160">
        <f t="shared" si="54"/>
        <v>2499.7399999999998</v>
      </c>
      <c r="N371" s="33">
        <f t="shared" si="53"/>
        <v>0</v>
      </c>
      <c r="T371">
        <v>1</v>
      </c>
      <c r="U371" s="29">
        <f t="shared" si="56"/>
        <v>0</v>
      </c>
      <c r="V371" s="29">
        <f t="shared" si="57"/>
        <v>0</v>
      </c>
      <c r="W371" s="29">
        <f t="shared" si="58"/>
        <v>0</v>
      </c>
      <c r="X371" s="29">
        <f t="shared" si="59"/>
        <v>0</v>
      </c>
      <c r="Y371" s="29">
        <f t="shared" si="60"/>
        <v>0</v>
      </c>
      <c r="Z371" s="29">
        <f t="shared" si="61"/>
        <v>2499.7399999999998</v>
      </c>
      <c r="AB371" s="29"/>
    </row>
    <row r="372" spans="1:28" x14ac:dyDescent="0.3">
      <c r="A372" s="5" t="s">
        <v>2924</v>
      </c>
      <c r="B372" s="5" t="s">
        <v>2925</v>
      </c>
      <c r="C372" s="5">
        <v>8</v>
      </c>
      <c r="D372" s="162">
        <v>968.58</v>
      </c>
      <c r="E372" s="124">
        <v>44572</v>
      </c>
      <c r="F372" s="124">
        <v>44586</v>
      </c>
      <c r="G372" s="140">
        <v>0</v>
      </c>
      <c r="H372" s="5" t="s">
        <v>8437</v>
      </c>
      <c r="I372" s="22" t="s">
        <v>8591</v>
      </c>
      <c r="J372" s="5"/>
      <c r="K372" s="5"/>
      <c r="L372" s="160">
        <f t="shared" si="55"/>
        <v>968.58</v>
      </c>
      <c r="M372" s="160">
        <f t="shared" si="54"/>
        <v>968.58</v>
      </c>
      <c r="N372" s="33">
        <f t="shared" si="53"/>
        <v>0</v>
      </c>
      <c r="T372">
        <v>1</v>
      </c>
      <c r="U372" s="29">
        <f t="shared" si="56"/>
        <v>0</v>
      </c>
      <c r="V372" s="29">
        <f t="shared" si="57"/>
        <v>0</v>
      </c>
      <c r="W372" s="29">
        <f t="shared" si="58"/>
        <v>0</v>
      </c>
      <c r="X372" s="29">
        <f t="shared" si="59"/>
        <v>0</v>
      </c>
      <c r="Y372" s="29">
        <f t="shared" si="60"/>
        <v>0</v>
      </c>
      <c r="Z372" s="29">
        <f t="shared" si="61"/>
        <v>968.58</v>
      </c>
      <c r="AB372" s="29"/>
    </row>
    <row r="373" spans="1:28" x14ac:dyDescent="0.3">
      <c r="A373" s="5" t="s">
        <v>2924</v>
      </c>
      <c r="B373" s="5" t="s">
        <v>2925</v>
      </c>
      <c r="C373" s="5">
        <v>8</v>
      </c>
      <c r="D373" s="162">
        <v>1249.8699999999999</v>
      </c>
      <c r="E373" s="124">
        <v>44572</v>
      </c>
      <c r="F373" s="124">
        <v>44586</v>
      </c>
      <c r="G373" s="140">
        <v>0</v>
      </c>
      <c r="H373" s="5" t="s">
        <v>8432</v>
      </c>
      <c r="I373" s="22" t="s">
        <v>8591</v>
      </c>
      <c r="J373" s="5"/>
      <c r="K373" s="5"/>
      <c r="L373" s="160">
        <f t="shared" si="55"/>
        <v>1249.8699999999999</v>
      </c>
      <c r="M373" s="160">
        <f t="shared" si="54"/>
        <v>1249.8699999999999</v>
      </c>
      <c r="N373" s="33">
        <f t="shared" si="53"/>
        <v>0</v>
      </c>
      <c r="T373">
        <v>1</v>
      </c>
      <c r="U373" s="29">
        <f t="shared" si="56"/>
        <v>0</v>
      </c>
      <c r="V373" s="29">
        <f t="shared" si="57"/>
        <v>0</v>
      </c>
      <c r="W373" s="29">
        <f t="shared" si="58"/>
        <v>0</v>
      </c>
      <c r="X373" s="29">
        <f t="shared" si="59"/>
        <v>0</v>
      </c>
      <c r="Y373" s="29">
        <f t="shared" si="60"/>
        <v>0</v>
      </c>
      <c r="Z373" s="29">
        <f t="shared" si="61"/>
        <v>1249.8699999999999</v>
      </c>
      <c r="AB373" s="29"/>
    </row>
    <row r="374" spans="1:28" x14ac:dyDescent="0.3">
      <c r="A374" s="5" t="s">
        <v>2926</v>
      </c>
      <c r="B374" s="5" t="s">
        <v>2927</v>
      </c>
      <c r="C374" s="5">
        <v>24</v>
      </c>
      <c r="D374" s="162">
        <v>2905.73</v>
      </c>
      <c r="E374" s="124">
        <v>44587</v>
      </c>
      <c r="F374" s="124">
        <v>44629</v>
      </c>
      <c r="G374" s="140">
        <v>0</v>
      </c>
      <c r="H374" s="5" t="s">
        <v>8437</v>
      </c>
      <c r="I374" s="22" t="s">
        <v>8591</v>
      </c>
      <c r="J374" s="5"/>
      <c r="K374" s="5"/>
      <c r="L374" s="160">
        <f t="shared" si="55"/>
        <v>2905.73</v>
      </c>
      <c r="M374" s="160">
        <f t="shared" si="54"/>
        <v>2905.73</v>
      </c>
      <c r="N374" s="33">
        <f t="shared" si="53"/>
        <v>0</v>
      </c>
      <c r="T374">
        <v>1</v>
      </c>
      <c r="U374" s="29">
        <f t="shared" si="56"/>
        <v>0</v>
      </c>
      <c r="V374" s="29">
        <f t="shared" si="57"/>
        <v>0</v>
      </c>
      <c r="W374" s="29">
        <f t="shared" si="58"/>
        <v>0</v>
      </c>
      <c r="X374" s="29">
        <f t="shared" si="59"/>
        <v>0</v>
      </c>
      <c r="Y374" s="29">
        <f t="shared" si="60"/>
        <v>0</v>
      </c>
      <c r="Z374" s="29">
        <f t="shared" si="61"/>
        <v>2905.73</v>
      </c>
      <c r="AB374" s="29"/>
    </row>
    <row r="375" spans="1:28" x14ac:dyDescent="0.3">
      <c r="A375" s="5" t="s">
        <v>2926</v>
      </c>
      <c r="B375" s="5" t="s">
        <v>2927</v>
      </c>
      <c r="C375" s="5">
        <v>24</v>
      </c>
      <c r="D375" s="162">
        <v>3749.6</v>
      </c>
      <c r="E375" s="124">
        <v>44587</v>
      </c>
      <c r="F375" s="124">
        <v>44629</v>
      </c>
      <c r="G375" s="140">
        <v>0</v>
      </c>
      <c r="H375" s="5" t="s">
        <v>8432</v>
      </c>
      <c r="I375" s="22" t="s">
        <v>8591</v>
      </c>
      <c r="J375" s="5"/>
      <c r="K375" s="5"/>
      <c r="L375" s="160">
        <f t="shared" si="55"/>
        <v>3749.6</v>
      </c>
      <c r="M375" s="160">
        <f t="shared" si="54"/>
        <v>3749.6</v>
      </c>
      <c r="N375" s="33">
        <f t="shared" si="53"/>
        <v>0</v>
      </c>
      <c r="T375">
        <v>1</v>
      </c>
      <c r="U375" s="29">
        <f t="shared" si="56"/>
        <v>0</v>
      </c>
      <c r="V375" s="29">
        <f t="shared" si="57"/>
        <v>0</v>
      </c>
      <c r="W375" s="29">
        <f t="shared" si="58"/>
        <v>0</v>
      </c>
      <c r="X375" s="29">
        <f t="shared" si="59"/>
        <v>0</v>
      </c>
      <c r="Y375" s="29">
        <f t="shared" si="60"/>
        <v>0</v>
      </c>
      <c r="Z375" s="29">
        <f t="shared" si="61"/>
        <v>3749.6</v>
      </c>
      <c r="AB375" s="29"/>
    </row>
    <row r="376" spans="1:28" x14ac:dyDescent="0.3">
      <c r="A376" s="5" t="s">
        <v>2928</v>
      </c>
      <c r="B376" s="5" t="s">
        <v>2929</v>
      </c>
      <c r="C376" s="5">
        <v>48</v>
      </c>
      <c r="D376" s="162">
        <v>5811.46</v>
      </c>
      <c r="E376" s="124">
        <v>44630</v>
      </c>
      <c r="F376" s="124">
        <v>44714</v>
      </c>
      <c r="G376" s="140">
        <v>0</v>
      </c>
      <c r="H376" s="5" t="s">
        <v>8437</v>
      </c>
      <c r="I376" s="22" t="s">
        <v>8591</v>
      </c>
      <c r="J376" s="5"/>
      <c r="K376" s="5"/>
      <c r="L376" s="160">
        <f t="shared" si="55"/>
        <v>5811.46</v>
      </c>
      <c r="M376" s="160">
        <f t="shared" si="54"/>
        <v>5811.46</v>
      </c>
      <c r="N376" s="33">
        <f t="shared" si="53"/>
        <v>0</v>
      </c>
      <c r="T376">
        <v>1</v>
      </c>
      <c r="U376" s="29">
        <f t="shared" si="56"/>
        <v>0</v>
      </c>
      <c r="V376" s="29">
        <f t="shared" si="57"/>
        <v>0</v>
      </c>
      <c r="W376" s="29">
        <f t="shared" si="58"/>
        <v>0</v>
      </c>
      <c r="X376" s="29">
        <f t="shared" si="59"/>
        <v>0</v>
      </c>
      <c r="Y376" s="29">
        <f t="shared" si="60"/>
        <v>0</v>
      </c>
      <c r="Z376" s="29">
        <f t="shared" si="61"/>
        <v>5811.46</v>
      </c>
      <c r="AB376" s="29"/>
    </row>
    <row r="377" spans="1:28" x14ac:dyDescent="0.3">
      <c r="A377" s="5" t="s">
        <v>2928</v>
      </c>
      <c r="B377" s="5" t="s">
        <v>2929</v>
      </c>
      <c r="C377" s="5">
        <v>48</v>
      </c>
      <c r="D377" s="162">
        <v>7499.21</v>
      </c>
      <c r="E377" s="124">
        <v>44630</v>
      </c>
      <c r="F377" s="124">
        <v>44714</v>
      </c>
      <c r="G377" s="140">
        <v>0</v>
      </c>
      <c r="H377" s="5" t="s">
        <v>8432</v>
      </c>
      <c r="I377" s="22" t="s">
        <v>8591</v>
      </c>
      <c r="J377" s="5"/>
      <c r="K377" s="5"/>
      <c r="L377" s="160">
        <f t="shared" si="55"/>
        <v>7499.21</v>
      </c>
      <c r="M377" s="160">
        <f t="shared" si="54"/>
        <v>7499.21</v>
      </c>
      <c r="N377" s="33">
        <f t="shared" ref="N377:N439" si="62">L377-M377</f>
        <v>0</v>
      </c>
      <c r="T377">
        <v>1</v>
      </c>
      <c r="U377" s="29">
        <f t="shared" si="56"/>
        <v>0</v>
      </c>
      <c r="V377" s="29">
        <f t="shared" si="57"/>
        <v>0</v>
      </c>
      <c r="W377" s="29">
        <f t="shared" si="58"/>
        <v>0</v>
      </c>
      <c r="X377" s="29">
        <f t="shared" si="59"/>
        <v>0</v>
      </c>
      <c r="Y377" s="29">
        <f t="shared" si="60"/>
        <v>0</v>
      </c>
      <c r="Z377" s="29">
        <f t="shared" si="61"/>
        <v>7499.21</v>
      </c>
      <c r="AB377" s="29"/>
    </row>
    <row r="378" spans="1:28" x14ac:dyDescent="0.3">
      <c r="A378" s="5" t="s">
        <v>2932</v>
      </c>
      <c r="B378" s="5" t="s">
        <v>2933</v>
      </c>
      <c r="C378" s="5">
        <v>12000</v>
      </c>
      <c r="D378" s="162">
        <v>14206.78</v>
      </c>
      <c r="E378" s="124">
        <v>44630</v>
      </c>
      <c r="F378" s="124">
        <v>44714</v>
      </c>
      <c r="G378" s="140">
        <v>0</v>
      </c>
      <c r="H378" s="5" t="s">
        <v>8380</v>
      </c>
      <c r="I378" s="22" t="s">
        <v>8591</v>
      </c>
      <c r="J378" s="5"/>
      <c r="K378" s="5"/>
      <c r="L378" s="160">
        <f t="shared" si="55"/>
        <v>14206.78</v>
      </c>
      <c r="M378" s="160">
        <f t="shared" si="54"/>
        <v>14206.78</v>
      </c>
      <c r="N378" s="33">
        <f t="shared" si="62"/>
        <v>0</v>
      </c>
      <c r="O378">
        <v>1</v>
      </c>
      <c r="U378" s="29">
        <f t="shared" si="56"/>
        <v>14206.78</v>
      </c>
      <c r="V378" s="29">
        <f t="shared" si="57"/>
        <v>0</v>
      </c>
      <c r="W378" s="29">
        <f t="shared" si="58"/>
        <v>0</v>
      </c>
      <c r="X378" s="29">
        <f t="shared" si="59"/>
        <v>0</v>
      </c>
      <c r="Y378" s="29">
        <f t="shared" si="60"/>
        <v>0</v>
      </c>
      <c r="Z378" s="29">
        <f t="shared" si="61"/>
        <v>0</v>
      </c>
      <c r="AB378" s="29"/>
    </row>
    <row r="379" spans="1:28" x14ac:dyDescent="0.3">
      <c r="A379" s="5" t="s">
        <v>2930</v>
      </c>
      <c r="B379" s="5" t="s">
        <v>2931</v>
      </c>
      <c r="C379" s="5">
        <v>4</v>
      </c>
      <c r="D379" s="162">
        <v>484.29</v>
      </c>
      <c r="E379" s="124">
        <v>44715</v>
      </c>
      <c r="F379" s="124">
        <v>44728</v>
      </c>
      <c r="G379" s="140">
        <v>0</v>
      </c>
      <c r="H379" s="5" t="s">
        <v>8437</v>
      </c>
      <c r="I379" s="22" t="s">
        <v>8591</v>
      </c>
      <c r="J379" s="5"/>
      <c r="K379" s="5"/>
      <c r="L379" s="160">
        <f t="shared" si="55"/>
        <v>484.29</v>
      </c>
      <c r="M379" s="160">
        <f t="shared" si="54"/>
        <v>484.29</v>
      </c>
      <c r="N379" s="33">
        <f t="shared" si="62"/>
        <v>0</v>
      </c>
      <c r="T379">
        <v>1</v>
      </c>
      <c r="U379" s="29">
        <f t="shared" si="56"/>
        <v>0</v>
      </c>
      <c r="V379" s="29">
        <f t="shared" si="57"/>
        <v>0</v>
      </c>
      <c r="W379" s="29">
        <f t="shared" si="58"/>
        <v>0</v>
      </c>
      <c r="X379" s="29">
        <f t="shared" si="59"/>
        <v>0</v>
      </c>
      <c r="Y379" s="29">
        <f t="shared" si="60"/>
        <v>0</v>
      </c>
      <c r="Z379" s="29">
        <f t="shared" si="61"/>
        <v>484.29</v>
      </c>
      <c r="AB379" s="29"/>
    </row>
    <row r="380" spans="1:28" x14ac:dyDescent="0.3">
      <c r="A380" s="5" t="s">
        <v>2930</v>
      </c>
      <c r="B380" s="5" t="s">
        <v>2931</v>
      </c>
      <c r="C380" s="5">
        <v>4</v>
      </c>
      <c r="D380" s="162">
        <v>484.29</v>
      </c>
      <c r="E380" s="124">
        <v>44715</v>
      </c>
      <c r="F380" s="124">
        <v>44728</v>
      </c>
      <c r="G380" s="140">
        <v>0</v>
      </c>
      <c r="H380" s="5" t="s">
        <v>8438</v>
      </c>
      <c r="I380" s="22" t="s">
        <v>8591</v>
      </c>
      <c r="J380" s="5"/>
      <c r="K380" s="5"/>
      <c r="L380" s="160">
        <f t="shared" si="55"/>
        <v>484.29</v>
      </c>
      <c r="M380" s="160">
        <f t="shared" si="54"/>
        <v>484.29</v>
      </c>
      <c r="N380" s="33">
        <f t="shared" si="62"/>
        <v>0</v>
      </c>
      <c r="T380">
        <v>1</v>
      </c>
      <c r="U380" s="29">
        <f t="shared" si="56"/>
        <v>0</v>
      </c>
      <c r="V380" s="29">
        <f t="shared" si="57"/>
        <v>0</v>
      </c>
      <c r="W380" s="29">
        <f t="shared" si="58"/>
        <v>0</v>
      </c>
      <c r="X380" s="29">
        <f t="shared" si="59"/>
        <v>0</v>
      </c>
      <c r="Y380" s="29">
        <f t="shared" si="60"/>
        <v>0</v>
      </c>
      <c r="Z380" s="29">
        <f t="shared" si="61"/>
        <v>484.29</v>
      </c>
      <c r="AB380" s="29"/>
    </row>
    <row r="381" spans="1:28" x14ac:dyDescent="0.3">
      <c r="A381" s="5" t="s">
        <v>2930</v>
      </c>
      <c r="B381" s="5" t="s">
        <v>2931</v>
      </c>
      <c r="C381" s="5">
        <v>8</v>
      </c>
      <c r="D381" s="162">
        <v>1249.8699999999999</v>
      </c>
      <c r="E381" s="124">
        <v>44715</v>
      </c>
      <c r="F381" s="124">
        <v>44728</v>
      </c>
      <c r="G381" s="140">
        <v>0</v>
      </c>
      <c r="H381" s="5" t="s">
        <v>8432</v>
      </c>
      <c r="I381" s="5" t="s">
        <v>8591</v>
      </c>
      <c r="J381" s="5"/>
      <c r="K381" s="5"/>
      <c r="L381" s="160">
        <f t="shared" si="55"/>
        <v>1249.8699999999999</v>
      </c>
      <c r="M381" s="160">
        <f t="shared" si="54"/>
        <v>1249.8699999999999</v>
      </c>
      <c r="N381" s="33">
        <f t="shared" si="62"/>
        <v>0</v>
      </c>
      <c r="T381">
        <v>1</v>
      </c>
      <c r="U381" s="29">
        <f t="shared" si="56"/>
        <v>0</v>
      </c>
      <c r="V381" s="29">
        <f t="shared" si="57"/>
        <v>0</v>
      </c>
      <c r="W381" s="29">
        <f t="shared" si="58"/>
        <v>0</v>
      </c>
      <c r="X381" s="29">
        <f t="shared" si="59"/>
        <v>0</v>
      </c>
      <c r="Y381" s="29">
        <f t="shared" si="60"/>
        <v>0</v>
      </c>
      <c r="Z381" s="29">
        <f t="shared" si="61"/>
        <v>1249.8699999999999</v>
      </c>
      <c r="AB381" s="29"/>
    </row>
    <row r="382" spans="1:28" x14ac:dyDescent="0.3">
      <c r="A382" s="5" t="s">
        <v>2930</v>
      </c>
      <c r="B382" s="5" t="s">
        <v>2931</v>
      </c>
      <c r="C382" s="5">
        <v>4</v>
      </c>
      <c r="D382" s="162">
        <v>484.29</v>
      </c>
      <c r="E382" s="124">
        <v>44715</v>
      </c>
      <c r="F382" s="124">
        <v>44728</v>
      </c>
      <c r="G382" s="140">
        <v>0</v>
      </c>
      <c r="H382" s="5" t="s">
        <v>8434</v>
      </c>
      <c r="I382" s="22" t="s">
        <v>8591</v>
      </c>
      <c r="J382" s="5"/>
      <c r="K382" s="5"/>
      <c r="L382" s="160">
        <f t="shared" si="55"/>
        <v>484.29</v>
      </c>
      <c r="M382" s="160">
        <f t="shared" si="54"/>
        <v>484.29</v>
      </c>
      <c r="N382" s="33">
        <f t="shared" si="62"/>
        <v>0</v>
      </c>
      <c r="T382">
        <v>1</v>
      </c>
      <c r="U382" s="29">
        <f t="shared" si="56"/>
        <v>0</v>
      </c>
      <c r="V382" s="29">
        <f t="shared" si="57"/>
        <v>0</v>
      </c>
      <c r="W382" s="29">
        <f t="shared" si="58"/>
        <v>0</v>
      </c>
      <c r="X382" s="29">
        <f t="shared" si="59"/>
        <v>0</v>
      </c>
      <c r="Y382" s="29">
        <f t="shared" si="60"/>
        <v>0</v>
      </c>
      <c r="Z382" s="29">
        <f t="shared" si="61"/>
        <v>484.29</v>
      </c>
      <c r="AB382" s="29"/>
    </row>
    <row r="383" spans="1:28" x14ac:dyDescent="0.3">
      <c r="A383" s="142" t="s">
        <v>8458</v>
      </c>
      <c r="B383" s="142"/>
      <c r="C383" s="142">
        <v>20438</v>
      </c>
      <c r="D383" s="161"/>
      <c r="E383" s="144" t="s">
        <v>8459</v>
      </c>
      <c r="F383" s="144">
        <v>44790</v>
      </c>
      <c r="G383" s="145"/>
      <c r="H383" s="142"/>
      <c r="I383" s="146"/>
      <c r="J383" s="142"/>
      <c r="K383" s="142"/>
      <c r="L383" s="147"/>
      <c r="M383" s="147"/>
      <c r="N383" s="147"/>
      <c r="U383" s="29"/>
      <c r="V383" s="29"/>
      <c r="W383" s="29"/>
      <c r="X383" s="29"/>
      <c r="Y383" s="29"/>
      <c r="Z383" s="29"/>
      <c r="AB383" s="29"/>
    </row>
    <row r="384" spans="1:28" x14ac:dyDescent="0.3">
      <c r="A384" s="5" t="s">
        <v>3198</v>
      </c>
      <c r="B384" s="5" t="s">
        <v>3199</v>
      </c>
      <c r="C384" s="5">
        <v>24</v>
      </c>
      <c r="D384" s="162">
        <v>2905.73</v>
      </c>
      <c r="E384" s="124">
        <v>44592</v>
      </c>
      <c r="F384" s="124">
        <v>44634</v>
      </c>
      <c r="G384" s="140">
        <v>0</v>
      </c>
      <c r="H384" s="5" t="s">
        <v>8438</v>
      </c>
      <c r="I384" s="22" t="s">
        <v>8591</v>
      </c>
      <c r="J384" s="5"/>
      <c r="K384" s="5"/>
      <c r="L384" s="160">
        <f t="shared" si="55"/>
        <v>2905.73</v>
      </c>
      <c r="M384" s="160">
        <f t="shared" si="54"/>
        <v>2905.73</v>
      </c>
      <c r="N384" s="33">
        <f t="shared" si="62"/>
        <v>0</v>
      </c>
      <c r="T384">
        <v>1</v>
      </c>
      <c r="U384" s="29">
        <f t="shared" si="56"/>
        <v>0</v>
      </c>
      <c r="V384" s="29">
        <f t="shared" si="57"/>
        <v>0</v>
      </c>
      <c r="W384" s="29">
        <f t="shared" si="58"/>
        <v>0</v>
      </c>
      <c r="X384" s="29">
        <f t="shared" si="59"/>
        <v>0</v>
      </c>
      <c r="Y384" s="29">
        <f t="shared" si="60"/>
        <v>0</v>
      </c>
      <c r="Z384" s="29">
        <f t="shared" si="61"/>
        <v>2905.73</v>
      </c>
      <c r="AB384" s="29"/>
    </row>
    <row r="385" spans="1:28" x14ac:dyDescent="0.3">
      <c r="A385" s="5" t="s">
        <v>3198</v>
      </c>
      <c r="B385" s="5" t="s">
        <v>3199</v>
      </c>
      <c r="C385" s="5">
        <v>24</v>
      </c>
      <c r="D385" s="162">
        <v>3749.6</v>
      </c>
      <c r="E385" s="124">
        <v>44592</v>
      </c>
      <c r="F385" s="124">
        <v>44634</v>
      </c>
      <c r="G385" s="140">
        <v>0</v>
      </c>
      <c r="H385" s="5" t="s">
        <v>8432</v>
      </c>
      <c r="I385" s="22" t="s">
        <v>8591</v>
      </c>
      <c r="J385" s="5"/>
      <c r="K385" s="5"/>
      <c r="L385" s="160">
        <f t="shared" si="55"/>
        <v>3749.6</v>
      </c>
      <c r="M385" s="160">
        <f t="shared" si="54"/>
        <v>3749.6</v>
      </c>
      <c r="N385" s="33">
        <f t="shared" si="62"/>
        <v>0</v>
      </c>
      <c r="T385">
        <v>1</v>
      </c>
      <c r="U385" s="29">
        <f t="shared" si="56"/>
        <v>0</v>
      </c>
      <c r="V385" s="29">
        <f t="shared" si="57"/>
        <v>0</v>
      </c>
      <c r="W385" s="29">
        <f t="shared" si="58"/>
        <v>0</v>
      </c>
      <c r="X385" s="29">
        <f t="shared" si="59"/>
        <v>0</v>
      </c>
      <c r="Y385" s="29">
        <f t="shared" si="60"/>
        <v>0</v>
      </c>
      <c r="Z385" s="29">
        <f t="shared" si="61"/>
        <v>3749.6</v>
      </c>
      <c r="AB385" s="29"/>
    </row>
    <row r="386" spans="1:28" x14ac:dyDescent="0.3">
      <c r="A386" s="5" t="s">
        <v>3198</v>
      </c>
      <c r="B386" s="5" t="s">
        <v>3199</v>
      </c>
      <c r="C386" s="5">
        <v>24</v>
      </c>
      <c r="D386" s="162">
        <v>2905.73</v>
      </c>
      <c r="E386" s="124">
        <v>44592</v>
      </c>
      <c r="F386" s="124">
        <v>44634</v>
      </c>
      <c r="G386" s="140">
        <v>0</v>
      </c>
      <c r="H386" s="5" t="s">
        <v>8434</v>
      </c>
      <c r="I386" s="22" t="s">
        <v>8591</v>
      </c>
      <c r="J386" s="5"/>
      <c r="K386" s="5"/>
      <c r="L386" s="160">
        <f t="shared" si="55"/>
        <v>2905.73</v>
      </c>
      <c r="M386" s="160">
        <f t="shared" si="54"/>
        <v>2905.73</v>
      </c>
      <c r="N386" s="33">
        <f t="shared" si="62"/>
        <v>0</v>
      </c>
      <c r="T386">
        <v>1</v>
      </c>
      <c r="U386" s="29">
        <f t="shared" si="56"/>
        <v>0</v>
      </c>
      <c r="V386" s="29">
        <f t="shared" si="57"/>
        <v>0</v>
      </c>
      <c r="W386" s="29">
        <f t="shared" si="58"/>
        <v>0</v>
      </c>
      <c r="X386" s="29">
        <f t="shared" si="59"/>
        <v>0</v>
      </c>
      <c r="Y386" s="29">
        <f t="shared" si="60"/>
        <v>0</v>
      </c>
      <c r="Z386" s="29">
        <f t="shared" si="61"/>
        <v>2905.73</v>
      </c>
      <c r="AB386" s="29"/>
    </row>
    <row r="387" spans="1:28" x14ac:dyDescent="0.3">
      <c r="A387" s="5" t="s">
        <v>3180</v>
      </c>
      <c r="B387" s="5" t="s">
        <v>3181</v>
      </c>
      <c r="C387" s="5">
        <v>8</v>
      </c>
      <c r="D387" s="162">
        <v>940.37</v>
      </c>
      <c r="E387" s="124" t="s">
        <v>8459</v>
      </c>
      <c r="F387" s="124">
        <v>44559</v>
      </c>
      <c r="G387" s="140">
        <v>0.85</v>
      </c>
      <c r="H387" s="5" t="s">
        <v>8437</v>
      </c>
      <c r="I387" s="22" t="s">
        <v>8591</v>
      </c>
      <c r="J387" s="5"/>
      <c r="K387" s="5"/>
      <c r="L387" s="160">
        <f t="shared" si="55"/>
        <v>141.05550000000002</v>
      </c>
      <c r="M387" s="160">
        <f t="shared" si="54"/>
        <v>141.05550000000002</v>
      </c>
      <c r="N387" s="33">
        <f t="shared" si="62"/>
        <v>0</v>
      </c>
      <c r="T387">
        <v>1</v>
      </c>
      <c r="U387" s="29">
        <f t="shared" si="56"/>
        <v>0</v>
      </c>
      <c r="V387" s="29">
        <f t="shared" si="57"/>
        <v>0</v>
      </c>
      <c r="W387" s="29">
        <f t="shared" si="58"/>
        <v>0</v>
      </c>
      <c r="X387" s="29">
        <f t="shared" si="59"/>
        <v>0</v>
      </c>
      <c r="Y387" s="29">
        <f t="shared" si="60"/>
        <v>0</v>
      </c>
      <c r="Z387" s="29">
        <f t="shared" si="61"/>
        <v>141.05550000000002</v>
      </c>
      <c r="AB387" s="29"/>
    </row>
    <row r="388" spans="1:28" x14ac:dyDescent="0.3">
      <c r="A388" s="5" t="s">
        <v>3180</v>
      </c>
      <c r="B388" s="5" t="s">
        <v>3181</v>
      </c>
      <c r="C388" s="5">
        <v>32</v>
      </c>
      <c r="D388" s="162">
        <v>4853.8500000000004</v>
      </c>
      <c r="E388" s="124" t="s">
        <v>8459</v>
      </c>
      <c r="F388" s="124">
        <v>44559</v>
      </c>
      <c r="G388" s="140">
        <v>0.85</v>
      </c>
      <c r="H388" s="5" t="s">
        <v>8432</v>
      </c>
      <c r="I388" s="22" t="s">
        <v>8591</v>
      </c>
      <c r="J388" s="5"/>
      <c r="K388" s="5"/>
      <c r="L388" s="160">
        <f t="shared" si="55"/>
        <v>728.07750000000021</v>
      </c>
      <c r="M388" s="160">
        <f t="shared" si="54"/>
        <v>728.07750000000021</v>
      </c>
      <c r="N388" s="33">
        <f t="shared" si="62"/>
        <v>0</v>
      </c>
      <c r="R388">
        <v>1</v>
      </c>
      <c r="U388" s="29">
        <f t="shared" si="56"/>
        <v>0</v>
      </c>
      <c r="V388" s="29">
        <f t="shared" si="57"/>
        <v>0</v>
      </c>
      <c r="W388" s="29">
        <f t="shared" si="58"/>
        <v>0</v>
      </c>
      <c r="X388" s="29">
        <f t="shared" si="59"/>
        <v>728.07750000000021</v>
      </c>
      <c r="Y388" s="29">
        <f t="shared" si="60"/>
        <v>0</v>
      </c>
      <c r="Z388" s="29">
        <f t="shared" si="61"/>
        <v>0</v>
      </c>
      <c r="AB388" s="29"/>
    </row>
    <row r="389" spans="1:28" x14ac:dyDescent="0.3">
      <c r="A389" s="5" t="s">
        <v>3182</v>
      </c>
      <c r="B389" s="5" t="s">
        <v>3183</v>
      </c>
      <c r="C389" s="5">
        <v>8</v>
      </c>
      <c r="D389" s="162">
        <v>1460.7</v>
      </c>
      <c r="E389" s="124">
        <v>44560</v>
      </c>
      <c r="F389" s="124">
        <v>44574</v>
      </c>
      <c r="G389" s="140">
        <v>0</v>
      </c>
      <c r="H389" s="5" t="s">
        <v>8448</v>
      </c>
      <c r="I389" s="22" t="s">
        <v>8591</v>
      </c>
      <c r="J389" s="5"/>
      <c r="K389" s="5"/>
      <c r="L389" s="160">
        <f t="shared" si="55"/>
        <v>1460.7</v>
      </c>
      <c r="M389" s="160">
        <f t="shared" si="54"/>
        <v>1460.7</v>
      </c>
      <c r="N389" s="33">
        <f t="shared" si="62"/>
        <v>0</v>
      </c>
      <c r="T389">
        <v>1</v>
      </c>
      <c r="U389" s="29">
        <f t="shared" si="56"/>
        <v>0</v>
      </c>
      <c r="V389" s="29">
        <f t="shared" si="57"/>
        <v>0</v>
      </c>
      <c r="W389" s="29">
        <f t="shared" si="58"/>
        <v>0</v>
      </c>
      <c r="X389" s="29">
        <f t="shared" si="59"/>
        <v>0</v>
      </c>
      <c r="Y389" s="29">
        <f t="shared" si="60"/>
        <v>0</v>
      </c>
      <c r="Z389" s="29">
        <f t="shared" si="61"/>
        <v>1460.7</v>
      </c>
      <c r="AB389" s="29"/>
    </row>
    <row r="390" spans="1:28" x14ac:dyDescent="0.3">
      <c r="A390" s="5" t="s">
        <v>3182</v>
      </c>
      <c r="B390" s="5" t="s">
        <v>3183</v>
      </c>
      <c r="C390" s="5">
        <v>8</v>
      </c>
      <c r="D390" s="162">
        <v>1249.8699999999999</v>
      </c>
      <c r="E390" s="124">
        <v>44560</v>
      </c>
      <c r="F390" s="124">
        <v>44574</v>
      </c>
      <c r="G390" s="140">
        <v>0</v>
      </c>
      <c r="H390" s="5" t="s">
        <v>8432</v>
      </c>
      <c r="I390" s="22" t="s">
        <v>8591</v>
      </c>
      <c r="J390" s="5"/>
      <c r="K390" s="5"/>
      <c r="L390" s="160">
        <f t="shared" si="55"/>
        <v>1249.8699999999999</v>
      </c>
      <c r="M390" s="160">
        <f t="shared" ref="M390:M453" si="63">IF(J390="",L390,(D390/C390)*J390)</f>
        <v>1249.8699999999999</v>
      </c>
      <c r="N390" s="33">
        <f t="shared" si="62"/>
        <v>0</v>
      </c>
      <c r="T390">
        <v>1</v>
      </c>
      <c r="U390" s="29">
        <f t="shared" si="56"/>
        <v>0</v>
      </c>
      <c r="V390" s="29">
        <f t="shared" si="57"/>
        <v>0</v>
      </c>
      <c r="W390" s="29">
        <f t="shared" si="58"/>
        <v>0</v>
      </c>
      <c r="X390" s="29">
        <f t="shared" si="59"/>
        <v>0</v>
      </c>
      <c r="Y390" s="29">
        <f t="shared" si="60"/>
        <v>0</v>
      </c>
      <c r="Z390" s="29">
        <f t="shared" si="61"/>
        <v>1249.8699999999999</v>
      </c>
      <c r="AB390" s="29"/>
    </row>
    <row r="391" spans="1:28" x14ac:dyDescent="0.3">
      <c r="A391" s="5" t="s">
        <v>3184</v>
      </c>
      <c r="B391" s="5" t="s">
        <v>3185</v>
      </c>
      <c r="C391" s="5">
        <v>8</v>
      </c>
      <c r="D391" s="162">
        <v>1460.7</v>
      </c>
      <c r="E391" s="124">
        <v>44575</v>
      </c>
      <c r="F391" s="124">
        <v>44589</v>
      </c>
      <c r="G391" s="140">
        <v>0</v>
      </c>
      <c r="H391" s="5" t="s">
        <v>8448</v>
      </c>
      <c r="I391" s="22" t="s">
        <v>8591</v>
      </c>
      <c r="J391" s="5"/>
      <c r="K391" s="5"/>
      <c r="L391" s="160">
        <f t="shared" si="55"/>
        <v>1460.7</v>
      </c>
      <c r="M391" s="160">
        <f t="shared" si="63"/>
        <v>1460.7</v>
      </c>
      <c r="N391" s="33">
        <f t="shared" si="62"/>
        <v>0</v>
      </c>
      <c r="T391">
        <v>1</v>
      </c>
      <c r="U391" s="29">
        <f t="shared" si="56"/>
        <v>0</v>
      </c>
      <c r="V391" s="29">
        <f t="shared" si="57"/>
        <v>0</v>
      </c>
      <c r="W391" s="29">
        <f t="shared" si="58"/>
        <v>0</v>
      </c>
      <c r="X391" s="29">
        <f t="shared" si="59"/>
        <v>0</v>
      </c>
      <c r="Y391" s="29">
        <f t="shared" si="60"/>
        <v>0</v>
      </c>
      <c r="Z391" s="29">
        <f t="shared" si="61"/>
        <v>1460.7</v>
      </c>
      <c r="AB391" s="29"/>
    </row>
    <row r="392" spans="1:28" x14ac:dyDescent="0.3">
      <c r="A392" s="5" t="s">
        <v>3184</v>
      </c>
      <c r="B392" s="5" t="s">
        <v>3185</v>
      </c>
      <c r="C392" s="5">
        <v>16</v>
      </c>
      <c r="D392" s="162">
        <v>1937.15</v>
      </c>
      <c r="E392" s="124">
        <v>44575</v>
      </c>
      <c r="F392" s="124">
        <v>44589</v>
      </c>
      <c r="G392" s="140">
        <v>0</v>
      </c>
      <c r="H392" s="5" t="s">
        <v>8437</v>
      </c>
      <c r="I392" s="22" t="s">
        <v>8591</v>
      </c>
      <c r="J392" s="5"/>
      <c r="K392" s="5"/>
      <c r="L392" s="160">
        <f t="shared" ref="L392:L455" si="64">D392*(1-G392)</f>
        <v>1937.15</v>
      </c>
      <c r="M392" s="160">
        <f t="shared" si="63"/>
        <v>1937.15</v>
      </c>
      <c r="N392" s="33">
        <f t="shared" si="62"/>
        <v>0</v>
      </c>
      <c r="T392">
        <v>1</v>
      </c>
      <c r="U392" s="29">
        <f t="shared" si="56"/>
        <v>0</v>
      </c>
      <c r="V392" s="29">
        <f t="shared" si="57"/>
        <v>0</v>
      </c>
      <c r="W392" s="29">
        <f t="shared" si="58"/>
        <v>0</v>
      </c>
      <c r="X392" s="29">
        <f t="shared" si="59"/>
        <v>0</v>
      </c>
      <c r="Y392" s="29">
        <f t="shared" si="60"/>
        <v>0</v>
      </c>
      <c r="Z392" s="29">
        <f t="shared" si="61"/>
        <v>1937.15</v>
      </c>
      <c r="AB392" s="29"/>
    </row>
    <row r="393" spans="1:28" x14ac:dyDescent="0.3">
      <c r="A393" s="5" t="s">
        <v>3184</v>
      </c>
      <c r="B393" s="5" t="s">
        <v>3185</v>
      </c>
      <c r="C393" s="5">
        <v>8</v>
      </c>
      <c r="D393" s="162">
        <v>968.58</v>
      </c>
      <c r="E393" s="124">
        <v>44575</v>
      </c>
      <c r="F393" s="124">
        <v>44589</v>
      </c>
      <c r="G393" s="140">
        <v>0</v>
      </c>
      <c r="H393" s="5" t="s">
        <v>8438</v>
      </c>
      <c r="I393" s="22" t="s">
        <v>8591</v>
      </c>
      <c r="J393" s="5"/>
      <c r="K393" s="5"/>
      <c r="L393" s="160">
        <f t="shared" si="64"/>
        <v>968.58</v>
      </c>
      <c r="M393" s="160">
        <f t="shared" si="63"/>
        <v>968.58</v>
      </c>
      <c r="N393" s="33">
        <f t="shared" si="62"/>
        <v>0</v>
      </c>
      <c r="T393">
        <v>1</v>
      </c>
      <c r="U393" s="29">
        <f t="shared" ref="U393:U449" si="65">O393*M393</f>
        <v>0</v>
      </c>
      <c r="V393" s="29">
        <f t="shared" ref="V393:V449" si="66">P393*M393</f>
        <v>0</v>
      </c>
      <c r="W393" s="29">
        <f t="shared" ref="W393:W449" si="67">Q393*M393</f>
        <v>0</v>
      </c>
      <c r="X393" s="29">
        <f t="shared" ref="X393:X449" si="68">R393*M393</f>
        <v>0</v>
      </c>
      <c r="Y393" s="29">
        <f t="shared" ref="Y393:Y449" si="69">S393*M393</f>
        <v>0</v>
      </c>
      <c r="Z393" s="29">
        <f t="shared" ref="Z393:Z449" si="70">T393*M393</f>
        <v>968.58</v>
      </c>
      <c r="AB393" s="29"/>
    </row>
    <row r="394" spans="1:28" x14ac:dyDescent="0.3">
      <c r="A394" s="5" t="s">
        <v>3184</v>
      </c>
      <c r="B394" s="5" t="s">
        <v>3185</v>
      </c>
      <c r="C394" s="5">
        <v>8</v>
      </c>
      <c r="D394" s="162">
        <v>1249.8699999999999</v>
      </c>
      <c r="E394" s="124">
        <v>44575</v>
      </c>
      <c r="F394" s="124">
        <v>44589</v>
      </c>
      <c r="G394" s="140">
        <v>0</v>
      </c>
      <c r="H394" s="5" t="s">
        <v>8432</v>
      </c>
      <c r="I394" s="22" t="s">
        <v>8591</v>
      </c>
      <c r="J394" s="5"/>
      <c r="K394" s="5"/>
      <c r="L394" s="160">
        <f t="shared" si="64"/>
        <v>1249.8699999999999</v>
      </c>
      <c r="M394" s="160">
        <f t="shared" si="63"/>
        <v>1249.8699999999999</v>
      </c>
      <c r="N394" s="33">
        <f t="shared" si="62"/>
        <v>0</v>
      </c>
      <c r="T394">
        <v>1</v>
      </c>
      <c r="U394" s="29">
        <f t="shared" si="65"/>
        <v>0</v>
      </c>
      <c r="V394" s="29">
        <f t="shared" si="66"/>
        <v>0</v>
      </c>
      <c r="W394" s="29">
        <f t="shared" si="67"/>
        <v>0</v>
      </c>
      <c r="X394" s="29">
        <f t="shared" si="68"/>
        <v>0</v>
      </c>
      <c r="Y394" s="29">
        <f t="shared" si="69"/>
        <v>0</v>
      </c>
      <c r="Z394" s="29">
        <f t="shared" si="70"/>
        <v>1249.8699999999999</v>
      </c>
      <c r="AB394" s="29"/>
    </row>
    <row r="395" spans="1:28" x14ac:dyDescent="0.3">
      <c r="A395" s="5" t="s">
        <v>3184</v>
      </c>
      <c r="B395" s="5" t="s">
        <v>3185</v>
      </c>
      <c r="C395" s="5">
        <v>8</v>
      </c>
      <c r="D395" s="162">
        <v>968.58</v>
      </c>
      <c r="E395" s="124">
        <v>44575</v>
      </c>
      <c r="F395" s="124">
        <v>44589</v>
      </c>
      <c r="G395" s="140">
        <v>0</v>
      </c>
      <c r="H395" s="5" t="s">
        <v>8434</v>
      </c>
      <c r="I395" s="22" t="s">
        <v>8591</v>
      </c>
      <c r="J395" s="5"/>
      <c r="K395" s="5"/>
      <c r="L395" s="160">
        <f t="shared" si="64"/>
        <v>968.58</v>
      </c>
      <c r="M395" s="160">
        <f t="shared" si="63"/>
        <v>968.58</v>
      </c>
      <c r="N395" s="33">
        <f t="shared" si="62"/>
        <v>0</v>
      </c>
      <c r="T395">
        <v>1</v>
      </c>
      <c r="U395" s="29">
        <f t="shared" si="65"/>
        <v>0</v>
      </c>
      <c r="V395" s="29">
        <f t="shared" si="66"/>
        <v>0</v>
      </c>
      <c r="W395" s="29">
        <f t="shared" si="67"/>
        <v>0</v>
      </c>
      <c r="X395" s="29">
        <f t="shared" si="68"/>
        <v>0</v>
      </c>
      <c r="Y395" s="29">
        <f t="shared" si="69"/>
        <v>0</v>
      </c>
      <c r="Z395" s="29">
        <f t="shared" si="70"/>
        <v>968.58</v>
      </c>
      <c r="AB395" s="29"/>
    </row>
    <row r="396" spans="1:28" x14ac:dyDescent="0.3">
      <c r="A396" s="5" t="s">
        <v>3186</v>
      </c>
      <c r="B396" s="5" t="s">
        <v>3187</v>
      </c>
      <c r="C396" s="5">
        <v>2</v>
      </c>
      <c r="D396" s="162">
        <v>312.47000000000003</v>
      </c>
      <c r="E396" s="124">
        <v>44592</v>
      </c>
      <c r="F396" s="124">
        <v>44634</v>
      </c>
      <c r="G396" s="140">
        <v>0</v>
      </c>
      <c r="H396" s="5" t="s">
        <v>8426</v>
      </c>
      <c r="I396" s="22" t="s">
        <v>8591</v>
      </c>
      <c r="J396" s="5"/>
      <c r="K396" s="5"/>
      <c r="L396" s="160">
        <f t="shared" si="64"/>
        <v>312.47000000000003</v>
      </c>
      <c r="M396" s="160">
        <f t="shared" si="63"/>
        <v>312.47000000000003</v>
      </c>
      <c r="N396" s="33">
        <f t="shared" si="62"/>
        <v>0</v>
      </c>
      <c r="T396">
        <v>1</v>
      </c>
      <c r="U396" s="29">
        <f t="shared" si="65"/>
        <v>0</v>
      </c>
      <c r="V396" s="29">
        <f t="shared" si="66"/>
        <v>0</v>
      </c>
      <c r="W396" s="29">
        <f t="shared" si="67"/>
        <v>0</v>
      </c>
      <c r="X396" s="29">
        <f t="shared" si="68"/>
        <v>0</v>
      </c>
      <c r="Y396" s="29">
        <f t="shared" si="69"/>
        <v>0</v>
      </c>
      <c r="Z396" s="29">
        <f t="shared" si="70"/>
        <v>312.47000000000003</v>
      </c>
      <c r="AB396" s="29"/>
    </row>
    <row r="397" spans="1:28" x14ac:dyDescent="0.3">
      <c r="A397" s="5" t="s">
        <v>3188</v>
      </c>
      <c r="B397" s="5" t="s">
        <v>3189</v>
      </c>
      <c r="C397" s="5">
        <v>8</v>
      </c>
      <c r="D397" s="162">
        <v>968.58</v>
      </c>
      <c r="E397" s="124">
        <v>44635</v>
      </c>
      <c r="F397" s="124">
        <v>44662</v>
      </c>
      <c r="G397" s="140">
        <v>0</v>
      </c>
      <c r="H397" s="5" t="s">
        <v>8437</v>
      </c>
      <c r="I397" s="22" t="s">
        <v>8591</v>
      </c>
      <c r="J397" s="5"/>
      <c r="K397" s="5"/>
      <c r="L397" s="160">
        <f t="shared" si="64"/>
        <v>968.58</v>
      </c>
      <c r="M397" s="160">
        <f t="shared" si="63"/>
        <v>968.58</v>
      </c>
      <c r="N397" s="33">
        <f t="shared" si="62"/>
        <v>0</v>
      </c>
      <c r="T397">
        <v>1</v>
      </c>
      <c r="U397" s="29">
        <f t="shared" si="65"/>
        <v>0</v>
      </c>
      <c r="V397" s="29">
        <f t="shared" si="66"/>
        <v>0</v>
      </c>
      <c r="W397" s="29">
        <f t="shared" si="67"/>
        <v>0</v>
      </c>
      <c r="X397" s="29">
        <f t="shared" si="68"/>
        <v>0</v>
      </c>
      <c r="Y397" s="29">
        <f t="shared" si="69"/>
        <v>0</v>
      </c>
      <c r="Z397" s="29">
        <f t="shared" si="70"/>
        <v>968.58</v>
      </c>
      <c r="AB397" s="29"/>
    </row>
    <row r="398" spans="1:28" x14ac:dyDescent="0.3">
      <c r="A398" s="5" t="s">
        <v>3188</v>
      </c>
      <c r="B398" s="5" t="s">
        <v>3189</v>
      </c>
      <c r="C398" s="5">
        <v>16</v>
      </c>
      <c r="D398" s="162">
        <v>1937.15</v>
      </c>
      <c r="E398" s="124">
        <v>44635</v>
      </c>
      <c r="F398" s="124">
        <v>44662</v>
      </c>
      <c r="G398" s="140">
        <v>0</v>
      </c>
      <c r="H398" s="5" t="s">
        <v>8438</v>
      </c>
      <c r="I398" s="22" t="s">
        <v>8591</v>
      </c>
      <c r="J398" s="5"/>
      <c r="K398" s="5"/>
      <c r="L398" s="160">
        <f t="shared" si="64"/>
        <v>1937.15</v>
      </c>
      <c r="M398" s="160">
        <f t="shared" si="63"/>
        <v>1937.15</v>
      </c>
      <c r="N398" s="33">
        <f t="shared" si="62"/>
        <v>0</v>
      </c>
      <c r="T398">
        <v>1</v>
      </c>
      <c r="U398" s="29">
        <f t="shared" si="65"/>
        <v>0</v>
      </c>
      <c r="V398" s="29">
        <f t="shared" si="66"/>
        <v>0</v>
      </c>
      <c r="W398" s="29">
        <f t="shared" si="67"/>
        <v>0</v>
      </c>
      <c r="X398" s="29">
        <f t="shared" si="68"/>
        <v>0</v>
      </c>
      <c r="Y398" s="29">
        <f t="shared" si="69"/>
        <v>0</v>
      </c>
      <c r="Z398" s="29">
        <f t="shared" si="70"/>
        <v>1937.15</v>
      </c>
      <c r="AB398" s="29"/>
    </row>
    <row r="399" spans="1:28" x14ac:dyDescent="0.3">
      <c r="A399" s="5" t="s">
        <v>3188</v>
      </c>
      <c r="B399" s="5" t="s">
        <v>3189</v>
      </c>
      <c r="C399" s="5">
        <v>16</v>
      </c>
      <c r="D399" s="162">
        <v>2499.7399999999998</v>
      </c>
      <c r="E399" s="124">
        <v>44635</v>
      </c>
      <c r="F399" s="124">
        <v>44662</v>
      </c>
      <c r="G399" s="140">
        <v>0</v>
      </c>
      <c r="H399" s="5" t="s">
        <v>8432</v>
      </c>
      <c r="I399" s="22" t="s">
        <v>8591</v>
      </c>
      <c r="J399" s="5"/>
      <c r="K399" s="5"/>
      <c r="L399" s="160">
        <f t="shared" si="64"/>
        <v>2499.7399999999998</v>
      </c>
      <c r="M399" s="160">
        <f t="shared" si="63"/>
        <v>2499.7399999999998</v>
      </c>
      <c r="N399" s="33">
        <f t="shared" si="62"/>
        <v>0</v>
      </c>
      <c r="T399">
        <v>1</v>
      </c>
      <c r="U399" s="29">
        <f t="shared" si="65"/>
        <v>0</v>
      </c>
      <c r="V399" s="29">
        <f t="shared" si="66"/>
        <v>0</v>
      </c>
      <c r="W399" s="29">
        <f t="shared" si="67"/>
        <v>0</v>
      </c>
      <c r="X399" s="29">
        <f t="shared" si="68"/>
        <v>0</v>
      </c>
      <c r="Y399" s="29">
        <f t="shared" si="69"/>
        <v>0</v>
      </c>
      <c r="Z399" s="29">
        <f t="shared" si="70"/>
        <v>2499.7399999999998</v>
      </c>
      <c r="AB399" s="29"/>
    </row>
    <row r="400" spans="1:28" x14ac:dyDescent="0.3">
      <c r="A400" s="5" t="s">
        <v>3188</v>
      </c>
      <c r="B400" s="5" t="s">
        <v>3189</v>
      </c>
      <c r="C400" s="5">
        <v>16</v>
      </c>
      <c r="D400" s="162">
        <v>1937.15</v>
      </c>
      <c r="E400" s="124">
        <v>44635</v>
      </c>
      <c r="F400" s="124">
        <v>44662</v>
      </c>
      <c r="G400" s="140">
        <v>0</v>
      </c>
      <c r="H400" s="5" t="s">
        <v>8434</v>
      </c>
      <c r="I400" s="22" t="s">
        <v>8591</v>
      </c>
      <c r="J400" s="5"/>
      <c r="K400" s="5"/>
      <c r="L400" s="160">
        <f t="shared" si="64"/>
        <v>1937.15</v>
      </c>
      <c r="M400" s="160">
        <f t="shared" si="63"/>
        <v>1937.15</v>
      </c>
      <c r="N400" s="33">
        <f t="shared" si="62"/>
        <v>0</v>
      </c>
      <c r="T400">
        <v>1</v>
      </c>
      <c r="U400" s="29">
        <f t="shared" si="65"/>
        <v>0</v>
      </c>
      <c r="V400" s="29">
        <f t="shared" si="66"/>
        <v>0</v>
      </c>
      <c r="W400" s="29">
        <f t="shared" si="67"/>
        <v>0</v>
      </c>
      <c r="X400" s="29">
        <f t="shared" si="68"/>
        <v>0</v>
      </c>
      <c r="Y400" s="29">
        <f t="shared" si="69"/>
        <v>0</v>
      </c>
      <c r="Z400" s="29">
        <f t="shared" si="70"/>
        <v>1937.15</v>
      </c>
      <c r="AB400" s="29"/>
    </row>
    <row r="401" spans="1:28" x14ac:dyDescent="0.3">
      <c r="A401" s="5" t="s">
        <v>3190</v>
      </c>
      <c r="B401" s="5" t="s">
        <v>3191</v>
      </c>
      <c r="C401" s="5">
        <v>24</v>
      </c>
      <c r="D401" s="162">
        <v>2905.73</v>
      </c>
      <c r="E401" s="124">
        <v>44663</v>
      </c>
      <c r="F401" s="124">
        <v>44748</v>
      </c>
      <c r="G401" s="140">
        <v>0</v>
      </c>
      <c r="H401" s="5" t="s">
        <v>8437</v>
      </c>
      <c r="I401" s="22" t="s">
        <v>8591</v>
      </c>
      <c r="J401" s="5"/>
      <c r="K401" s="5"/>
      <c r="L401" s="160">
        <f t="shared" si="64"/>
        <v>2905.73</v>
      </c>
      <c r="M401" s="160">
        <f t="shared" si="63"/>
        <v>2905.73</v>
      </c>
      <c r="N401" s="33">
        <f t="shared" si="62"/>
        <v>0</v>
      </c>
      <c r="T401">
        <v>1</v>
      </c>
      <c r="U401" s="29">
        <f t="shared" si="65"/>
        <v>0</v>
      </c>
      <c r="V401" s="29">
        <f t="shared" si="66"/>
        <v>0</v>
      </c>
      <c r="W401" s="29">
        <f t="shared" si="67"/>
        <v>0</v>
      </c>
      <c r="X401" s="29">
        <f t="shared" si="68"/>
        <v>0</v>
      </c>
      <c r="Y401" s="29">
        <f t="shared" si="69"/>
        <v>0</v>
      </c>
      <c r="Z401" s="29">
        <f t="shared" si="70"/>
        <v>2905.73</v>
      </c>
      <c r="AB401" s="29"/>
    </row>
    <row r="402" spans="1:28" x14ac:dyDescent="0.3">
      <c r="A402" s="5" t="s">
        <v>3190</v>
      </c>
      <c r="B402" s="5" t="s">
        <v>3191</v>
      </c>
      <c r="C402" s="5">
        <v>48</v>
      </c>
      <c r="D402" s="162">
        <v>5811.46</v>
      </c>
      <c r="E402" s="124">
        <v>44663</v>
      </c>
      <c r="F402" s="124">
        <v>44748</v>
      </c>
      <c r="G402" s="140">
        <v>0</v>
      </c>
      <c r="H402" s="5" t="s">
        <v>8438</v>
      </c>
      <c r="I402" s="22" t="s">
        <v>8591</v>
      </c>
      <c r="J402" s="5"/>
      <c r="K402" s="5"/>
      <c r="L402" s="160">
        <f t="shared" si="64"/>
        <v>5811.46</v>
      </c>
      <c r="M402" s="160">
        <f t="shared" si="63"/>
        <v>5811.46</v>
      </c>
      <c r="N402" s="33">
        <f t="shared" si="62"/>
        <v>0</v>
      </c>
      <c r="T402">
        <v>1</v>
      </c>
      <c r="U402" s="29">
        <f t="shared" si="65"/>
        <v>0</v>
      </c>
      <c r="V402" s="29">
        <f t="shared" si="66"/>
        <v>0</v>
      </c>
      <c r="W402" s="29">
        <f t="shared" si="67"/>
        <v>0</v>
      </c>
      <c r="X402" s="29">
        <f t="shared" si="68"/>
        <v>0</v>
      </c>
      <c r="Y402" s="29">
        <f t="shared" si="69"/>
        <v>0</v>
      </c>
      <c r="Z402" s="29">
        <f t="shared" si="70"/>
        <v>5811.46</v>
      </c>
      <c r="AB402" s="29"/>
    </row>
    <row r="403" spans="1:28" x14ac:dyDescent="0.3">
      <c r="A403" s="5" t="s">
        <v>3190</v>
      </c>
      <c r="B403" s="5" t="s">
        <v>3191</v>
      </c>
      <c r="C403" s="5">
        <v>48</v>
      </c>
      <c r="D403" s="162">
        <v>7499.21</v>
      </c>
      <c r="E403" s="124">
        <v>44663</v>
      </c>
      <c r="F403" s="124">
        <v>44748</v>
      </c>
      <c r="G403" s="140">
        <v>0</v>
      </c>
      <c r="H403" s="5" t="s">
        <v>8432</v>
      </c>
      <c r="I403" s="22" t="s">
        <v>8591</v>
      </c>
      <c r="J403" s="5"/>
      <c r="K403" s="5"/>
      <c r="L403" s="160">
        <f t="shared" si="64"/>
        <v>7499.21</v>
      </c>
      <c r="M403" s="160">
        <f t="shared" si="63"/>
        <v>7499.21</v>
      </c>
      <c r="N403" s="33">
        <f t="shared" si="62"/>
        <v>0</v>
      </c>
      <c r="T403">
        <v>1</v>
      </c>
      <c r="U403" s="29">
        <f t="shared" si="65"/>
        <v>0</v>
      </c>
      <c r="V403" s="29">
        <f t="shared" si="66"/>
        <v>0</v>
      </c>
      <c r="W403" s="29">
        <f t="shared" si="67"/>
        <v>0</v>
      </c>
      <c r="X403" s="29">
        <f t="shared" si="68"/>
        <v>0</v>
      </c>
      <c r="Y403" s="29">
        <f t="shared" si="69"/>
        <v>0</v>
      </c>
      <c r="Z403" s="29">
        <f t="shared" si="70"/>
        <v>7499.21</v>
      </c>
      <c r="AB403" s="29"/>
    </row>
    <row r="404" spans="1:28" x14ac:dyDescent="0.3">
      <c r="A404" s="5" t="s">
        <v>3190</v>
      </c>
      <c r="B404" s="5" t="s">
        <v>3191</v>
      </c>
      <c r="C404" s="5">
        <v>48</v>
      </c>
      <c r="D404" s="162">
        <v>5811.46</v>
      </c>
      <c r="E404" s="124">
        <v>44663</v>
      </c>
      <c r="F404" s="124">
        <v>44748</v>
      </c>
      <c r="G404" s="140">
        <v>0</v>
      </c>
      <c r="H404" s="5" t="s">
        <v>8434</v>
      </c>
      <c r="I404" s="22" t="s">
        <v>8591</v>
      </c>
      <c r="J404" s="5"/>
      <c r="K404" s="5"/>
      <c r="L404" s="160">
        <f t="shared" si="64"/>
        <v>5811.46</v>
      </c>
      <c r="M404" s="160">
        <f t="shared" si="63"/>
        <v>5811.46</v>
      </c>
      <c r="N404" s="33">
        <f t="shared" si="62"/>
        <v>0</v>
      </c>
      <c r="T404">
        <v>1</v>
      </c>
      <c r="U404" s="29">
        <f t="shared" si="65"/>
        <v>0</v>
      </c>
      <c r="V404" s="29">
        <f t="shared" si="66"/>
        <v>0</v>
      </c>
      <c r="W404" s="29">
        <f t="shared" si="67"/>
        <v>0</v>
      </c>
      <c r="X404" s="29">
        <f t="shared" si="68"/>
        <v>0</v>
      </c>
      <c r="Y404" s="29">
        <f t="shared" si="69"/>
        <v>0</v>
      </c>
      <c r="Z404" s="29">
        <f t="shared" si="70"/>
        <v>5811.46</v>
      </c>
      <c r="AB404" s="29"/>
    </row>
    <row r="405" spans="1:28" x14ac:dyDescent="0.3">
      <c r="A405" s="5" t="s">
        <v>3194</v>
      </c>
      <c r="B405" s="5" t="s">
        <v>3195</v>
      </c>
      <c r="C405" s="5">
        <v>20000</v>
      </c>
      <c r="D405" s="162">
        <v>23677.96</v>
      </c>
      <c r="E405" s="124">
        <v>44663</v>
      </c>
      <c r="F405" s="124">
        <v>44748</v>
      </c>
      <c r="G405" s="140">
        <v>0</v>
      </c>
      <c r="H405" s="5" t="s">
        <v>8380</v>
      </c>
      <c r="I405" s="22" t="s">
        <v>8591</v>
      </c>
      <c r="J405" s="5"/>
      <c r="K405" s="5"/>
      <c r="L405" s="160">
        <f t="shared" si="64"/>
        <v>23677.96</v>
      </c>
      <c r="M405" s="160">
        <f t="shared" si="63"/>
        <v>23677.96</v>
      </c>
      <c r="N405" s="33">
        <f t="shared" si="62"/>
        <v>0</v>
      </c>
      <c r="Q405">
        <v>1</v>
      </c>
      <c r="U405" s="29">
        <f t="shared" si="65"/>
        <v>0</v>
      </c>
      <c r="V405" s="29">
        <f t="shared" si="66"/>
        <v>0</v>
      </c>
      <c r="W405" s="29">
        <f t="shared" si="67"/>
        <v>23677.96</v>
      </c>
      <c r="X405" s="29">
        <f t="shared" si="68"/>
        <v>0</v>
      </c>
      <c r="Y405" s="29">
        <f t="shared" si="69"/>
        <v>0</v>
      </c>
      <c r="Z405" s="29">
        <f t="shared" si="70"/>
        <v>0</v>
      </c>
      <c r="AB405" s="29"/>
    </row>
    <row r="406" spans="1:28" x14ac:dyDescent="0.3">
      <c r="A406" s="5" t="s">
        <v>3192</v>
      </c>
      <c r="B406" s="5" t="s">
        <v>3193</v>
      </c>
      <c r="C406" s="5">
        <v>8</v>
      </c>
      <c r="D406" s="162">
        <v>1460.7</v>
      </c>
      <c r="E406" s="124">
        <v>44777</v>
      </c>
      <c r="F406" s="124">
        <v>44790</v>
      </c>
      <c r="G406" s="140">
        <v>0</v>
      </c>
      <c r="H406" s="5" t="s">
        <v>8448</v>
      </c>
      <c r="I406" s="22" t="s">
        <v>8591</v>
      </c>
      <c r="J406" s="5"/>
      <c r="K406" s="5"/>
      <c r="L406" s="160">
        <f t="shared" si="64"/>
        <v>1460.7</v>
      </c>
      <c r="M406" s="160">
        <f t="shared" si="63"/>
        <v>1460.7</v>
      </c>
      <c r="N406" s="33">
        <f t="shared" si="62"/>
        <v>0</v>
      </c>
      <c r="T406">
        <v>1</v>
      </c>
      <c r="U406" s="29">
        <f t="shared" si="65"/>
        <v>0</v>
      </c>
      <c r="V406" s="29">
        <f t="shared" si="66"/>
        <v>0</v>
      </c>
      <c r="W406" s="29">
        <f t="shared" si="67"/>
        <v>0</v>
      </c>
      <c r="X406" s="29">
        <f t="shared" si="68"/>
        <v>0</v>
      </c>
      <c r="Y406" s="29">
        <f t="shared" si="69"/>
        <v>0</v>
      </c>
      <c r="Z406" s="29">
        <f t="shared" si="70"/>
        <v>1460.7</v>
      </c>
      <c r="AB406" s="29"/>
    </row>
    <row r="407" spans="1:28" x14ac:dyDescent="0.3">
      <c r="A407" s="5" t="s">
        <v>3192</v>
      </c>
      <c r="B407" s="5" t="s">
        <v>3193</v>
      </c>
      <c r="C407" s="5">
        <v>4</v>
      </c>
      <c r="D407" s="162">
        <v>484.29</v>
      </c>
      <c r="E407" s="124">
        <v>44777</v>
      </c>
      <c r="F407" s="124">
        <v>44790</v>
      </c>
      <c r="G407" s="140">
        <v>0</v>
      </c>
      <c r="H407" s="5" t="s">
        <v>8437</v>
      </c>
      <c r="I407" s="22" t="s">
        <v>8591</v>
      </c>
      <c r="J407" s="5"/>
      <c r="K407" s="5"/>
      <c r="L407" s="160">
        <f t="shared" si="64"/>
        <v>484.29</v>
      </c>
      <c r="M407" s="160">
        <f t="shared" si="63"/>
        <v>484.29</v>
      </c>
      <c r="N407" s="33">
        <f t="shared" si="62"/>
        <v>0</v>
      </c>
      <c r="T407">
        <v>1</v>
      </c>
      <c r="U407" s="29">
        <f t="shared" si="65"/>
        <v>0</v>
      </c>
      <c r="V407" s="29">
        <f t="shared" si="66"/>
        <v>0</v>
      </c>
      <c r="W407" s="29">
        <f t="shared" si="67"/>
        <v>0</v>
      </c>
      <c r="X407" s="29">
        <f t="shared" si="68"/>
        <v>0</v>
      </c>
      <c r="Y407" s="29">
        <f t="shared" si="69"/>
        <v>0</v>
      </c>
      <c r="Z407" s="29">
        <f t="shared" si="70"/>
        <v>484.29</v>
      </c>
      <c r="AB407" s="29"/>
    </row>
    <row r="408" spans="1:28" x14ac:dyDescent="0.3">
      <c r="A408" s="5" t="s">
        <v>3192</v>
      </c>
      <c r="B408" s="5" t="s">
        <v>3193</v>
      </c>
      <c r="C408" s="5">
        <v>8</v>
      </c>
      <c r="D408" s="162">
        <v>968.58</v>
      </c>
      <c r="E408" s="124">
        <v>44777</v>
      </c>
      <c r="F408" s="124">
        <v>44790</v>
      </c>
      <c r="G408" s="140">
        <v>0</v>
      </c>
      <c r="H408" s="5" t="s">
        <v>8438</v>
      </c>
      <c r="I408" s="22" t="s">
        <v>8591</v>
      </c>
      <c r="J408" s="5"/>
      <c r="K408" s="5"/>
      <c r="L408" s="160">
        <f t="shared" si="64"/>
        <v>968.58</v>
      </c>
      <c r="M408" s="160">
        <f t="shared" si="63"/>
        <v>968.58</v>
      </c>
      <c r="N408" s="33">
        <f t="shared" si="62"/>
        <v>0</v>
      </c>
      <c r="T408">
        <v>1</v>
      </c>
      <c r="U408" s="29">
        <f t="shared" si="65"/>
        <v>0</v>
      </c>
      <c r="V408" s="29">
        <f t="shared" si="66"/>
        <v>0</v>
      </c>
      <c r="W408" s="29">
        <f t="shared" si="67"/>
        <v>0</v>
      </c>
      <c r="X408" s="29">
        <f t="shared" si="68"/>
        <v>0</v>
      </c>
      <c r="Y408" s="29">
        <f t="shared" si="69"/>
        <v>0</v>
      </c>
      <c r="Z408" s="29">
        <f t="shared" si="70"/>
        <v>968.58</v>
      </c>
      <c r="AB408" s="29"/>
    </row>
    <row r="409" spans="1:28" x14ac:dyDescent="0.3">
      <c r="A409" s="5" t="s">
        <v>3192</v>
      </c>
      <c r="B409" s="5" t="s">
        <v>3193</v>
      </c>
      <c r="C409" s="5">
        <v>8</v>
      </c>
      <c r="D409" s="162">
        <v>1249.8699999999999</v>
      </c>
      <c r="E409" s="124">
        <v>44777</v>
      </c>
      <c r="F409" s="124">
        <v>44790</v>
      </c>
      <c r="G409" s="140">
        <v>0</v>
      </c>
      <c r="H409" s="5" t="s">
        <v>8432</v>
      </c>
      <c r="I409" s="22" t="s">
        <v>8591</v>
      </c>
      <c r="J409" s="5"/>
      <c r="K409" s="5"/>
      <c r="L409" s="160">
        <f t="shared" si="64"/>
        <v>1249.8699999999999</v>
      </c>
      <c r="M409" s="160">
        <f t="shared" si="63"/>
        <v>1249.8699999999999</v>
      </c>
      <c r="N409" s="33">
        <f t="shared" si="62"/>
        <v>0</v>
      </c>
      <c r="T409">
        <v>1</v>
      </c>
      <c r="U409" s="29">
        <f t="shared" si="65"/>
        <v>0</v>
      </c>
      <c r="V409" s="29">
        <f t="shared" si="66"/>
        <v>0</v>
      </c>
      <c r="W409" s="29">
        <f t="shared" si="67"/>
        <v>0</v>
      </c>
      <c r="X409" s="29">
        <f t="shared" si="68"/>
        <v>0</v>
      </c>
      <c r="Y409" s="29">
        <f t="shared" si="69"/>
        <v>0</v>
      </c>
      <c r="Z409" s="29">
        <f t="shared" si="70"/>
        <v>1249.8699999999999</v>
      </c>
      <c r="AB409" s="29"/>
    </row>
    <row r="410" spans="1:28" x14ac:dyDescent="0.3">
      <c r="A410" s="5" t="s">
        <v>3192</v>
      </c>
      <c r="B410" s="5" t="s">
        <v>3193</v>
      </c>
      <c r="C410" s="5">
        <v>8</v>
      </c>
      <c r="D410" s="162">
        <v>968.58</v>
      </c>
      <c r="E410" s="124">
        <v>44777</v>
      </c>
      <c r="F410" s="124">
        <v>44790</v>
      </c>
      <c r="G410" s="140">
        <v>0</v>
      </c>
      <c r="H410" s="5" t="s">
        <v>8434</v>
      </c>
      <c r="I410" s="22" t="s">
        <v>8591</v>
      </c>
      <c r="J410" s="5"/>
      <c r="K410" s="5"/>
      <c r="L410" s="160">
        <f t="shared" si="64"/>
        <v>968.58</v>
      </c>
      <c r="M410" s="160">
        <f t="shared" si="63"/>
        <v>968.58</v>
      </c>
      <c r="N410" s="33">
        <f t="shared" si="62"/>
        <v>0</v>
      </c>
      <c r="T410">
        <v>1</v>
      </c>
      <c r="U410" s="29">
        <f t="shared" si="65"/>
        <v>0</v>
      </c>
      <c r="V410" s="29">
        <f t="shared" si="66"/>
        <v>0</v>
      </c>
      <c r="W410" s="29">
        <f t="shared" si="67"/>
        <v>0</v>
      </c>
      <c r="X410" s="29">
        <f t="shared" si="68"/>
        <v>0</v>
      </c>
      <c r="Y410" s="29">
        <f t="shared" si="69"/>
        <v>0</v>
      </c>
      <c r="Z410" s="29">
        <f t="shared" si="70"/>
        <v>968.58</v>
      </c>
      <c r="AB410" s="29"/>
    </row>
    <row r="411" spans="1:28" x14ac:dyDescent="0.3">
      <c r="A411" s="142" t="s">
        <v>8460</v>
      </c>
      <c r="B411" s="142"/>
      <c r="C411" s="142">
        <v>50324</v>
      </c>
      <c r="D411" s="161"/>
      <c r="E411" s="144" t="s">
        <v>8461</v>
      </c>
      <c r="F411" s="144">
        <v>44732</v>
      </c>
      <c r="G411" s="145"/>
      <c r="H411" s="142"/>
      <c r="I411" s="146"/>
      <c r="J411" s="142"/>
      <c r="K411" s="142"/>
      <c r="L411" s="147"/>
      <c r="M411" s="147"/>
      <c r="N411" s="147"/>
      <c r="U411" s="29"/>
      <c r="V411" s="29"/>
      <c r="W411" s="29"/>
      <c r="X411" s="29"/>
      <c r="Y411" s="29"/>
      <c r="Z411" s="29"/>
      <c r="AB411" s="29"/>
    </row>
    <row r="412" spans="1:28" x14ac:dyDescent="0.3">
      <c r="A412" s="5" t="s">
        <v>3220</v>
      </c>
      <c r="B412" s="5" t="s">
        <v>3221</v>
      </c>
      <c r="C412" s="5">
        <v>8</v>
      </c>
      <c r="D412" s="162">
        <v>968.58</v>
      </c>
      <c r="E412" s="124" t="s">
        <v>8461</v>
      </c>
      <c r="F412" s="124">
        <v>44594</v>
      </c>
      <c r="G412" s="140">
        <v>0.85</v>
      </c>
      <c r="H412" s="5" t="s">
        <v>8437</v>
      </c>
      <c r="I412" s="22" t="s">
        <v>8591</v>
      </c>
      <c r="J412" s="5"/>
      <c r="K412" s="5"/>
      <c r="L412" s="160">
        <f t="shared" si="64"/>
        <v>145.28700000000003</v>
      </c>
      <c r="M412" s="160">
        <f t="shared" si="63"/>
        <v>145.28700000000003</v>
      </c>
      <c r="N412" s="33">
        <f t="shared" si="62"/>
        <v>0</v>
      </c>
      <c r="R412">
        <v>1</v>
      </c>
      <c r="U412" s="29">
        <f t="shared" si="65"/>
        <v>0</v>
      </c>
      <c r="V412" s="29">
        <f t="shared" si="66"/>
        <v>0</v>
      </c>
      <c r="W412" s="29">
        <f t="shared" si="67"/>
        <v>0</v>
      </c>
      <c r="X412" s="29">
        <f t="shared" si="68"/>
        <v>145.28700000000003</v>
      </c>
      <c r="Y412" s="29">
        <f t="shared" si="69"/>
        <v>0</v>
      </c>
      <c r="Z412" s="29">
        <f t="shared" si="70"/>
        <v>0</v>
      </c>
      <c r="AB412" s="29"/>
    </row>
    <row r="413" spans="1:28" x14ac:dyDescent="0.3">
      <c r="A413" s="5" t="s">
        <v>3220</v>
      </c>
      <c r="B413" s="5" t="s">
        <v>3221</v>
      </c>
      <c r="C413" s="5">
        <v>4</v>
      </c>
      <c r="D413" s="162">
        <v>624.92999999999995</v>
      </c>
      <c r="E413" s="5" t="s">
        <v>8461</v>
      </c>
      <c r="F413" s="124">
        <v>44594</v>
      </c>
      <c r="G413" s="140">
        <v>0.85</v>
      </c>
      <c r="H413" s="5" t="s">
        <v>8432</v>
      </c>
      <c r="I413" s="22" t="s">
        <v>8591</v>
      </c>
      <c r="J413" s="5"/>
      <c r="K413" s="5"/>
      <c r="L413" s="160">
        <f t="shared" si="64"/>
        <v>93.739500000000007</v>
      </c>
      <c r="M413" s="160">
        <f t="shared" si="63"/>
        <v>93.739500000000007</v>
      </c>
      <c r="N413" s="33">
        <f t="shared" si="62"/>
        <v>0</v>
      </c>
      <c r="R413">
        <v>1</v>
      </c>
      <c r="U413" s="29">
        <f t="shared" si="65"/>
        <v>0</v>
      </c>
      <c r="V413" s="29">
        <f t="shared" si="66"/>
        <v>0</v>
      </c>
      <c r="W413" s="29">
        <f t="shared" si="67"/>
        <v>0</v>
      </c>
      <c r="X413" s="29">
        <f t="shared" si="68"/>
        <v>93.739500000000007</v>
      </c>
      <c r="Y413" s="29">
        <f t="shared" si="69"/>
        <v>0</v>
      </c>
      <c r="Z413" s="29">
        <f t="shared" si="70"/>
        <v>0</v>
      </c>
      <c r="AB413" s="29"/>
    </row>
    <row r="414" spans="1:28" x14ac:dyDescent="0.3">
      <c r="A414" s="5" t="s">
        <v>3222</v>
      </c>
      <c r="B414" s="5" t="s">
        <v>3223</v>
      </c>
      <c r="C414" s="5">
        <v>24</v>
      </c>
      <c r="D414" s="162">
        <v>2905.73</v>
      </c>
      <c r="E414" s="124">
        <v>44617</v>
      </c>
      <c r="F414" s="124">
        <v>44658</v>
      </c>
      <c r="G414" s="140">
        <v>0</v>
      </c>
      <c r="H414" s="5" t="s">
        <v>8438</v>
      </c>
      <c r="I414" s="22" t="s">
        <v>8591</v>
      </c>
      <c r="J414" s="5"/>
      <c r="K414" s="5"/>
      <c r="L414" s="160">
        <f t="shared" si="64"/>
        <v>2905.73</v>
      </c>
      <c r="M414" s="160">
        <f t="shared" si="63"/>
        <v>2905.73</v>
      </c>
      <c r="N414" s="33">
        <f t="shared" si="62"/>
        <v>0</v>
      </c>
      <c r="T414">
        <v>1</v>
      </c>
      <c r="U414" s="29">
        <f t="shared" si="65"/>
        <v>0</v>
      </c>
      <c r="V414" s="29">
        <f t="shared" si="66"/>
        <v>0</v>
      </c>
      <c r="W414" s="29">
        <f t="shared" si="67"/>
        <v>0</v>
      </c>
      <c r="X414" s="29">
        <f t="shared" si="68"/>
        <v>0</v>
      </c>
      <c r="Y414" s="29">
        <f t="shared" si="69"/>
        <v>0</v>
      </c>
      <c r="Z414" s="29">
        <f t="shared" si="70"/>
        <v>2905.73</v>
      </c>
      <c r="AB414" s="29"/>
    </row>
    <row r="415" spans="1:28" x14ac:dyDescent="0.3">
      <c r="A415" s="5" t="s">
        <v>3222</v>
      </c>
      <c r="B415" s="5" t="s">
        <v>3223</v>
      </c>
      <c r="C415" s="5">
        <v>24</v>
      </c>
      <c r="D415" s="162">
        <v>3749.6</v>
      </c>
      <c r="E415" s="124">
        <v>44617</v>
      </c>
      <c r="F415" s="124">
        <v>44658</v>
      </c>
      <c r="G415" s="140">
        <v>0</v>
      </c>
      <c r="H415" s="5" t="s">
        <v>8432</v>
      </c>
      <c r="I415" s="22" t="s">
        <v>8591</v>
      </c>
      <c r="J415" s="5"/>
      <c r="K415" s="5"/>
      <c r="L415" s="160">
        <f t="shared" si="64"/>
        <v>3749.6</v>
      </c>
      <c r="M415" s="160">
        <f t="shared" si="63"/>
        <v>3749.6</v>
      </c>
      <c r="N415" s="33">
        <f t="shared" si="62"/>
        <v>0</v>
      </c>
      <c r="T415">
        <v>1</v>
      </c>
      <c r="U415" s="29">
        <f t="shared" si="65"/>
        <v>0</v>
      </c>
      <c r="V415" s="29">
        <f t="shared" si="66"/>
        <v>0</v>
      </c>
      <c r="W415" s="29">
        <f t="shared" si="67"/>
        <v>0</v>
      </c>
      <c r="X415" s="29">
        <f t="shared" si="68"/>
        <v>0</v>
      </c>
      <c r="Y415" s="29">
        <f t="shared" si="69"/>
        <v>0</v>
      </c>
      <c r="Z415" s="29">
        <f t="shared" si="70"/>
        <v>3749.6</v>
      </c>
      <c r="AB415" s="29"/>
    </row>
    <row r="416" spans="1:28" x14ac:dyDescent="0.3">
      <c r="A416" s="5" t="s">
        <v>3222</v>
      </c>
      <c r="B416" s="5" t="s">
        <v>3223</v>
      </c>
      <c r="C416" s="5">
        <v>24</v>
      </c>
      <c r="D416" s="162">
        <v>2905.73</v>
      </c>
      <c r="E416" s="124">
        <v>44617</v>
      </c>
      <c r="F416" s="124">
        <v>44658</v>
      </c>
      <c r="G416" s="140">
        <v>0</v>
      </c>
      <c r="H416" s="5" t="s">
        <v>8434</v>
      </c>
      <c r="I416" s="22" t="s">
        <v>8591</v>
      </c>
      <c r="J416" s="5"/>
      <c r="K416" s="5"/>
      <c r="L416" s="160">
        <f t="shared" si="64"/>
        <v>2905.73</v>
      </c>
      <c r="M416" s="160">
        <f t="shared" si="63"/>
        <v>2905.73</v>
      </c>
      <c r="N416" s="33">
        <f t="shared" si="62"/>
        <v>0</v>
      </c>
      <c r="T416">
        <v>1</v>
      </c>
      <c r="U416" s="29">
        <f t="shared" si="65"/>
        <v>0</v>
      </c>
      <c r="V416" s="29">
        <f t="shared" si="66"/>
        <v>0</v>
      </c>
      <c r="W416" s="29">
        <f t="shared" si="67"/>
        <v>0</v>
      </c>
      <c r="X416" s="29">
        <f t="shared" si="68"/>
        <v>0</v>
      </c>
      <c r="Y416" s="29">
        <f t="shared" si="69"/>
        <v>0</v>
      </c>
      <c r="Z416" s="29">
        <f t="shared" si="70"/>
        <v>2905.73</v>
      </c>
      <c r="AB416" s="29"/>
    </row>
    <row r="417" spans="1:28" x14ac:dyDescent="0.3">
      <c r="A417" s="5" t="s">
        <v>3224</v>
      </c>
      <c r="B417" s="5" t="s">
        <v>3225</v>
      </c>
      <c r="C417" s="5">
        <v>8</v>
      </c>
      <c r="D417" s="162">
        <v>1460.7</v>
      </c>
      <c r="E417" s="124">
        <v>44719</v>
      </c>
      <c r="F417" s="124">
        <v>44732</v>
      </c>
      <c r="G417" s="140">
        <v>0</v>
      </c>
      <c r="H417" s="5" t="s">
        <v>8448</v>
      </c>
      <c r="I417" s="22" t="s">
        <v>8591</v>
      </c>
      <c r="J417" s="5"/>
      <c r="K417" s="5"/>
      <c r="L417" s="160">
        <f t="shared" si="64"/>
        <v>1460.7</v>
      </c>
      <c r="M417" s="160">
        <f t="shared" si="63"/>
        <v>1460.7</v>
      </c>
      <c r="N417" s="33">
        <f t="shared" si="62"/>
        <v>0</v>
      </c>
      <c r="T417">
        <v>1</v>
      </c>
      <c r="U417" s="29">
        <f t="shared" si="65"/>
        <v>0</v>
      </c>
      <c r="V417" s="29">
        <f t="shared" si="66"/>
        <v>0</v>
      </c>
      <c r="W417" s="29">
        <f t="shared" si="67"/>
        <v>0</v>
      </c>
      <c r="X417" s="29">
        <f t="shared" si="68"/>
        <v>0</v>
      </c>
      <c r="Y417" s="29">
        <f t="shared" si="69"/>
        <v>0</v>
      </c>
      <c r="Z417" s="29">
        <f t="shared" si="70"/>
        <v>1460.7</v>
      </c>
      <c r="AB417" s="29"/>
    </row>
    <row r="418" spans="1:28" x14ac:dyDescent="0.3">
      <c r="A418" s="5" t="s">
        <v>3224</v>
      </c>
      <c r="B418" s="5" t="s">
        <v>3225</v>
      </c>
      <c r="C418" s="5">
        <v>4</v>
      </c>
      <c r="D418" s="162">
        <v>484.29</v>
      </c>
      <c r="E418" s="124">
        <v>44719</v>
      </c>
      <c r="F418" s="124">
        <v>44732</v>
      </c>
      <c r="G418" s="140">
        <v>0</v>
      </c>
      <c r="H418" s="5" t="s">
        <v>8437</v>
      </c>
      <c r="I418" s="22" t="s">
        <v>8591</v>
      </c>
      <c r="J418" s="5"/>
      <c r="K418" s="5"/>
      <c r="L418" s="160">
        <f t="shared" si="64"/>
        <v>484.29</v>
      </c>
      <c r="M418" s="160">
        <f t="shared" si="63"/>
        <v>484.29</v>
      </c>
      <c r="N418" s="33">
        <f t="shared" si="62"/>
        <v>0</v>
      </c>
      <c r="T418">
        <v>1</v>
      </c>
      <c r="U418" s="29">
        <f t="shared" si="65"/>
        <v>0</v>
      </c>
      <c r="V418" s="29">
        <f t="shared" si="66"/>
        <v>0</v>
      </c>
      <c r="W418" s="29">
        <f t="shared" si="67"/>
        <v>0</v>
      </c>
      <c r="X418" s="29">
        <f t="shared" si="68"/>
        <v>0</v>
      </c>
      <c r="Y418" s="29">
        <f t="shared" si="69"/>
        <v>0</v>
      </c>
      <c r="Z418" s="29">
        <f t="shared" si="70"/>
        <v>484.29</v>
      </c>
      <c r="AB418" s="29"/>
    </row>
    <row r="419" spans="1:28" x14ac:dyDescent="0.3">
      <c r="A419" s="5" t="s">
        <v>3224</v>
      </c>
      <c r="B419" s="5" t="s">
        <v>3225</v>
      </c>
      <c r="C419" s="5">
        <v>8</v>
      </c>
      <c r="D419" s="162">
        <v>968.58</v>
      </c>
      <c r="E419" s="124">
        <v>44719</v>
      </c>
      <c r="F419" s="124">
        <v>44732</v>
      </c>
      <c r="G419" s="140">
        <v>0</v>
      </c>
      <c r="H419" s="5" t="s">
        <v>8438</v>
      </c>
      <c r="I419" s="22" t="s">
        <v>8591</v>
      </c>
      <c r="J419" s="5"/>
      <c r="K419" s="5"/>
      <c r="L419" s="160">
        <f t="shared" si="64"/>
        <v>968.58</v>
      </c>
      <c r="M419" s="160">
        <f t="shared" si="63"/>
        <v>968.58</v>
      </c>
      <c r="N419" s="33">
        <f t="shared" si="62"/>
        <v>0</v>
      </c>
      <c r="T419">
        <v>1</v>
      </c>
      <c r="U419" s="29">
        <f t="shared" si="65"/>
        <v>0</v>
      </c>
      <c r="V419" s="29">
        <f t="shared" si="66"/>
        <v>0</v>
      </c>
      <c r="W419" s="29">
        <f t="shared" si="67"/>
        <v>0</v>
      </c>
      <c r="X419" s="29">
        <f t="shared" si="68"/>
        <v>0</v>
      </c>
      <c r="Y419" s="29">
        <f t="shared" si="69"/>
        <v>0</v>
      </c>
      <c r="Z419" s="29">
        <f t="shared" si="70"/>
        <v>968.58</v>
      </c>
      <c r="AB419" s="29"/>
    </row>
    <row r="420" spans="1:28" x14ac:dyDescent="0.3">
      <c r="A420" s="5" t="s">
        <v>3224</v>
      </c>
      <c r="B420" s="5" t="s">
        <v>3225</v>
      </c>
      <c r="C420" s="5">
        <v>8</v>
      </c>
      <c r="D420" s="162">
        <v>1249.8699999999999</v>
      </c>
      <c r="E420" s="124">
        <v>44719</v>
      </c>
      <c r="F420" s="124">
        <v>44732</v>
      </c>
      <c r="G420" s="140">
        <v>0</v>
      </c>
      <c r="H420" s="5" t="s">
        <v>8432</v>
      </c>
      <c r="I420" s="22" t="s">
        <v>8591</v>
      </c>
      <c r="J420" s="5"/>
      <c r="K420" s="5"/>
      <c r="L420" s="160">
        <f t="shared" si="64"/>
        <v>1249.8699999999999</v>
      </c>
      <c r="M420" s="160">
        <f t="shared" si="63"/>
        <v>1249.8699999999999</v>
      </c>
      <c r="N420" s="33">
        <f t="shared" si="62"/>
        <v>0</v>
      </c>
      <c r="T420">
        <v>1</v>
      </c>
      <c r="U420" s="29">
        <f t="shared" si="65"/>
        <v>0</v>
      </c>
      <c r="V420" s="29">
        <f t="shared" si="66"/>
        <v>0</v>
      </c>
      <c r="W420" s="29">
        <f t="shared" si="67"/>
        <v>0</v>
      </c>
      <c r="X420" s="29">
        <f t="shared" si="68"/>
        <v>0</v>
      </c>
      <c r="Y420" s="29">
        <f t="shared" si="69"/>
        <v>0</v>
      </c>
      <c r="Z420" s="29">
        <f t="shared" si="70"/>
        <v>1249.8699999999999</v>
      </c>
      <c r="AB420" s="29"/>
    </row>
    <row r="421" spans="1:28" x14ac:dyDescent="0.3">
      <c r="A421" s="5" t="s">
        <v>3224</v>
      </c>
      <c r="B421" s="5" t="s">
        <v>3225</v>
      </c>
      <c r="C421" s="5">
        <v>8</v>
      </c>
      <c r="D421" s="162">
        <v>968.58</v>
      </c>
      <c r="E421" s="124">
        <v>44719</v>
      </c>
      <c r="F421" s="124">
        <v>44732</v>
      </c>
      <c r="G421" s="140">
        <v>0</v>
      </c>
      <c r="H421" s="5" t="s">
        <v>8434</v>
      </c>
      <c r="I421" s="22" t="s">
        <v>8591</v>
      </c>
      <c r="J421" s="5"/>
      <c r="K421" s="5"/>
      <c r="L421" s="160">
        <f t="shared" si="64"/>
        <v>968.58</v>
      </c>
      <c r="M421" s="160">
        <f t="shared" si="63"/>
        <v>968.58</v>
      </c>
      <c r="N421" s="33">
        <f t="shared" si="62"/>
        <v>0</v>
      </c>
      <c r="T421">
        <v>1</v>
      </c>
      <c r="U421" s="29">
        <f t="shared" si="65"/>
        <v>0</v>
      </c>
      <c r="V421" s="29">
        <f t="shared" si="66"/>
        <v>0</v>
      </c>
      <c r="W421" s="29">
        <f t="shared" si="67"/>
        <v>0</v>
      </c>
      <c r="X421" s="29">
        <f t="shared" si="68"/>
        <v>0</v>
      </c>
      <c r="Y421" s="29">
        <f t="shared" si="69"/>
        <v>0</v>
      </c>
      <c r="Z421" s="29">
        <f t="shared" si="70"/>
        <v>968.58</v>
      </c>
      <c r="AB421" s="29"/>
    </row>
    <row r="422" spans="1:28" x14ac:dyDescent="0.3">
      <c r="A422" s="5" t="s">
        <v>3204</v>
      </c>
      <c r="B422" s="5" t="s">
        <v>3205</v>
      </c>
      <c r="C422" s="5">
        <v>4</v>
      </c>
      <c r="D422" s="162">
        <v>730.35</v>
      </c>
      <c r="E422" s="124">
        <v>44595</v>
      </c>
      <c r="F422" s="124">
        <v>44601</v>
      </c>
      <c r="G422" s="140">
        <v>0</v>
      </c>
      <c r="H422" s="5" t="s">
        <v>8448</v>
      </c>
      <c r="I422" s="22" t="s">
        <v>8591</v>
      </c>
      <c r="J422" s="5"/>
      <c r="K422" s="5"/>
      <c r="L422" s="160">
        <f t="shared" si="64"/>
        <v>730.35</v>
      </c>
      <c r="M422" s="160">
        <f t="shared" si="63"/>
        <v>730.35</v>
      </c>
      <c r="N422" s="33">
        <f t="shared" si="62"/>
        <v>0</v>
      </c>
      <c r="T422">
        <v>1</v>
      </c>
      <c r="U422" s="29">
        <f t="shared" si="65"/>
        <v>0</v>
      </c>
      <c r="V422" s="29">
        <f t="shared" si="66"/>
        <v>0</v>
      </c>
      <c r="W422" s="29">
        <f t="shared" si="67"/>
        <v>0</v>
      </c>
      <c r="X422" s="29">
        <f t="shared" si="68"/>
        <v>0</v>
      </c>
      <c r="Y422" s="29">
        <f t="shared" si="69"/>
        <v>0</v>
      </c>
      <c r="Z422" s="29">
        <f t="shared" si="70"/>
        <v>730.35</v>
      </c>
      <c r="AB422" s="29"/>
    </row>
    <row r="423" spans="1:28" x14ac:dyDescent="0.3">
      <c r="A423" s="5" t="s">
        <v>3204</v>
      </c>
      <c r="B423" s="5" t="s">
        <v>3205</v>
      </c>
      <c r="C423" s="5">
        <v>4</v>
      </c>
      <c r="D423" s="162">
        <v>624.92999999999995</v>
      </c>
      <c r="E423" s="124">
        <v>44595</v>
      </c>
      <c r="F423" s="124">
        <v>44601</v>
      </c>
      <c r="G423" s="140">
        <v>0</v>
      </c>
      <c r="H423" s="5" t="s">
        <v>8432</v>
      </c>
      <c r="I423" s="22" t="s">
        <v>8591</v>
      </c>
      <c r="J423" s="5"/>
      <c r="K423" s="5"/>
      <c r="L423" s="160">
        <f t="shared" si="64"/>
        <v>624.92999999999995</v>
      </c>
      <c r="M423" s="160">
        <f t="shared" si="63"/>
        <v>624.92999999999995</v>
      </c>
      <c r="N423" s="33">
        <f t="shared" si="62"/>
        <v>0</v>
      </c>
      <c r="T423">
        <v>1</v>
      </c>
      <c r="U423" s="29">
        <f t="shared" si="65"/>
        <v>0</v>
      </c>
      <c r="V423" s="29">
        <f t="shared" si="66"/>
        <v>0</v>
      </c>
      <c r="W423" s="29">
        <f t="shared" si="67"/>
        <v>0</v>
      </c>
      <c r="X423" s="29">
        <f t="shared" si="68"/>
        <v>0</v>
      </c>
      <c r="Y423" s="29">
        <f t="shared" si="69"/>
        <v>0</v>
      </c>
      <c r="Z423" s="29">
        <f t="shared" si="70"/>
        <v>624.92999999999995</v>
      </c>
      <c r="AB423" s="29"/>
    </row>
    <row r="424" spans="1:28" x14ac:dyDescent="0.3">
      <c r="A424" s="5" t="s">
        <v>3206</v>
      </c>
      <c r="B424" s="5" t="s">
        <v>3207</v>
      </c>
      <c r="C424" s="5">
        <v>8</v>
      </c>
      <c r="D424" s="162">
        <v>1460.7</v>
      </c>
      <c r="E424" s="124">
        <v>44602</v>
      </c>
      <c r="F424" s="124">
        <v>44616</v>
      </c>
      <c r="G424" s="140">
        <v>0</v>
      </c>
      <c r="H424" s="5" t="s">
        <v>8448</v>
      </c>
      <c r="I424" s="5" t="s">
        <v>8591</v>
      </c>
      <c r="J424" s="5"/>
      <c r="K424" s="5"/>
      <c r="L424" s="160">
        <f t="shared" si="64"/>
        <v>1460.7</v>
      </c>
      <c r="M424" s="160">
        <f t="shared" si="63"/>
        <v>1460.7</v>
      </c>
      <c r="N424" s="33">
        <f t="shared" si="62"/>
        <v>0</v>
      </c>
      <c r="T424">
        <v>1</v>
      </c>
      <c r="U424" s="29">
        <f t="shared" si="65"/>
        <v>0</v>
      </c>
      <c r="V424" s="29">
        <f t="shared" si="66"/>
        <v>0</v>
      </c>
      <c r="W424" s="29">
        <f t="shared" si="67"/>
        <v>0</v>
      </c>
      <c r="X424" s="29">
        <f t="shared" si="68"/>
        <v>0</v>
      </c>
      <c r="Y424" s="29">
        <f t="shared" si="69"/>
        <v>0</v>
      </c>
      <c r="Z424" s="29">
        <f t="shared" si="70"/>
        <v>1460.7</v>
      </c>
      <c r="AB424" s="29"/>
    </row>
    <row r="425" spans="1:28" x14ac:dyDescent="0.3">
      <c r="A425" s="5" t="s">
        <v>3206</v>
      </c>
      <c r="B425" s="5" t="s">
        <v>3207</v>
      </c>
      <c r="C425" s="5">
        <v>8</v>
      </c>
      <c r="D425" s="162">
        <v>968.58</v>
      </c>
      <c r="E425" s="124">
        <v>44602</v>
      </c>
      <c r="F425" s="124">
        <v>44616</v>
      </c>
      <c r="G425" s="140">
        <v>0</v>
      </c>
      <c r="H425" s="5" t="s">
        <v>8437</v>
      </c>
      <c r="I425" s="22" t="s">
        <v>8591</v>
      </c>
      <c r="J425" s="5"/>
      <c r="K425" s="5"/>
      <c r="L425" s="160">
        <f t="shared" si="64"/>
        <v>968.58</v>
      </c>
      <c r="M425" s="160">
        <f t="shared" si="63"/>
        <v>968.58</v>
      </c>
      <c r="N425" s="33">
        <f t="shared" si="62"/>
        <v>0</v>
      </c>
      <c r="T425">
        <v>1</v>
      </c>
      <c r="U425" s="29">
        <f t="shared" si="65"/>
        <v>0</v>
      </c>
      <c r="V425" s="29">
        <f t="shared" si="66"/>
        <v>0</v>
      </c>
      <c r="W425" s="29">
        <f t="shared" si="67"/>
        <v>0</v>
      </c>
      <c r="X425" s="29">
        <f t="shared" si="68"/>
        <v>0</v>
      </c>
      <c r="Y425" s="29">
        <f t="shared" si="69"/>
        <v>0</v>
      </c>
      <c r="Z425" s="29">
        <f t="shared" si="70"/>
        <v>968.58</v>
      </c>
      <c r="AB425" s="29"/>
    </row>
    <row r="426" spans="1:28" x14ac:dyDescent="0.3">
      <c r="A426" s="5" t="s">
        <v>3206</v>
      </c>
      <c r="B426" s="5" t="s">
        <v>3207</v>
      </c>
      <c r="C426" s="5">
        <v>8</v>
      </c>
      <c r="D426" s="162">
        <v>968.58</v>
      </c>
      <c r="E426" s="124">
        <v>44602</v>
      </c>
      <c r="F426" s="124">
        <v>44616</v>
      </c>
      <c r="G426" s="140">
        <v>0</v>
      </c>
      <c r="H426" s="5" t="s">
        <v>8438</v>
      </c>
      <c r="I426" s="22" t="s">
        <v>8591</v>
      </c>
      <c r="J426" s="5"/>
      <c r="K426" s="5"/>
      <c r="L426" s="160">
        <f t="shared" si="64"/>
        <v>968.58</v>
      </c>
      <c r="M426" s="160">
        <f t="shared" si="63"/>
        <v>968.58</v>
      </c>
      <c r="N426" s="33">
        <f t="shared" si="62"/>
        <v>0</v>
      </c>
      <c r="T426">
        <v>1</v>
      </c>
      <c r="U426" s="29">
        <f t="shared" si="65"/>
        <v>0</v>
      </c>
      <c r="V426" s="29">
        <f t="shared" si="66"/>
        <v>0</v>
      </c>
      <c r="W426" s="29">
        <f t="shared" si="67"/>
        <v>0</v>
      </c>
      <c r="X426" s="29">
        <f t="shared" si="68"/>
        <v>0</v>
      </c>
      <c r="Y426" s="29">
        <f t="shared" si="69"/>
        <v>0</v>
      </c>
      <c r="Z426" s="29">
        <f t="shared" si="70"/>
        <v>968.58</v>
      </c>
      <c r="AB426" s="29"/>
    </row>
    <row r="427" spans="1:28" x14ac:dyDescent="0.3">
      <c r="A427" s="5" t="s">
        <v>3206</v>
      </c>
      <c r="B427" s="5" t="s">
        <v>3207</v>
      </c>
      <c r="C427" s="5">
        <v>8</v>
      </c>
      <c r="D427" s="162">
        <v>1249.8699999999999</v>
      </c>
      <c r="E427" s="124">
        <v>44602</v>
      </c>
      <c r="F427" s="124">
        <v>44616</v>
      </c>
      <c r="G427" s="140">
        <v>0</v>
      </c>
      <c r="H427" s="5" t="s">
        <v>8432</v>
      </c>
      <c r="I427" s="22" t="s">
        <v>8591</v>
      </c>
      <c r="J427" s="5"/>
      <c r="K427" s="5"/>
      <c r="L427" s="160">
        <f t="shared" si="64"/>
        <v>1249.8699999999999</v>
      </c>
      <c r="M427" s="160">
        <f t="shared" si="63"/>
        <v>1249.8699999999999</v>
      </c>
      <c r="N427" s="33">
        <f t="shared" si="62"/>
        <v>0</v>
      </c>
      <c r="T427">
        <v>1</v>
      </c>
      <c r="U427" s="29">
        <f t="shared" si="65"/>
        <v>0</v>
      </c>
      <c r="V427" s="29">
        <f t="shared" si="66"/>
        <v>0</v>
      </c>
      <c r="W427" s="29">
        <f t="shared" si="67"/>
        <v>0</v>
      </c>
      <c r="X427" s="29">
        <f t="shared" si="68"/>
        <v>0</v>
      </c>
      <c r="Y427" s="29">
        <f t="shared" si="69"/>
        <v>0</v>
      </c>
      <c r="Z427" s="29">
        <f t="shared" si="70"/>
        <v>1249.8699999999999</v>
      </c>
      <c r="AB427" s="29"/>
    </row>
    <row r="428" spans="1:28" x14ac:dyDescent="0.3">
      <c r="A428" s="5" t="s">
        <v>3206</v>
      </c>
      <c r="B428" s="5" t="s">
        <v>3207</v>
      </c>
      <c r="C428" s="5">
        <v>8</v>
      </c>
      <c r="D428" s="162">
        <v>968.58</v>
      </c>
      <c r="E428" s="124">
        <v>44602</v>
      </c>
      <c r="F428" s="124">
        <v>44616</v>
      </c>
      <c r="G428" s="140">
        <v>0</v>
      </c>
      <c r="H428" s="5" t="s">
        <v>8434</v>
      </c>
      <c r="I428" s="22" t="s">
        <v>8591</v>
      </c>
      <c r="J428" s="5"/>
      <c r="K428" s="5"/>
      <c r="L428" s="160">
        <f t="shared" si="64"/>
        <v>968.58</v>
      </c>
      <c r="M428" s="160">
        <f t="shared" si="63"/>
        <v>968.58</v>
      </c>
      <c r="N428" s="33">
        <f t="shared" si="62"/>
        <v>0</v>
      </c>
      <c r="T428">
        <v>1</v>
      </c>
      <c r="U428" s="29">
        <f t="shared" si="65"/>
        <v>0</v>
      </c>
      <c r="V428" s="29">
        <f t="shared" si="66"/>
        <v>0</v>
      </c>
      <c r="W428" s="29">
        <f t="shared" si="67"/>
        <v>0</v>
      </c>
      <c r="X428" s="29">
        <f t="shared" si="68"/>
        <v>0</v>
      </c>
      <c r="Y428" s="29">
        <f t="shared" si="69"/>
        <v>0</v>
      </c>
      <c r="Z428" s="29">
        <f t="shared" si="70"/>
        <v>968.58</v>
      </c>
      <c r="AB428" s="29"/>
    </row>
    <row r="429" spans="1:28" x14ac:dyDescent="0.3">
      <c r="A429" s="5" t="s">
        <v>3208</v>
      </c>
      <c r="B429" s="5" t="s">
        <v>3209</v>
      </c>
      <c r="C429" s="5">
        <v>2</v>
      </c>
      <c r="D429" s="162">
        <v>312.47000000000003</v>
      </c>
      <c r="E429" s="124">
        <v>44617</v>
      </c>
      <c r="F429" s="124">
        <v>44658</v>
      </c>
      <c r="G429" s="140">
        <v>0</v>
      </c>
      <c r="H429" s="5" t="s">
        <v>8426</v>
      </c>
      <c r="I429" s="22" t="s">
        <v>8591</v>
      </c>
      <c r="J429" s="5"/>
      <c r="K429" s="5"/>
      <c r="L429" s="160">
        <f t="shared" si="64"/>
        <v>312.47000000000003</v>
      </c>
      <c r="M429" s="160">
        <f t="shared" si="63"/>
        <v>312.47000000000003</v>
      </c>
      <c r="N429" s="33">
        <f t="shared" si="62"/>
        <v>0</v>
      </c>
      <c r="T429">
        <v>1</v>
      </c>
      <c r="U429" s="29">
        <f t="shared" si="65"/>
        <v>0</v>
      </c>
      <c r="V429" s="29">
        <f t="shared" si="66"/>
        <v>0</v>
      </c>
      <c r="W429" s="29">
        <f t="shared" si="67"/>
        <v>0</v>
      </c>
      <c r="X429" s="29">
        <f t="shared" si="68"/>
        <v>0</v>
      </c>
      <c r="Y429" s="29">
        <f t="shared" si="69"/>
        <v>0</v>
      </c>
      <c r="Z429" s="29">
        <f t="shared" si="70"/>
        <v>312.47000000000003</v>
      </c>
      <c r="AB429" s="29"/>
    </row>
    <row r="430" spans="1:28" x14ac:dyDescent="0.3">
      <c r="A430" s="5" t="s">
        <v>3210</v>
      </c>
      <c r="B430" s="5" t="s">
        <v>3211</v>
      </c>
      <c r="C430" s="5">
        <v>8</v>
      </c>
      <c r="D430" s="162">
        <v>968.58</v>
      </c>
      <c r="E430" s="124">
        <v>44659</v>
      </c>
      <c r="F430" s="124">
        <v>44672</v>
      </c>
      <c r="G430" s="140">
        <v>0</v>
      </c>
      <c r="H430" s="5" t="s">
        <v>8437</v>
      </c>
      <c r="I430" s="22" t="s">
        <v>8591</v>
      </c>
      <c r="J430" s="5"/>
      <c r="K430" s="5"/>
      <c r="L430" s="160">
        <f t="shared" si="64"/>
        <v>968.58</v>
      </c>
      <c r="M430" s="160">
        <f t="shared" si="63"/>
        <v>968.58</v>
      </c>
      <c r="N430" s="33">
        <f t="shared" si="62"/>
        <v>0</v>
      </c>
      <c r="T430">
        <v>1</v>
      </c>
      <c r="U430" s="29">
        <f t="shared" si="65"/>
        <v>0</v>
      </c>
      <c r="V430" s="29">
        <f t="shared" si="66"/>
        <v>0</v>
      </c>
      <c r="W430" s="29">
        <f t="shared" si="67"/>
        <v>0</v>
      </c>
      <c r="X430" s="29">
        <f t="shared" si="68"/>
        <v>0</v>
      </c>
      <c r="Y430" s="29">
        <f t="shared" si="69"/>
        <v>0</v>
      </c>
      <c r="Z430" s="29">
        <f t="shared" si="70"/>
        <v>968.58</v>
      </c>
      <c r="AB430" s="29"/>
    </row>
    <row r="431" spans="1:28" x14ac:dyDescent="0.3">
      <c r="A431" s="5" t="s">
        <v>3210</v>
      </c>
      <c r="B431" s="5" t="s">
        <v>3211</v>
      </c>
      <c r="C431" s="5">
        <v>8</v>
      </c>
      <c r="D431" s="162">
        <v>968.58</v>
      </c>
      <c r="E431" s="124">
        <v>44659</v>
      </c>
      <c r="F431" s="124">
        <v>44672</v>
      </c>
      <c r="G431" s="140">
        <v>0</v>
      </c>
      <c r="H431" s="5" t="s">
        <v>8438</v>
      </c>
      <c r="I431" s="22" t="s">
        <v>8591</v>
      </c>
      <c r="J431" s="5"/>
      <c r="K431" s="5"/>
      <c r="L431" s="160">
        <f t="shared" si="64"/>
        <v>968.58</v>
      </c>
      <c r="M431" s="160">
        <f t="shared" si="63"/>
        <v>968.58</v>
      </c>
      <c r="N431" s="33">
        <f t="shared" si="62"/>
        <v>0</v>
      </c>
      <c r="T431">
        <v>1</v>
      </c>
      <c r="U431" s="29">
        <f t="shared" si="65"/>
        <v>0</v>
      </c>
      <c r="V431" s="29">
        <f t="shared" si="66"/>
        <v>0</v>
      </c>
      <c r="W431" s="29">
        <f t="shared" si="67"/>
        <v>0</v>
      </c>
      <c r="X431" s="29">
        <f t="shared" si="68"/>
        <v>0</v>
      </c>
      <c r="Y431" s="29">
        <f t="shared" si="69"/>
        <v>0</v>
      </c>
      <c r="Z431" s="29">
        <f t="shared" si="70"/>
        <v>968.58</v>
      </c>
      <c r="AB431" s="29"/>
    </row>
    <row r="432" spans="1:28" x14ac:dyDescent="0.3">
      <c r="A432" s="5" t="s">
        <v>3210</v>
      </c>
      <c r="B432" s="5" t="s">
        <v>3211</v>
      </c>
      <c r="C432" s="5">
        <v>8</v>
      </c>
      <c r="D432" s="162">
        <v>1249.8699999999999</v>
      </c>
      <c r="E432" s="124">
        <v>44659</v>
      </c>
      <c r="F432" s="124">
        <v>44672</v>
      </c>
      <c r="G432" s="140">
        <v>0</v>
      </c>
      <c r="H432" s="5" t="s">
        <v>8432</v>
      </c>
      <c r="I432" s="22" t="s">
        <v>8591</v>
      </c>
      <c r="J432" s="5"/>
      <c r="K432" s="5"/>
      <c r="L432" s="160">
        <f t="shared" si="64"/>
        <v>1249.8699999999999</v>
      </c>
      <c r="M432" s="160">
        <f t="shared" si="63"/>
        <v>1249.8699999999999</v>
      </c>
      <c r="N432" s="33">
        <f t="shared" si="62"/>
        <v>0</v>
      </c>
      <c r="T432">
        <v>1</v>
      </c>
      <c r="U432" s="29">
        <f t="shared" si="65"/>
        <v>0</v>
      </c>
      <c r="V432" s="29">
        <f t="shared" si="66"/>
        <v>0</v>
      </c>
      <c r="W432" s="29">
        <f t="shared" si="67"/>
        <v>0</v>
      </c>
      <c r="X432" s="29">
        <f t="shared" si="68"/>
        <v>0</v>
      </c>
      <c r="Y432" s="29">
        <f t="shared" si="69"/>
        <v>0</v>
      </c>
      <c r="Z432" s="29">
        <f t="shared" si="70"/>
        <v>1249.8699999999999</v>
      </c>
      <c r="AB432" s="29"/>
    </row>
    <row r="433" spans="1:28" x14ac:dyDescent="0.3">
      <c r="A433" s="5" t="s">
        <v>3210</v>
      </c>
      <c r="B433" s="5" t="s">
        <v>3211</v>
      </c>
      <c r="C433" s="5">
        <v>8</v>
      </c>
      <c r="D433" s="162">
        <v>968.58</v>
      </c>
      <c r="E433" s="124">
        <v>44659</v>
      </c>
      <c r="F433" s="124">
        <v>44672</v>
      </c>
      <c r="G433" s="140">
        <v>0</v>
      </c>
      <c r="H433" s="5" t="s">
        <v>8434</v>
      </c>
      <c r="I433" s="22" t="s">
        <v>8591</v>
      </c>
      <c r="J433" s="5"/>
      <c r="K433" s="5"/>
      <c r="L433" s="160">
        <f t="shared" si="64"/>
        <v>968.58</v>
      </c>
      <c r="M433" s="160">
        <f t="shared" si="63"/>
        <v>968.58</v>
      </c>
      <c r="N433" s="33">
        <f t="shared" si="62"/>
        <v>0</v>
      </c>
      <c r="T433">
        <v>1</v>
      </c>
      <c r="U433" s="29">
        <f t="shared" si="65"/>
        <v>0</v>
      </c>
      <c r="V433" s="29">
        <f t="shared" si="66"/>
        <v>0</v>
      </c>
      <c r="W433" s="29">
        <f t="shared" si="67"/>
        <v>0</v>
      </c>
      <c r="X433" s="29">
        <f t="shared" si="68"/>
        <v>0</v>
      </c>
      <c r="Y433" s="29">
        <f t="shared" si="69"/>
        <v>0</v>
      </c>
      <c r="Z433" s="29">
        <f t="shared" si="70"/>
        <v>968.58</v>
      </c>
      <c r="AB433" s="29"/>
    </row>
    <row r="434" spans="1:28" x14ac:dyDescent="0.3">
      <c r="A434" s="5" t="s">
        <v>3212</v>
      </c>
      <c r="B434" s="5" t="s">
        <v>3213</v>
      </c>
      <c r="C434" s="5">
        <v>48</v>
      </c>
      <c r="D434" s="162">
        <v>5811.46</v>
      </c>
      <c r="E434" s="124">
        <v>44673</v>
      </c>
      <c r="F434" s="124">
        <v>44715</v>
      </c>
      <c r="G434" s="140">
        <v>0</v>
      </c>
      <c r="H434" s="5" t="s">
        <v>8437</v>
      </c>
      <c r="I434" s="22" t="s">
        <v>8591</v>
      </c>
      <c r="J434" s="5"/>
      <c r="K434" s="5"/>
      <c r="L434" s="160">
        <f t="shared" si="64"/>
        <v>5811.46</v>
      </c>
      <c r="M434" s="160">
        <f t="shared" si="63"/>
        <v>5811.46</v>
      </c>
      <c r="N434" s="33">
        <f t="shared" si="62"/>
        <v>0</v>
      </c>
      <c r="T434">
        <v>1</v>
      </c>
      <c r="U434" s="29">
        <f t="shared" si="65"/>
        <v>0</v>
      </c>
      <c r="V434" s="29">
        <f t="shared" si="66"/>
        <v>0</v>
      </c>
      <c r="W434" s="29">
        <f t="shared" si="67"/>
        <v>0</v>
      </c>
      <c r="X434" s="29">
        <f t="shared" si="68"/>
        <v>0</v>
      </c>
      <c r="Y434" s="29">
        <f t="shared" si="69"/>
        <v>0</v>
      </c>
      <c r="Z434" s="29">
        <f t="shared" si="70"/>
        <v>5811.46</v>
      </c>
      <c r="AB434" s="29"/>
    </row>
    <row r="435" spans="1:28" x14ac:dyDescent="0.3">
      <c r="A435" s="5" t="s">
        <v>3212</v>
      </c>
      <c r="B435" s="5" t="s">
        <v>3213</v>
      </c>
      <c r="C435" s="5">
        <v>24</v>
      </c>
      <c r="D435" s="162">
        <v>2905.73</v>
      </c>
      <c r="E435" s="124">
        <v>44673</v>
      </c>
      <c r="F435" s="124">
        <v>44715</v>
      </c>
      <c r="G435" s="140">
        <v>0</v>
      </c>
      <c r="H435" s="5" t="s">
        <v>8438</v>
      </c>
      <c r="I435" s="22" t="s">
        <v>8591</v>
      </c>
      <c r="J435" s="5"/>
      <c r="K435" s="5"/>
      <c r="L435" s="160">
        <f t="shared" si="64"/>
        <v>2905.73</v>
      </c>
      <c r="M435" s="160">
        <f t="shared" si="63"/>
        <v>2905.73</v>
      </c>
      <c r="N435" s="33">
        <f t="shared" si="62"/>
        <v>0</v>
      </c>
      <c r="T435">
        <v>1</v>
      </c>
      <c r="U435" s="29">
        <f t="shared" si="65"/>
        <v>0</v>
      </c>
      <c r="V435" s="29">
        <f t="shared" si="66"/>
        <v>0</v>
      </c>
      <c r="W435" s="29">
        <f t="shared" si="67"/>
        <v>0</v>
      </c>
      <c r="X435" s="29">
        <f t="shared" si="68"/>
        <v>0</v>
      </c>
      <c r="Y435" s="29">
        <f t="shared" si="69"/>
        <v>0</v>
      </c>
      <c r="Z435" s="29">
        <f t="shared" si="70"/>
        <v>2905.73</v>
      </c>
      <c r="AB435" s="29"/>
    </row>
    <row r="436" spans="1:28" x14ac:dyDescent="0.3">
      <c r="A436" s="5" t="s">
        <v>3212</v>
      </c>
      <c r="B436" s="5" t="s">
        <v>3213</v>
      </c>
      <c r="C436" s="5">
        <v>24</v>
      </c>
      <c r="D436" s="162">
        <v>3749.6</v>
      </c>
      <c r="E436" s="124">
        <v>44673</v>
      </c>
      <c r="F436" s="124">
        <v>44715</v>
      </c>
      <c r="G436" s="140">
        <v>0</v>
      </c>
      <c r="H436" s="5" t="s">
        <v>8432</v>
      </c>
      <c r="I436" s="22" t="s">
        <v>8591</v>
      </c>
      <c r="J436" s="5"/>
      <c r="K436" s="5"/>
      <c r="L436" s="160">
        <f t="shared" si="64"/>
        <v>3749.6</v>
      </c>
      <c r="M436" s="160">
        <f t="shared" si="63"/>
        <v>3749.6</v>
      </c>
      <c r="N436" s="33">
        <f t="shared" si="62"/>
        <v>0</v>
      </c>
      <c r="T436">
        <v>1</v>
      </c>
      <c r="U436" s="29">
        <f t="shared" si="65"/>
        <v>0</v>
      </c>
      <c r="V436" s="29">
        <f t="shared" si="66"/>
        <v>0</v>
      </c>
      <c r="W436" s="29">
        <f t="shared" si="67"/>
        <v>0</v>
      </c>
      <c r="X436" s="29">
        <f t="shared" si="68"/>
        <v>0</v>
      </c>
      <c r="Y436" s="29">
        <f t="shared" si="69"/>
        <v>0</v>
      </c>
      <c r="Z436" s="29">
        <f t="shared" si="70"/>
        <v>3749.6</v>
      </c>
      <c r="AB436" s="29"/>
    </row>
    <row r="437" spans="1:28" x14ac:dyDescent="0.3">
      <c r="A437" s="5" t="s">
        <v>3212</v>
      </c>
      <c r="B437" s="5" t="s">
        <v>3213</v>
      </c>
      <c r="C437" s="5">
        <v>24</v>
      </c>
      <c r="D437" s="162">
        <v>2905.73</v>
      </c>
      <c r="E437" s="124">
        <v>44673</v>
      </c>
      <c r="F437" s="124">
        <v>44715</v>
      </c>
      <c r="G437" s="140">
        <v>0</v>
      </c>
      <c r="H437" s="5" t="s">
        <v>8434</v>
      </c>
      <c r="I437" s="22" t="s">
        <v>8591</v>
      </c>
      <c r="J437" s="5"/>
      <c r="K437" s="5"/>
      <c r="L437" s="160">
        <f t="shared" si="64"/>
        <v>2905.73</v>
      </c>
      <c r="M437" s="160">
        <f t="shared" si="63"/>
        <v>2905.73</v>
      </c>
      <c r="N437" s="33">
        <f t="shared" si="62"/>
        <v>0</v>
      </c>
      <c r="T437">
        <v>1</v>
      </c>
      <c r="U437" s="29">
        <f t="shared" si="65"/>
        <v>0</v>
      </c>
      <c r="V437" s="29">
        <f t="shared" si="66"/>
        <v>0</v>
      </c>
      <c r="W437" s="29">
        <f t="shared" si="67"/>
        <v>0</v>
      </c>
      <c r="X437" s="29">
        <f t="shared" si="68"/>
        <v>0</v>
      </c>
      <c r="Y437" s="29">
        <f t="shared" si="69"/>
        <v>0</v>
      </c>
      <c r="Z437" s="29">
        <f t="shared" si="70"/>
        <v>2905.73</v>
      </c>
      <c r="AB437" s="29"/>
    </row>
    <row r="438" spans="1:28" x14ac:dyDescent="0.3">
      <c r="A438" s="5" t="s">
        <v>3216</v>
      </c>
      <c r="B438" s="5" t="s">
        <v>3217</v>
      </c>
      <c r="C438" s="5">
        <v>50000</v>
      </c>
      <c r="D438" s="162">
        <v>59194.9</v>
      </c>
      <c r="E438" s="124">
        <v>44676</v>
      </c>
      <c r="F438" s="124">
        <v>44718</v>
      </c>
      <c r="G438" s="140">
        <v>0</v>
      </c>
      <c r="H438" s="5" t="s">
        <v>8380</v>
      </c>
      <c r="I438" s="22" t="s">
        <v>8591</v>
      </c>
      <c r="J438" s="5"/>
      <c r="K438" s="5"/>
      <c r="L438" s="160">
        <f t="shared" si="64"/>
        <v>59194.9</v>
      </c>
      <c r="M438" s="160">
        <f t="shared" si="63"/>
        <v>59194.9</v>
      </c>
      <c r="N438" s="33">
        <f t="shared" si="62"/>
        <v>0</v>
      </c>
      <c r="Q438">
        <v>1</v>
      </c>
      <c r="U438" s="29">
        <f t="shared" si="65"/>
        <v>0</v>
      </c>
      <c r="V438" s="29">
        <f t="shared" si="66"/>
        <v>0</v>
      </c>
      <c r="W438" s="29">
        <f t="shared" si="67"/>
        <v>59194.9</v>
      </c>
      <c r="X438" s="29">
        <f t="shared" si="68"/>
        <v>0</v>
      </c>
      <c r="Y438" s="29">
        <f t="shared" si="69"/>
        <v>0</v>
      </c>
      <c r="Z438" s="29">
        <f t="shared" si="70"/>
        <v>0</v>
      </c>
      <c r="AB438" s="29"/>
    </row>
    <row r="439" spans="1:28" x14ac:dyDescent="0.3">
      <c r="A439" s="5" t="s">
        <v>3214</v>
      </c>
      <c r="B439" s="5" t="s">
        <v>3215</v>
      </c>
      <c r="C439" s="5">
        <v>2</v>
      </c>
      <c r="D439" s="162">
        <v>312.47000000000003</v>
      </c>
      <c r="E439" s="124">
        <v>44719</v>
      </c>
      <c r="F439" s="124">
        <v>44732</v>
      </c>
      <c r="G439" s="140">
        <v>0</v>
      </c>
      <c r="H439" s="5" t="s">
        <v>8426</v>
      </c>
      <c r="I439" s="22" t="s">
        <v>8591</v>
      </c>
      <c r="J439" s="5"/>
      <c r="K439" s="5"/>
      <c r="L439" s="160">
        <f t="shared" si="64"/>
        <v>312.47000000000003</v>
      </c>
      <c r="M439" s="160">
        <f t="shared" si="63"/>
        <v>312.47000000000003</v>
      </c>
      <c r="N439" s="33">
        <f t="shared" si="62"/>
        <v>0</v>
      </c>
      <c r="T439">
        <v>1</v>
      </c>
      <c r="U439" s="29">
        <f t="shared" si="65"/>
        <v>0</v>
      </c>
      <c r="V439" s="29">
        <f t="shared" si="66"/>
        <v>0</v>
      </c>
      <c r="W439" s="29">
        <f t="shared" si="67"/>
        <v>0</v>
      </c>
      <c r="X439" s="29">
        <f t="shared" si="68"/>
        <v>0</v>
      </c>
      <c r="Y439" s="29">
        <f t="shared" si="69"/>
        <v>0</v>
      </c>
      <c r="Z439" s="29">
        <f t="shared" si="70"/>
        <v>312.47000000000003</v>
      </c>
      <c r="AB439" s="29"/>
    </row>
    <row r="440" spans="1:28" x14ac:dyDescent="0.3">
      <c r="A440" s="142" t="s">
        <v>8462</v>
      </c>
      <c r="B440" s="142"/>
      <c r="C440" s="142">
        <v>113</v>
      </c>
      <c r="D440" s="161"/>
      <c r="E440" s="144">
        <v>44837</v>
      </c>
      <c r="F440" s="144">
        <v>44838</v>
      </c>
      <c r="G440" s="145"/>
      <c r="H440" s="142"/>
      <c r="I440" s="146"/>
      <c r="J440" s="142"/>
      <c r="K440" s="142"/>
      <c r="L440" s="147"/>
      <c r="M440" s="147"/>
      <c r="N440" s="147"/>
      <c r="U440" s="29"/>
      <c r="V440" s="29"/>
      <c r="W440" s="29"/>
      <c r="X440" s="29"/>
      <c r="Y440" s="29"/>
      <c r="Z440" s="29"/>
      <c r="AA440" s="102">
        <f>SUM(U441:U521)</f>
        <v>166612.609</v>
      </c>
      <c r="AB440" s="29"/>
    </row>
    <row r="441" spans="1:28" x14ac:dyDescent="0.3">
      <c r="A441" s="5" t="s">
        <v>3006</v>
      </c>
      <c r="B441" s="5" t="s">
        <v>3007</v>
      </c>
      <c r="C441" s="5">
        <v>113</v>
      </c>
      <c r="D441" s="162">
        <v>20999.07</v>
      </c>
      <c r="E441" s="124">
        <v>44837</v>
      </c>
      <c r="F441" s="124">
        <v>44838</v>
      </c>
      <c r="G441" s="140">
        <v>0</v>
      </c>
      <c r="H441" s="5" t="s">
        <v>8400</v>
      </c>
      <c r="I441" s="22" t="s">
        <v>8591</v>
      </c>
      <c r="J441" s="5"/>
      <c r="K441" s="5"/>
      <c r="L441" s="160">
        <f t="shared" si="64"/>
        <v>20999.07</v>
      </c>
      <c r="M441" s="160">
        <f t="shared" si="63"/>
        <v>20999.07</v>
      </c>
      <c r="N441" s="33">
        <f t="shared" ref="N441:N504" si="71">L441-M441</f>
        <v>0</v>
      </c>
      <c r="S441">
        <v>1</v>
      </c>
      <c r="U441" s="29">
        <f t="shared" si="65"/>
        <v>0</v>
      </c>
      <c r="V441" s="29">
        <f t="shared" si="66"/>
        <v>0</v>
      </c>
      <c r="W441" s="29">
        <f t="shared" si="67"/>
        <v>0</v>
      </c>
      <c r="X441" s="29">
        <f t="shared" si="68"/>
        <v>0</v>
      </c>
      <c r="Y441" s="29">
        <f t="shared" si="69"/>
        <v>20999.07</v>
      </c>
      <c r="Z441" s="29">
        <f t="shared" si="70"/>
        <v>0</v>
      </c>
      <c r="AA441" s="96" t="s">
        <v>8251</v>
      </c>
      <c r="AB441" s="29"/>
    </row>
    <row r="442" spans="1:28" x14ac:dyDescent="0.3">
      <c r="A442" s="142" t="s">
        <v>8463</v>
      </c>
      <c r="B442" s="142"/>
      <c r="C442" s="142">
        <v>100072</v>
      </c>
      <c r="D442" s="161"/>
      <c r="E442" s="144" t="s">
        <v>8526</v>
      </c>
      <c r="F442" s="144">
        <v>44762</v>
      </c>
      <c r="G442" s="145"/>
      <c r="H442" s="142"/>
      <c r="I442" s="146"/>
      <c r="J442" s="142"/>
      <c r="K442" s="142"/>
      <c r="L442" s="147"/>
      <c r="M442" s="147"/>
      <c r="N442" s="147"/>
      <c r="U442" s="29"/>
      <c r="V442" s="29"/>
      <c r="W442" s="29"/>
      <c r="X442" s="29"/>
      <c r="Y442" s="29"/>
      <c r="Z442" s="29"/>
      <c r="AA442" s="96" t="s">
        <v>8243</v>
      </c>
      <c r="AB442" s="29"/>
    </row>
    <row r="443" spans="1:28" x14ac:dyDescent="0.3">
      <c r="A443" s="5" t="s">
        <v>2864</v>
      </c>
      <c r="B443" s="5" t="s">
        <v>7438</v>
      </c>
      <c r="C443" s="5">
        <v>36</v>
      </c>
      <c r="D443" s="162">
        <v>4358.6000000000004</v>
      </c>
      <c r="E443" s="124">
        <v>44531</v>
      </c>
      <c r="F443" s="124">
        <v>44762</v>
      </c>
      <c r="G443" s="140">
        <v>0</v>
      </c>
      <c r="H443" s="5" t="s">
        <v>8437</v>
      </c>
      <c r="I443" s="22" t="s">
        <v>8591</v>
      </c>
      <c r="J443" s="5"/>
      <c r="K443" s="5"/>
      <c r="L443" s="160">
        <f t="shared" si="64"/>
        <v>4358.6000000000004</v>
      </c>
      <c r="M443" s="160">
        <f t="shared" si="63"/>
        <v>4358.6000000000004</v>
      </c>
      <c r="N443" s="33">
        <f t="shared" si="71"/>
        <v>0</v>
      </c>
      <c r="T443">
        <v>1</v>
      </c>
      <c r="U443" s="29">
        <f t="shared" si="65"/>
        <v>0</v>
      </c>
      <c r="V443" s="29">
        <f t="shared" si="66"/>
        <v>0</v>
      </c>
      <c r="W443" s="29">
        <f t="shared" si="67"/>
        <v>0</v>
      </c>
      <c r="X443" s="29">
        <f t="shared" si="68"/>
        <v>0</v>
      </c>
      <c r="Y443" s="29">
        <f t="shared" si="69"/>
        <v>0</v>
      </c>
      <c r="Z443" s="29">
        <f t="shared" si="70"/>
        <v>4358.6000000000004</v>
      </c>
      <c r="AB443" s="29"/>
    </row>
    <row r="444" spans="1:28" x14ac:dyDescent="0.3">
      <c r="A444" s="5" t="s">
        <v>2880</v>
      </c>
      <c r="B444" s="5" t="s">
        <v>7439</v>
      </c>
      <c r="C444" s="5">
        <v>26</v>
      </c>
      <c r="D444" s="162">
        <v>3113.28</v>
      </c>
      <c r="E444" s="124">
        <v>44531</v>
      </c>
      <c r="F444" s="124">
        <v>44762</v>
      </c>
      <c r="G444" s="140">
        <v>0</v>
      </c>
      <c r="H444" s="5" t="s">
        <v>8406</v>
      </c>
      <c r="I444" s="5" t="s">
        <v>8591</v>
      </c>
      <c r="J444" s="5"/>
      <c r="K444" s="5"/>
      <c r="L444" s="160">
        <f t="shared" si="64"/>
        <v>3113.28</v>
      </c>
      <c r="M444" s="160">
        <f t="shared" si="63"/>
        <v>3113.28</v>
      </c>
      <c r="N444" s="33">
        <f t="shared" si="71"/>
        <v>0</v>
      </c>
      <c r="T444">
        <v>1</v>
      </c>
      <c r="U444" s="29">
        <f t="shared" si="65"/>
        <v>0</v>
      </c>
      <c r="V444" s="29">
        <f t="shared" si="66"/>
        <v>0</v>
      </c>
      <c r="W444" s="29">
        <f t="shared" si="67"/>
        <v>0</v>
      </c>
      <c r="X444" s="29">
        <f t="shared" si="68"/>
        <v>0</v>
      </c>
      <c r="Y444" s="29">
        <f t="shared" si="69"/>
        <v>0</v>
      </c>
      <c r="Z444" s="29">
        <f t="shared" si="70"/>
        <v>3113.28</v>
      </c>
      <c r="AB444" s="29"/>
    </row>
    <row r="445" spans="1:28" x14ac:dyDescent="0.3">
      <c r="A445" s="5" t="s">
        <v>2880</v>
      </c>
      <c r="B445" s="5" t="s">
        <v>7439</v>
      </c>
      <c r="C445" s="5">
        <v>10</v>
      </c>
      <c r="D445" s="162">
        <v>1606.97</v>
      </c>
      <c r="E445" s="124">
        <v>44531</v>
      </c>
      <c r="F445" s="124">
        <v>44762</v>
      </c>
      <c r="G445" s="140">
        <v>0</v>
      </c>
      <c r="H445" s="5" t="s">
        <v>8426</v>
      </c>
      <c r="I445" s="22" t="s">
        <v>8591</v>
      </c>
      <c r="J445" s="5"/>
      <c r="K445" s="5"/>
      <c r="L445" s="160">
        <f t="shared" si="64"/>
        <v>1606.97</v>
      </c>
      <c r="M445" s="160">
        <f t="shared" si="63"/>
        <v>1606.97</v>
      </c>
      <c r="N445" s="33">
        <f t="shared" si="71"/>
        <v>0</v>
      </c>
      <c r="T445">
        <v>1</v>
      </c>
      <c r="U445" s="29">
        <f t="shared" si="65"/>
        <v>0</v>
      </c>
      <c r="V445" s="29">
        <f t="shared" si="66"/>
        <v>0</v>
      </c>
      <c r="W445" s="29">
        <f t="shared" si="67"/>
        <v>0</v>
      </c>
      <c r="X445" s="29">
        <f t="shared" si="68"/>
        <v>0</v>
      </c>
      <c r="Y445" s="29">
        <f t="shared" si="69"/>
        <v>0</v>
      </c>
      <c r="Z445" s="29">
        <f t="shared" si="70"/>
        <v>1606.97</v>
      </c>
      <c r="AB445" s="29"/>
    </row>
    <row r="446" spans="1:28" x14ac:dyDescent="0.3">
      <c r="A446" s="5" t="s">
        <v>2882</v>
      </c>
      <c r="B446" s="5" t="s">
        <v>2883</v>
      </c>
      <c r="C446" s="5">
        <v>100000</v>
      </c>
      <c r="D446" s="162">
        <v>111561.35</v>
      </c>
      <c r="E446" s="124" t="s">
        <v>8526</v>
      </c>
      <c r="F446" s="124">
        <v>44742</v>
      </c>
      <c r="G446" s="140">
        <v>0</v>
      </c>
      <c r="H446" s="5" t="s">
        <v>8387</v>
      </c>
      <c r="I446" s="22" t="s">
        <v>8591</v>
      </c>
      <c r="J446" s="5"/>
      <c r="K446" s="5"/>
      <c r="L446" s="160">
        <f t="shared" si="64"/>
        <v>111561.35</v>
      </c>
      <c r="M446" s="160">
        <f t="shared" si="63"/>
        <v>111561.35</v>
      </c>
      <c r="N446" s="33">
        <f t="shared" si="71"/>
        <v>0</v>
      </c>
      <c r="O446">
        <v>1</v>
      </c>
      <c r="U446" s="29">
        <f t="shared" si="65"/>
        <v>111561.35</v>
      </c>
      <c r="V446" s="29">
        <f t="shared" si="66"/>
        <v>0</v>
      </c>
      <c r="W446" s="29">
        <f t="shared" si="67"/>
        <v>0</v>
      </c>
      <c r="X446" s="29">
        <f t="shared" si="68"/>
        <v>0</v>
      </c>
      <c r="Y446" s="29">
        <f t="shared" si="69"/>
        <v>0</v>
      </c>
      <c r="Z446" s="29">
        <f t="shared" si="70"/>
        <v>0</v>
      </c>
      <c r="AB446" s="29"/>
    </row>
    <row r="447" spans="1:28" x14ac:dyDescent="0.3">
      <c r="A447" s="142" t="s">
        <v>8464</v>
      </c>
      <c r="B447" s="142"/>
      <c r="C447" s="142">
        <v>35262</v>
      </c>
      <c r="D447" s="161"/>
      <c r="E447" s="144" t="s">
        <v>8465</v>
      </c>
      <c r="F447" s="144">
        <v>44678</v>
      </c>
      <c r="G447" s="145"/>
      <c r="H447" s="142"/>
      <c r="I447" s="146"/>
      <c r="J447" s="142"/>
      <c r="K447" s="142"/>
      <c r="L447" s="147"/>
      <c r="M447" s="147"/>
      <c r="N447" s="147"/>
      <c r="U447" s="29"/>
      <c r="V447" s="29"/>
      <c r="W447" s="29"/>
      <c r="X447" s="29"/>
      <c r="Y447" s="29"/>
      <c r="Z447" s="29"/>
      <c r="AB447" s="29"/>
    </row>
    <row r="448" spans="1:28" x14ac:dyDescent="0.3">
      <c r="A448" s="5" t="s">
        <v>2826</v>
      </c>
      <c r="B448" s="5" t="s">
        <v>2827</v>
      </c>
      <c r="C448" s="5">
        <v>35000</v>
      </c>
      <c r="D448" s="162">
        <v>41436.43</v>
      </c>
      <c r="E448" s="124" t="s">
        <v>8592</v>
      </c>
      <c r="F448" s="124">
        <v>44664</v>
      </c>
      <c r="G448" s="140">
        <v>0.5</v>
      </c>
      <c r="H448" s="5" t="s">
        <v>8380</v>
      </c>
      <c r="I448" s="22" t="s">
        <v>8591</v>
      </c>
      <c r="J448" s="5"/>
      <c r="K448" s="5"/>
      <c r="L448" s="160">
        <f t="shared" si="64"/>
        <v>20718.215</v>
      </c>
      <c r="M448" s="160">
        <f t="shared" si="63"/>
        <v>20718.215</v>
      </c>
      <c r="N448" s="33">
        <f t="shared" si="71"/>
        <v>0</v>
      </c>
      <c r="O448">
        <v>1</v>
      </c>
      <c r="U448" s="29">
        <f t="shared" si="65"/>
        <v>20718.215</v>
      </c>
      <c r="V448" s="29">
        <f t="shared" si="66"/>
        <v>0</v>
      </c>
      <c r="W448" s="29">
        <f t="shared" si="67"/>
        <v>0</v>
      </c>
      <c r="X448" s="29">
        <f t="shared" si="68"/>
        <v>0</v>
      </c>
      <c r="Y448" s="29">
        <f t="shared" si="69"/>
        <v>0</v>
      </c>
      <c r="Z448" s="29">
        <f t="shared" si="70"/>
        <v>0</v>
      </c>
      <c r="AB448" s="29"/>
    </row>
    <row r="449" spans="1:28" x14ac:dyDescent="0.3">
      <c r="A449" s="5" t="s">
        <v>2820</v>
      </c>
      <c r="B449" s="5" t="s">
        <v>2821</v>
      </c>
      <c r="C449" s="5">
        <v>16</v>
      </c>
      <c r="D449" s="162">
        <v>2216.77</v>
      </c>
      <c r="E449" s="124" t="s">
        <v>8465</v>
      </c>
      <c r="F449" s="124">
        <v>44579</v>
      </c>
      <c r="G449" s="140">
        <v>0.5</v>
      </c>
      <c r="H449" s="5" t="s">
        <v>8466</v>
      </c>
      <c r="I449" s="22" t="s">
        <v>8591</v>
      </c>
      <c r="J449" s="5"/>
      <c r="K449" s="5"/>
      <c r="L449" s="160">
        <f t="shared" si="64"/>
        <v>1108.385</v>
      </c>
      <c r="M449" s="160">
        <f t="shared" si="63"/>
        <v>1108.385</v>
      </c>
      <c r="N449" s="33">
        <f t="shared" si="71"/>
        <v>0</v>
      </c>
      <c r="R449">
        <v>1</v>
      </c>
      <c r="U449" s="29">
        <f t="shared" si="65"/>
        <v>0</v>
      </c>
      <c r="V449" s="29">
        <f t="shared" si="66"/>
        <v>0</v>
      </c>
      <c r="W449" s="29">
        <f t="shared" si="67"/>
        <v>0</v>
      </c>
      <c r="X449" s="29">
        <f t="shared" si="68"/>
        <v>1108.385</v>
      </c>
      <c r="Y449" s="29">
        <f t="shared" si="69"/>
        <v>0</v>
      </c>
      <c r="Z449" s="29">
        <f t="shared" si="70"/>
        <v>0</v>
      </c>
      <c r="AB449" s="29"/>
    </row>
    <row r="450" spans="1:28" x14ac:dyDescent="0.3">
      <c r="A450" s="5" t="s">
        <v>2820</v>
      </c>
      <c r="B450" s="5" t="s">
        <v>2821</v>
      </c>
      <c r="C450" s="5">
        <v>32</v>
      </c>
      <c r="D450" s="162">
        <v>3402.32</v>
      </c>
      <c r="E450" s="124" t="s">
        <v>8465</v>
      </c>
      <c r="F450" s="124">
        <v>44579</v>
      </c>
      <c r="G450" s="140">
        <v>0.5</v>
      </c>
      <c r="H450" s="5" t="s">
        <v>8398</v>
      </c>
      <c r="I450" s="22" t="s">
        <v>8591</v>
      </c>
      <c r="J450" s="5"/>
      <c r="K450" s="5"/>
      <c r="L450" s="160">
        <f t="shared" si="64"/>
        <v>1701.16</v>
      </c>
      <c r="M450" s="160">
        <f t="shared" si="63"/>
        <v>1701.16</v>
      </c>
      <c r="N450" s="33">
        <f t="shared" si="71"/>
        <v>0</v>
      </c>
      <c r="R450">
        <v>1</v>
      </c>
      <c r="U450" s="29">
        <f t="shared" ref="U450:U507" si="72">O450*M450</f>
        <v>0</v>
      </c>
      <c r="V450" s="29">
        <f t="shared" ref="V450:V507" si="73">P450*M450</f>
        <v>0</v>
      </c>
      <c r="W450" s="29">
        <f t="shared" ref="W450:W507" si="74">Q450*M450</f>
        <v>0</v>
      </c>
      <c r="X450" s="29">
        <f t="shared" ref="X450:X507" si="75">R450*M450</f>
        <v>1701.16</v>
      </c>
      <c r="Y450" s="29">
        <f t="shared" ref="Y450:Y507" si="76">S450*M450</f>
        <v>0</v>
      </c>
      <c r="Z450" s="29">
        <f t="shared" ref="Z450:Z507" si="77">T450*M450</f>
        <v>0</v>
      </c>
      <c r="AB450" s="29"/>
    </row>
    <row r="451" spans="1:28" x14ac:dyDescent="0.3">
      <c r="A451" s="5" t="s">
        <v>2820</v>
      </c>
      <c r="B451" s="5" t="s">
        <v>2821</v>
      </c>
      <c r="C451" s="5">
        <v>4</v>
      </c>
      <c r="D451" s="162">
        <v>624.92999999999995</v>
      </c>
      <c r="E451" s="124" t="s">
        <v>8465</v>
      </c>
      <c r="F451" s="124">
        <v>44579</v>
      </c>
      <c r="G451" s="140">
        <v>0.5</v>
      </c>
      <c r="H451" s="5" t="s">
        <v>8426</v>
      </c>
      <c r="I451" s="22" t="s">
        <v>8591</v>
      </c>
      <c r="J451" s="5"/>
      <c r="K451" s="5"/>
      <c r="L451" s="160">
        <f t="shared" si="64"/>
        <v>312.46499999999997</v>
      </c>
      <c r="M451" s="160">
        <f t="shared" si="63"/>
        <v>312.46499999999997</v>
      </c>
      <c r="N451" s="33">
        <f t="shared" si="71"/>
        <v>0</v>
      </c>
      <c r="R451">
        <v>1</v>
      </c>
      <c r="U451" s="29">
        <f t="shared" si="72"/>
        <v>0</v>
      </c>
      <c r="V451" s="29">
        <f t="shared" si="73"/>
        <v>0</v>
      </c>
      <c r="W451" s="29">
        <f t="shared" si="74"/>
        <v>0</v>
      </c>
      <c r="X451" s="29">
        <f t="shared" si="75"/>
        <v>312.46499999999997</v>
      </c>
      <c r="Y451" s="29">
        <f t="shared" si="76"/>
        <v>0</v>
      </c>
      <c r="Z451" s="29">
        <f t="shared" si="77"/>
        <v>0</v>
      </c>
      <c r="AB451" s="29"/>
    </row>
    <row r="452" spans="1:28" x14ac:dyDescent="0.3">
      <c r="A452" s="5" t="s">
        <v>2822</v>
      </c>
      <c r="B452" s="5" t="s">
        <v>2823</v>
      </c>
      <c r="C452" s="5">
        <v>48</v>
      </c>
      <c r="D452" s="162">
        <v>6650.3</v>
      </c>
      <c r="E452" s="124" t="s">
        <v>8592</v>
      </c>
      <c r="F452" s="124">
        <v>44664</v>
      </c>
      <c r="G452" s="140">
        <v>0.5</v>
      </c>
      <c r="H452" s="5" t="s">
        <v>8466</v>
      </c>
      <c r="I452" s="22" t="s">
        <v>8591</v>
      </c>
      <c r="J452" s="5"/>
      <c r="K452" s="5"/>
      <c r="L452" s="160">
        <f t="shared" si="64"/>
        <v>3325.15</v>
      </c>
      <c r="M452" s="160">
        <f t="shared" si="63"/>
        <v>3325.15</v>
      </c>
      <c r="N452" s="33">
        <f t="shared" si="71"/>
        <v>0</v>
      </c>
      <c r="R452">
        <v>1</v>
      </c>
      <c r="U452" s="29">
        <f t="shared" si="72"/>
        <v>0</v>
      </c>
      <c r="V452" s="29">
        <f t="shared" si="73"/>
        <v>0</v>
      </c>
      <c r="W452" s="29">
        <f t="shared" si="74"/>
        <v>0</v>
      </c>
      <c r="X452" s="29">
        <f t="shared" si="75"/>
        <v>3325.15</v>
      </c>
      <c r="Y452" s="29">
        <f t="shared" si="76"/>
        <v>0</v>
      </c>
      <c r="Z452" s="29">
        <f t="shared" si="77"/>
        <v>0</v>
      </c>
      <c r="AB452" s="29"/>
    </row>
    <row r="453" spans="1:28" x14ac:dyDescent="0.3">
      <c r="A453" s="5" t="s">
        <v>2822</v>
      </c>
      <c r="B453" s="5" t="s">
        <v>2823</v>
      </c>
      <c r="C453" s="5">
        <v>96</v>
      </c>
      <c r="D453" s="162">
        <v>10206.969999999999</v>
      </c>
      <c r="E453" s="124" t="s">
        <v>8592</v>
      </c>
      <c r="F453" s="124">
        <v>44664</v>
      </c>
      <c r="G453" s="140">
        <v>0.5</v>
      </c>
      <c r="H453" s="5" t="s">
        <v>8398</v>
      </c>
      <c r="I453" s="22" t="s">
        <v>8591</v>
      </c>
      <c r="J453" s="5"/>
      <c r="K453" s="5"/>
      <c r="L453" s="160">
        <f t="shared" si="64"/>
        <v>5103.4849999999997</v>
      </c>
      <c r="M453" s="160">
        <f t="shared" si="63"/>
        <v>5103.4849999999997</v>
      </c>
      <c r="N453" s="33">
        <f t="shared" si="71"/>
        <v>0</v>
      </c>
      <c r="R453">
        <v>1</v>
      </c>
      <c r="U453" s="29">
        <f t="shared" si="72"/>
        <v>0</v>
      </c>
      <c r="V453" s="29">
        <f t="shared" si="73"/>
        <v>0</v>
      </c>
      <c r="W453" s="29">
        <f t="shared" si="74"/>
        <v>0</v>
      </c>
      <c r="X453" s="29">
        <f t="shared" si="75"/>
        <v>5103.4849999999997</v>
      </c>
      <c r="Y453" s="29">
        <f t="shared" si="76"/>
        <v>0</v>
      </c>
      <c r="Z453" s="29">
        <f t="shared" si="77"/>
        <v>0</v>
      </c>
      <c r="AB453" s="29"/>
    </row>
    <row r="454" spans="1:28" x14ac:dyDescent="0.3">
      <c r="A454" s="5" t="s">
        <v>2824</v>
      </c>
      <c r="B454" s="5" t="s">
        <v>2825</v>
      </c>
      <c r="C454" s="5">
        <v>40</v>
      </c>
      <c r="D454" s="162">
        <v>4842.8900000000003</v>
      </c>
      <c r="E454" s="124">
        <v>44665</v>
      </c>
      <c r="F454" s="124">
        <v>44678</v>
      </c>
      <c r="G454" s="140">
        <v>0</v>
      </c>
      <c r="H454" s="5" t="s">
        <v>8406</v>
      </c>
      <c r="I454" s="22" t="s">
        <v>8591</v>
      </c>
      <c r="J454" s="5"/>
      <c r="K454" s="5"/>
      <c r="L454" s="160">
        <f t="shared" si="64"/>
        <v>4842.8900000000003</v>
      </c>
      <c r="M454" s="160">
        <f t="shared" ref="M454:M517" si="78">IF(J454="",L454,(D454/C454)*J454)</f>
        <v>4842.8900000000003</v>
      </c>
      <c r="N454" s="33">
        <f t="shared" si="71"/>
        <v>0</v>
      </c>
      <c r="T454">
        <v>1</v>
      </c>
      <c r="U454" s="29">
        <f t="shared" si="72"/>
        <v>0</v>
      </c>
      <c r="V454" s="29">
        <f t="shared" si="73"/>
        <v>0</v>
      </c>
      <c r="W454" s="29">
        <f t="shared" si="74"/>
        <v>0</v>
      </c>
      <c r="X454" s="29">
        <f t="shared" si="75"/>
        <v>0</v>
      </c>
      <c r="Y454" s="29">
        <f t="shared" si="76"/>
        <v>0</v>
      </c>
      <c r="Z454" s="29">
        <f t="shared" si="77"/>
        <v>4842.8900000000003</v>
      </c>
      <c r="AB454" s="29"/>
    </row>
    <row r="455" spans="1:28" x14ac:dyDescent="0.3">
      <c r="A455" s="5" t="s">
        <v>2824</v>
      </c>
      <c r="B455" s="5" t="s">
        <v>2825</v>
      </c>
      <c r="C455" s="5">
        <v>8</v>
      </c>
      <c r="D455" s="162">
        <v>1108.3800000000001</v>
      </c>
      <c r="E455" s="124">
        <v>44665</v>
      </c>
      <c r="F455" s="124">
        <v>44678</v>
      </c>
      <c r="G455" s="140">
        <v>0</v>
      </c>
      <c r="H455" s="5" t="s">
        <v>8466</v>
      </c>
      <c r="I455" s="22" t="s">
        <v>8591</v>
      </c>
      <c r="J455" s="5"/>
      <c r="K455" s="5"/>
      <c r="L455" s="160">
        <f t="shared" si="64"/>
        <v>1108.3800000000001</v>
      </c>
      <c r="M455" s="160">
        <f t="shared" si="78"/>
        <v>1108.3800000000001</v>
      </c>
      <c r="N455" s="33">
        <f t="shared" si="71"/>
        <v>0</v>
      </c>
      <c r="T455">
        <v>1</v>
      </c>
      <c r="U455" s="29">
        <f t="shared" si="72"/>
        <v>0</v>
      </c>
      <c r="V455" s="29">
        <f t="shared" si="73"/>
        <v>0</v>
      </c>
      <c r="W455" s="29">
        <f t="shared" si="74"/>
        <v>0</v>
      </c>
      <c r="X455" s="29">
        <f t="shared" si="75"/>
        <v>0</v>
      </c>
      <c r="Y455" s="29">
        <f t="shared" si="76"/>
        <v>0</v>
      </c>
      <c r="Z455" s="29">
        <f t="shared" si="77"/>
        <v>1108.3800000000001</v>
      </c>
      <c r="AB455" s="29"/>
    </row>
    <row r="456" spans="1:28" x14ac:dyDescent="0.3">
      <c r="A456" s="5" t="s">
        <v>2824</v>
      </c>
      <c r="B456" s="5" t="s">
        <v>2825</v>
      </c>
      <c r="C456" s="5">
        <v>16</v>
      </c>
      <c r="D456" s="162">
        <v>1701.16</v>
      </c>
      <c r="E456" s="124">
        <v>44665</v>
      </c>
      <c r="F456" s="124">
        <v>44678</v>
      </c>
      <c r="G456" s="140">
        <v>0</v>
      </c>
      <c r="H456" s="5" t="s">
        <v>8398</v>
      </c>
      <c r="I456" s="22" t="s">
        <v>8591</v>
      </c>
      <c r="J456" s="5"/>
      <c r="K456" s="5"/>
      <c r="L456" s="160">
        <f t="shared" ref="L456:L519" si="79">D456*(1-G456)</f>
        <v>1701.16</v>
      </c>
      <c r="M456" s="160">
        <f t="shared" si="78"/>
        <v>1701.16</v>
      </c>
      <c r="N456" s="33">
        <f t="shared" si="71"/>
        <v>0</v>
      </c>
      <c r="T456">
        <v>1</v>
      </c>
      <c r="U456" s="29">
        <f t="shared" si="72"/>
        <v>0</v>
      </c>
      <c r="V456" s="29">
        <f t="shared" si="73"/>
        <v>0</v>
      </c>
      <c r="W456" s="29">
        <f t="shared" si="74"/>
        <v>0</v>
      </c>
      <c r="X456" s="29">
        <f t="shared" si="75"/>
        <v>0</v>
      </c>
      <c r="Y456" s="29">
        <f t="shared" si="76"/>
        <v>0</v>
      </c>
      <c r="Z456" s="29">
        <f t="shared" si="77"/>
        <v>1701.16</v>
      </c>
      <c r="AB456" s="29"/>
    </row>
    <row r="457" spans="1:28" x14ac:dyDescent="0.3">
      <c r="A457" s="5" t="s">
        <v>2824</v>
      </c>
      <c r="B457" s="5" t="s">
        <v>2825</v>
      </c>
      <c r="C457" s="5">
        <v>2</v>
      </c>
      <c r="D457" s="162">
        <v>312.47000000000003</v>
      </c>
      <c r="E457" s="124">
        <v>44665</v>
      </c>
      <c r="F457" s="124">
        <v>44678</v>
      </c>
      <c r="G457" s="140">
        <v>0</v>
      </c>
      <c r="H457" s="5" t="s">
        <v>8426</v>
      </c>
      <c r="I457" s="22" t="s">
        <v>8591</v>
      </c>
      <c r="J457" s="5"/>
      <c r="K457" s="5"/>
      <c r="L457" s="160">
        <f t="shared" si="79"/>
        <v>312.47000000000003</v>
      </c>
      <c r="M457" s="160">
        <f t="shared" si="78"/>
        <v>312.47000000000003</v>
      </c>
      <c r="N457" s="33">
        <f t="shared" si="71"/>
        <v>0</v>
      </c>
      <c r="T457">
        <v>1</v>
      </c>
      <c r="U457" s="29">
        <f t="shared" si="72"/>
        <v>0</v>
      </c>
      <c r="V457" s="29">
        <f t="shared" si="73"/>
        <v>0</v>
      </c>
      <c r="W457" s="29">
        <f t="shared" si="74"/>
        <v>0</v>
      </c>
      <c r="X457" s="29">
        <f t="shared" si="75"/>
        <v>0</v>
      </c>
      <c r="Y457" s="29">
        <f t="shared" si="76"/>
        <v>0</v>
      </c>
      <c r="Z457" s="29">
        <f t="shared" si="77"/>
        <v>312.47000000000003</v>
      </c>
      <c r="AB457" s="29"/>
    </row>
    <row r="458" spans="1:28" x14ac:dyDescent="0.3">
      <c r="A458" s="142" t="s">
        <v>8467</v>
      </c>
      <c r="B458" s="142"/>
      <c r="C458" s="142">
        <v>65316</v>
      </c>
      <c r="D458" s="161"/>
      <c r="E458" s="144" t="s">
        <v>6886</v>
      </c>
      <c r="F458" s="144">
        <v>44665</v>
      </c>
      <c r="G458" s="145"/>
      <c r="H458" s="142"/>
      <c r="I458" s="146"/>
      <c r="J458" s="142"/>
      <c r="K458" s="142"/>
      <c r="L458" s="147"/>
      <c r="M458" s="147"/>
      <c r="N458" s="147"/>
      <c r="U458" s="29"/>
      <c r="V458" s="29"/>
      <c r="W458" s="29"/>
      <c r="X458" s="29"/>
      <c r="Y458" s="29"/>
      <c r="Z458" s="29"/>
      <c r="AB458" s="29"/>
    </row>
    <row r="459" spans="1:28" x14ac:dyDescent="0.3">
      <c r="A459" s="5" t="s">
        <v>2842</v>
      </c>
      <c r="B459" s="5" t="s">
        <v>2843</v>
      </c>
      <c r="C459" s="5">
        <v>65000</v>
      </c>
      <c r="D459" s="162">
        <v>76953.37</v>
      </c>
      <c r="E459" s="124" t="s">
        <v>6886</v>
      </c>
      <c r="F459" s="124">
        <v>44658</v>
      </c>
      <c r="G459" s="140">
        <v>0.8</v>
      </c>
      <c r="H459" s="5" t="s">
        <v>8380</v>
      </c>
      <c r="I459" s="22" t="s">
        <v>8591</v>
      </c>
      <c r="J459" s="5"/>
      <c r="K459" s="5"/>
      <c r="L459" s="160">
        <f t="shared" si="79"/>
        <v>15390.673999999995</v>
      </c>
      <c r="M459" s="160">
        <f t="shared" si="78"/>
        <v>15390.673999999995</v>
      </c>
      <c r="N459" s="33">
        <f t="shared" si="71"/>
        <v>0</v>
      </c>
      <c r="O459">
        <v>1</v>
      </c>
      <c r="U459" s="29">
        <f t="shared" si="72"/>
        <v>15390.673999999995</v>
      </c>
      <c r="V459" s="29">
        <f t="shared" si="73"/>
        <v>0</v>
      </c>
      <c r="W459" s="29">
        <f t="shared" si="74"/>
        <v>0</v>
      </c>
      <c r="X459" s="29">
        <f t="shared" si="75"/>
        <v>0</v>
      </c>
      <c r="Y459" s="29">
        <f t="shared" si="76"/>
        <v>0</v>
      </c>
      <c r="Z459" s="29">
        <f t="shared" si="77"/>
        <v>0</v>
      </c>
      <c r="AB459" s="29"/>
    </row>
    <row r="460" spans="1:28" x14ac:dyDescent="0.3">
      <c r="A460" s="5" t="s">
        <v>2830</v>
      </c>
      <c r="B460" s="5" t="s">
        <v>2831</v>
      </c>
      <c r="C460" s="5">
        <v>8</v>
      </c>
      <c r="D460" s="162">
        <v>1108.3800000000001</v>
      </c>
      <c r="E460" s="124">
        <v>44531</v>
      </c>
      <c r="F460" s="124">
        <v>44544</v>
      </c>
      <c r="G460" s="140">
        <v>0</v>
      </c>
      <c r="H460" s="5" t="s">
        <v>8466</v>
      </c>
      <c r="I460" s="22" t="s">
        <v>8591</v>
      </c>
      <c r="J460" s="5"/>
      <c r="K460" s="5"/>
      <c r="L460" s="160">
        <f t="shared" si="79"/>
        <v>1108.3800000000001</v>
      </c>
      <c r="M460" s="160">
        <f t="shared" si="78"/>
        <v>1108.3800000000001</v>
      </c>
      <c r="N460" s="33">
        <f t="shared" si="71"/>
        <v>0</v>
      </c>
      <c r="T460">
        <v>1</v>
      </c>
      <c r="U460" s="29">
        <f t="shared" si="72"/>
        <v>0</v>
      </c>
      <c r="V460" s="29">
        <f t="shared" si="73"/>
        <v>0</v>
      </c>
      <c r="W460" s="29">
        <f t="shared" si="74"/>
        <v>0</v>
      </c>
      <c r="X460" s="29">
        <f t="shared" si="75"/>
        <v>0</v>
      </c>
      <c r="Y460" s="29">
        <f t="shared" si="76"/>
        <v>0</v>
      </c>
      <c r="Z460" s="29">
        <f t="shared" si="77"/>
        <v>1108.3800000000001</v>
      </c>
      <c r="AB460" s="29"/>
    </row>
    <row r="461" spans="1:28" x14ac:dyDescent="0.3">
      <c r="A461" s="5" t="s">
        <v>2830</v>
      </c>
      <c r="B461" s="5" t="s">
        <v>2831</v>
      </c>
      <c r="C461" s="5">
        <v>16</v>
      </c>
      <c r="D461" s="162">
        <v>1701.16</v>
      </c>
      <c r="E461" s="124">
        <v>44531</v>
      </c>
      <c r="F461" s="124">
        <v>44544</v>
      </c>
      <c r="G461" s="140">
        <v>0</v>
      </c>
      <c r="H461" s="5" t="s">
        <v>8398</v>
      </c>
      <c r="I461" s="22" t="s">
        <v>8591</v>
      </c>
      <c r="J461" s="5"/>
      <c r="K461" s="5"/>
      <c r="L461" s="160">
        <f t="shared" si="79"/>
        <v>1701.16</v>
      </c>
      <c r="M461" s="160">
        <f t="shared" si="78"/>
        <v>1701.16</v>
      </c>
      <c r="N461" s="33">
        <f t="shared" si="71"/>
        <v>0</v>
      </c>
      <c r="T461">
        <v>1</v>
      </c>
      <c r="U461" s="29">
        <f t="shared" si="72"/>
        <v>0</v>
      </c>
      <c r="V461" s="29">
        <f t="shared" si="73"/>
        <v>0</v>
      </c>
      <c r="W461" s="29">
        <f t="shared" si="74"/>
        <v>0</v>
      </c>
      <c r="X461" s="29">
        <f t="shared" si="75"/>
        <v>0</v>
      </c>
      <c r="Y461" s="29">
        <f t="shared" si="76"/>
        <v>0</v>
      </c>
      <c r="Z461" s="29">
        <f t="shared" si="77"/>
        <v>1701.16</v>
      </c>
      <c r="AB461" s="29"/>
    </row>
    <row r="462" spans="1:28" x14ac:dyDescent="0.3">
      <c r="A462" s="5" t="s">
        <v>2830</v>
      </c>
      <c r="B462" s="5" t="s">
        <v>2831</v>
      </c>
      <c r="C462" s="5">
        <v>4</v>
      </c>
      <c r="D462" s="162">
        <v>624.92999999999995</v>
      </c>
      <c r="E462" s="124">
        <v>44531</v>
      </c>
      <c r="F462" s="124">
        <v>44544</v>
      </c>
      <c r="G462" s="140">
        <v>0</v>
      </c>
      <c r="H462" s="5" t="s">
        <v>8426</v>
      </c>
      <c r="I462" s="22" t="s">
        <v>8591</v>
      </c>
      <c r="J462" s="5"/>
      <c r="K462" s="5"/>
      <c r="L462" s="160">
        <f t="shared" si="79"/>
        <v>624.92999999999995</v>
      </c>
      <c r="M462" s="160">
        <f t="shared" si="78"/>
        <v>624.92999999999995</v>
      </c>
      <c r="N462" s="33">
        <f t="shared" si="71"/>
        <v>0</v>
      </c>
      <c r="T462">
        <v>1</v>
      </c>
      <c r="U462" s="29">
        <f t="shared" si="72"/>
        <v>0</v>
      </c>
      <c r="V462" s="29">
        <f t="shared" si="73"/>
        <v>0</v>
      </c>
      <c r="W462" s="29">
        <f t="shared" si="74"/>
        <v>0</v>
      </c>
      <c r="X462" s="29">
        <f t="shared" si="75"/>
        <v>0</v>
      </c>
      <c r="Y462" s="29">
        <f t="shared" si="76"/>
        <v>0</v>
      </c>
      <c r="Z462" s="29">
        <f t="shared" si="77"/>
        <v>624.92999999999995</v>
      </c>
      <c r="AB462" s="29"/>
    </row>
    <row r="463" spans="1:28" x14ac:dyDescent="0.3">
      <c r="A463" s="5" t="s">
        <v>2832</v>
      </c>
      <c r="B463" s="5" t="s">
        <v>2833</v>
      </c>
      <c r="C463" s="5">
        <v>8</v>
      </c>
      <c r="D463" s="162">
        <v>1108.3800000000001</v>
      </c>
      <c r="E463" s="124">
        <v>44545</v>
      </c>
      <c r="F463" s="124">
        <v>44559</v>
      </c>
      <c r="G463" s="140">
        <v>0</v>
      </c>
      <c r="H463" s="5" t="s">
        <v>8466</v>
      </c>
      <c r="I463" s="22" t="s">
        <v>8591</v>
      </c>
      <c r="J463" s="5"/>
      <c r="K463" s="5"/>
      <c r="L463" s="160">
        <f t="shared" si="79"/>
        <v>1108.3800000000001</v>
      </c>
      <c r="M463" s="160">
        <f t="shared" si="78"/>
        <v>1108.3800000000001</v>
      </c>
      <c r="N463" s="33">
        <f t="shared" si="71"/>
        <v>0</v>
      </c>
      <c r="T463">
        <v>1</v>
      </c>
      <c r="U463" s="29">
        <f t="shared" si="72"/>
        <v>0</v>
      </c>
      <c r="V463" s="29">
        <f t="shared" si="73"/>
        <v>0</v>
      </c>
      <c r="W463" s="29">
        <f t="shared" si="74"/>
        <v>0</v>
      </c>
      <c r="X463" s="29">
        <f t="shared" si="75"/>
        <v>0</v>
      </c>
      <c r="Y463" s="29">
        <f t="shared" si="76"/>
        <v>0</v>
      </c>
      <c r="Z463" s="29">
        <f t="shared" si="77"/>
        <v>1108.3800000000001</v>
      </c>
      <c r="AB463" s="29"/>
    </row>
    <row r="464" spans="1:28" x14ac:dyDescent="0.3">
      <c r="A464" s="5" t="s">
        <v>2832</v>
      </c>
      <c r="B464" s="5" t="s">
        <v>2833</v>
      </c>
      <c r="C464" s="5">
        <v>16</v>
      </c>
      <c r="D464" s="162">
        <v>1701.16</v>
      </c>
      <c r="E464" s="124">
        <v>44545</v>
      </c>
      <c r="F464" s="124">
        <v>44559</v>
      </c>
      <c r="G464" s="140">
        <v>0</v>
      </c>
      <c r="H464" s="5" t="s">
        <v>8398</v>
      </c>
      <c r="I464" s="22" t="s">
        <v>8591</v>
      </c>
      <c r="J464" s="5"/>
      <c r="K464" s="5"/>
      <c r="L464" s="160">
        <f t="shared" si="79"/>
        <v>1701.16</v>
      </c>
      <c r="M464" s="160">
        <f t="shared" si="78"/>
        <v>1701.16</v>
      </c>
      <c r="N464" s="33">
        <f t="shared" si="71"/>
        <v>0</v>
      </c>
      <c r="T464">
        <v>1</v>
      </c>
      <c r="U464" s="29">
        <f t="shared" si="72"/>
        <v>0</v>
      </c>
      <c r="V464" s="29">
        <f t="shared" si="73"/>
        <v>0</v>
      </c>
      <c r="W464" s="29">
        <f t="shared" si="74"/>
        <v>0</v>
      </c>
      <c r="X464" s="29">
        <f t="shared" si="75"/>
        <v>0</v>
      </c>
      <c r="Y464" s="29">
        <f t="shared" si="76"/>
        <v>0</v>
      </c>
      <c r="Z464" s="29">
        <f t="shared" si="77"/>
        <v>1701.16</v>
      </c>
      <c r="AB464" s="29"/>
    </row>
    <row r="465" spans="1:28" x14ac:dyDescent="0.3">
      <c r="A465" s="5" t="s">
        <v>2832</v>
      </c>
      <c r="B465" s="5" t="s">
        <v>2833</v>
      </c>
      <c r="C465" s="5">
        <v>2</v>
      </c>
      <c r="D465" s="162">
        <v>312.47000000000003</v>
      </c>
      <c r="E465" s="124">
        <v>44545</v>
      </c>
      <c r="F465" s="124">
        <v>44559</v>
      </c>
      <c r="G465" s="140">
        <v>0</v>
      </c>
      <c r="H465" s="5" t="s">
        <v>8426</v>
      </c>
      <c r="I465" s="22" t="s">
        <v>8591</v>
      </c>
      <c r="J465" s="5"/>
      <c r="K465" s="5"/>
      <c r="L465" s="160">
        <f t="shared" si="79"/>
        <v>312.47000000000003</v>
      </c>
      <c r="M465" s="160">
        <f t="shared" si="78"/>
        <v>312.47000000000003</v>
      </c>
      <c r="N465" s="33">
        <f t="shared" si="71"/>
        <v>0</v>
      </c>
      <c r="T465">
        <v>1</v>
      </c>
      <c r="U465" s="29">
        <f t="shared" si="72"/>
        <v>0</v>
      </c>
      <c r="V465" s="29">
        <f t="shared" si="73"/>
        <v>0</v>
      </c>
      <c r="W465" s="29">
        <f t="shared" si="74"/>
        <v>0</v>
      </c>
      <c r="X465" s="29">
        <f t="shared" si="75"/>
        <v>0</v>
      </c>
      <c r="Y465" s="29">
        <f t="shared" si="76"/>
        <v>0</v>
      </c>
      <c r="Z465" s="29">
        <f t="shared" si="77"/>
        <v>312.47000000000003</v>
      </c>
      <c r="AB465" s="29"/>
    </row>
    <row r="466" spans="1:28" x14ac:dyDescent="0.3">
      <c r="A466" s="5" t="s">
        <v>2834</v>
      </c>
      <c r="B466" s="5" t="s">
        <v>2835</v>
      </c>
      <c r="C466" s="5">
        <v>16</v>
      </c>
      <c r="D466" s="162">
        <v>2216.77</v>
      </c>
      <c r="E466" s="124">
        <v>44560</v>
      </c>
      <c r="F466" s="124">
        <v>44589</v>
      </c>
      <c r="G466" s="140">
        <v>0</v>
      </c>
      <c r="H466" s="5" t="s">
        <v>8466</v>
      </c>
      <c r="I466" s="22" t="s">
        <v>8591</v>
      </c>
      <c r="J466" s="5"/>
      <c r="K466" s="5"/>
      <c r="L466" s="160">
        <f t="shared" si="79"/>
        <v>2216.77</v>
      </c>
      <c r="M466" s="160">
        <f t="shared" si="78"/>
        <v>2216.77</v>
      </c>
      <c r="N466" s="33">
        <f t="shared" si="71"/>
        <v>0</v>
      </c>
      <c r="T466">
        <v>1</v>
      </c>
      <c r="U466" s="29">
        <f t="shared" si="72"/>
        <v>0</v>
      </c>
      <c r="V466" s="29">
        <f t="shared" si="73"/>
        <v>0</v>
      </c>
      <c r="W466" s="29">
        <f t="shared" si="74"/>
        <v>0</v>
      </c>
      <c r="X466" s="29">
        <f t="shared" si="75"/>
        <v>0</v>
      </c>
      <c r="Y466" s="29">
        <f t="shared" si="76"/>
        <v>0</v>
      </c>
      <c r="Z466" s="29">
        <f t="shared" si="77"/>
        <v>2216.77</v>
      </c>
      <c r="AB466" s="29"/>
    </row>
    <row r="467" spans="1:28" x14ac:dyDescent="0.3">
      <c r="A467" s="5" t="s">
        <v>2834</v>
      </c>
      <c r="B467" s="5" t="s">
        <v>2835</v>
      </c>
      <c r="C467" s="5">
        <v>32</v>
      </c>
      <c r="D467" s="162">
        <v>3402.32</v>
      </c>
      <c r="E467" s="124">
        <v>44560</v>
      </c>
      <c r="F467" s="124">
        <v>44589</v>
      </c>
      <c r="G467" s="140">
        <v>0</v>
      </c>
      <c r="H467" s="5" t="s">
        <v>8398</v>
      </c>
      <c r="I467" s="22" t="s">
        <v>8591</v>
      </c>
      <c r="J467" s="5"/>
      <c r="K467" s="5"/>
      <c r="L467" s="160">
        <f t="shared" si="79"/>
        <v>3402.32</v>
      </c>
      <c r="M467" s="160">
        <f t="shared" si="78"/>
        <v>3402.32</v>
      </c>
      <c r="N467" s="33">
        <f t="shared" si="71"/>
        <v>0</v>
      </c>
      <c r="T467">
        <v>1</v>
      </c>
      <c r="U467" s="29">
        <f t="shared" si="72"/>
        <v>0</v>
      </c>
      <c r="V467" s="29">
        <f t="shared" si="73"/>
        <v>0</v>
      </c>
      <c r="W467" s="29">
        <f t="shared" si="74"/>
        <v>0</v>
      </c>
      <c r="X467" s="29">
        <f t="shared" si="75"/>
        <v>0</v>
      </c>
      <c r="Y467" s="29">
        <f t="shared" si="76"/>
        <v>0</v>
      </c>
      <c r="Z467" s="29">
        <f t="shared" si="77"/>
        <v>3402.32</v>
      </c>
      <c r="AB467" s="29"/>
    </row>
    <row r="468" spans="1:28" x14ac:dyDescent="0.3">
      <c r="A468" s="5" t="s">
        <v>2834</v>
      </c>
      <c r="B468" s="5" t="s">
        <v>2835</v>
      </c>
      <c r="C468" s="5">
        <v>4</v>
      </c>
      <c r="D468" s="162">
        <v>624.92999999999995</v>
      </c>
      <c r="E468" s="124">
        <v>44560</v>
      </c>
      <c r="F468" s="124">
        <v>44589</v>
      </c>
      <c r="G468" s="140">
        <v>0</v>
      </c>
      <c r="H468" s="5" t="s">
        <v>8426</v>
      </c>
      <c r="I468" s="22" t="s">
        <v>8591</v>
      </c>
      <c r="J468" s="5"/>
      <c r="K468" s="5"/>
      <c r="L468" s="160">
        <f t="shared" si="79"/>
        <v>624.92999999999995</v>
      </c>
      <c r="M468" s="160">
        <f t="shared" si="78"/>
        <v>624.92999999999995</v>
      </c>
      <c r="N468" s="33">
        <f t="shared" si="71"/>
        <v>0</v>
      </c>
      <c r="T468">
        <v>1</v>
      </c>
      <c r="U468" s="29">
        <f t="shared" si="72"/>
        <v>0</v>
      </c>
      <c r="V468" s="29">
        <f t="shared" si="73"/>
        <v>0</v>
      </c>
      <c r="W468" s="29">
        <f t="shared" si="74"/>
        <v>0</v>
      </c>
      <c r="X468" s="29">
        <f t="shared" si="75"/>
        <v>0</v>
      </c>
      <c r="Y468" s="29">
        <f t="shared" si="76"/>
        <v>0</v>
      </c>
      <c r="Z468" s="29">
        <f t="shared" si="77"/>
        <v>624.92999999999995</v>
      </c>
      <c r="AB468" s="29"/>
    </row>
    <row r="469" spans="1:28" x14ac:dyDescent="0.3">
      <c r="A469" s="5" t="s">
        <v>2836</v>
      </c>
      <c r="B469" s="5" t="s">
        <v>2837</v>
      </c>
      <c r="C469" s="5">
        <v>16</v>
      </c>
      <c r="D469" s="162">
        <v>2216.77</v>
      </c>
      <c r="E469" s="124">
        <v>44592</v>
      </c>
      <c r="F469" s="124">
        <v>44620</v>
      </c>
      <c r="G469" s="140">
        <v>0</v>
      </c>
      <c r="H469" s="5" t="s">
        <v>8466</v>
      </c>
      <c r="I469" s="22" t="s">
        <v>8591</v>
      </c>
      <c r="J469" s="5"/>
      <c r="K469" s="5"/>
      <c r="L469" s="160">
        <f t="shared" si="79"/>
        <v>2216.77</v>
      </c>
      <c r="M469" s="160">
        <f t="shared" si="78"/>
        <v>2216.77</v>
      </c>
      <c r="N469" s="33">
        <f t="shared" si="71"/>
        <v>0</v>
      </c>
      <c r="T469">
        <v>1</v>
      </c>
      <c r="U469" s="29">
        <f t="shared" si="72"/>
        <v>0</v>
      </c>
      <c r="V469" s="29">
        <f t="shared" si="73"/>
        <v>0</v>
      </c>
      <c r="W469" s="29">
        <f t="shared" si="74"/>
        <v>0</v>
      </c>
      <c r="X469" s="29">
        <f t="shared" si="75"/>
        <v>0</v>
      </c>
      <c r="Y469" s="29">
        <f t="shared" si="76"/>
        <v>0</v>
      </c>
      <c r="Z469" s="29">
        <f t="shared" si="77"/>
        <v>2216.77</v>
      </c>
      <c r="AB469" s="29"/>
    </row>
    <row r="470" spans="1:28" x14ac:dyDescent="0.3">
      <c r="A470" s="5" t="s">
        <v>2836</v>
      </c>
      <c r="B470" s="5" t="s">
        <v>2837</v>
      </c>
      <c r="C470" s="5">
        <v>32</v>
      </c>
      <c r="D470" s="162">
        <v>3402.32</v>
      </c>
      <c r="E470" s="124">
        <v>44592</v>
      </c>
      <c r="F470" s="124">
        <v>44620</v>
      </c>
      <c r="G470" s="140">
        <v>0</v>
      </c>
      <c r="H470" s="5" t="s">
        <v>8398</v>
      </c>
      <c r="I470" s="22" t="s">
        <v>8591</v>
      </c>
      <c r="J470" s="5"/>
      <c r="K470" s="5"/>
      <c r="L470" s="160">
        <f t="shared" si="79"/>
        <v>3402.32</v>
      </c>
      <c r="M470" s="160">
        <f t="shared" si="78"/>
        <v>3402.32</v>
      </c>
      <c r="N470" s="33">
        <f t="shared" si="71"/>
        <v>0</v>
      </c>
      <c r="T470">
        <v>1</v>
      </c>
      <c r="U470" s="29">
        <f t="shared" si="72"/>
        <v>0</v>
      </c>
      <c r="V470" s="29">
        <f t="shared" si="73"/>
        <v>0</v>
      </c>
      <c r="W470" s="29">
        <f t="shared" si="74"/>
        <v>0</v>
      </c>
      <c r="X470" s="29">
        <f t="shared" si="75"/>
        <v>0</v>
      </c>
      <c r="Y470" s="29">
        <f t="shared" si="76"/>
        <v>0</v>
      </c>
      <c r="Z470" s="29">
        <f t="shared" si="77"/>
        <v>3402.32</v>
      </c>
      <c r="AB470" s="29"/>
    </row>
    <row r="471" spans="1:28" x14ac:dyDescent="0.3">
      <c r="A471" s="5" t="s">
        <v>2836</v>
      </c>
      <c r="B471" s="5" t="s">
        <v>2837</v>
      </c>
      <c r="C471" s="5">
        <v>4</v>
      </c>
      <c r="D471" s="162">
        <v>624.92999999999995</v>
      </c>
      <c r="E471" s="124">
        <v>44592</v>
      </c>
      <c r="F471" s="124">
        <v>44620</v>
      </c>
      <c r="G471" s="140">
        <v>0</v>
      </c>
      <c r="H471" s="5" t="s">
        <v>8426</v>
      </c>
      <c r="I471" s="22" t="s">
        <v>8591</v>
      </c>
      <c r="J471" s="5"/>
      <c r="K471" s="5"/>
      <c r="L471" s="160">
        <f t="shared" si="79"/>
        <v>624.92999999999995</v>
      </c>
      <c r="M471" s="160">
        <f t="shared" si="78"/>
        <v>624.92999999999995</v>
      </c>
      <c r="N471" s="33">
        <f t="shared" si="71"/>
        <v>0</v>
      </c>
      <c r="T471">
        <v>1</v>
      </c>
      <c r="U471" s="29">
        <f t="shared" si="72"/>
        <v>0</v>
      </c>
      <c r="V471" s="29">
        <f t="shared" si="73"/>
        <v>0</v>
      </c>
      <c r="W471" s="29">
        <f t="shared" si="74"/>
        <v>0</v>
      </c>
      <c r="X471" s="29">
        <f t="shared" si="75"/>
        <v>0</v>
      </c>
      <c r="Y471" s="29">
        <f t="shared" si="76"/>
        <v>0</v>
      </c>
      <c r="Z471" s="29">
        <f t="shared" si="77"/>
        <v>624.92999999999995</v>
      </c>
      <c r="AB471" s="29"/>
    </row>
    <row r="472" spans="1:28" x14ac:dyDescent="0.3">
      <c r="A472" s="5" t="s">
        <v>2838</v>
      </c>
      <c r="B472" s="5" t="s">
        <v>2839</v>
      </c>
      <c r="C472" s="5">
        <v>40</v>
      </c>
      <c r="D472" s="162">
        <v>5435.38</v>
      </c>
      <c r="E472" s="5" t="s">
        <v>6886</v>
      </c>
      <c r="F472" s="124">
        <v>44631</v>
      </c>
      <c r="G472" s="140">
        <v>0.7</v>
      </c>
      <c r="H472" s="5" t="s">
        <v>8466</v>
      </c>
      <c r="I472" s="5" t="s">
        <v>8591</v>
      </c>
      <c r="J472" s="5"/>
      <c r="K472" s="5"/>
      <c r="L472" s="160">
        <f t="shared" si="79"/>
        <v>1630.6140000000003</v>
      </c>
      <c r="M472" s="160">
        <f t="shared" si="78"/>
        <v>1630.6140000000003</v>
      </c>
      <c r="N472" s="33">
        <f t="shared" si="71"/>
        <v>0</v>
      </c>
      <c r="R472">
        <v>1</v>
      </c>
      <c r="U472" s="29">
        <f t="shared" si="72"/>
        <v>0</v>
      </c>
      <c r="V472" s="29">
        <f t="shared" si="73"/>
        <v>0</v>
      </c>
      <c r="W472" s="29">
        <f t="shared" si="74"/>
        <v>0</v>
      </c>
      <c r="X472" s="29">
        <f t="shared" si="75"/>
        <v>1630.6140000000003</v>
      </c>
      <c r="Y472" s="29">
        <f t="shared" si="76"/>
        <v>0</v>
      </c>
      <c r="Z472" s="29">
        <f t="shared" si="77"/>
        <v>0</v>
      </c>
      <c r="AB472" s="29"/>
    </row>
    <row r="473" spans="1:28" x14ac:dyDescent="0.3">
      <c r="A473" s="5" t="s">
        <v>2838</v>
      </c>
      <c r="B473" s="5" t="s">
        <v>2839</v>
      </c>
      <c r="C473" s="5">
        <v>80</v>
      </c>
      <c r="D473" s="162">
        <v>8342.2999999999993</v>
      </c>
      <c r="E473" s="5" t="s">
        <v>6886</v>
      </c>
      <c r="F473" s="124">
        <v>44631</v>
      </c>
      <c r="G473" s="140">
        <v>0.7</v>
      </c>
      <c r="H473" s="5" t="s">
        <v>8398</v>
      </c>
      <c r="I473" s="22" t="s">
        <v>8591</v>
      </c>
      <c r="J473" s="5"/>
      <c r="K473" s="5"/>
      <c r="L473" s="160">
        <f t="shared" si="79"/>
        <v>2502.69</v>
      </c>
      <c r="M473" s="160">
        <f t="shared" si="78"/>
        <v>2502.69</v>
      </c>
      <c r="N473" s="33">
        <f t="shared" si="71"/>
        <v>0</v>
      </c>
      <c r="R473">
        <v>1</v>
      </c>
      <c r="U473" s="29">
        <f t="shared" si="72"/>
        <v>0</v>
      </c>
      <c r="V473" s="29">
        <f t="shared" si="73"/>
        <v>0</v>
      </c>
      <c r="W473" s="29">
        <f t="shared" si="74"/>
        <v>0</v>
      </c>
      <c r="X473" s="29">
        <f t="shared" si="75"/>
        <v>2502.69</v>
      </c>
      <c r="Y473" s="29">
        <f t="shared" si="76"/>
        <v>0</v>
      </c>
      <c r="Z473" s="29">
        <f t="shared" si="77"/>
        <v>0</v>
      </c>
      <c r="AB473" s="29"/>
    </row>
    <row r="474" spans="1:28" x14ac:dyDescent="0.3">
      <c r="A474" s="5" t="s">
        <v>2838</v>
      </c>
      <c r="B474" s="5" t="s">
        <v>2839</v>
      </c>
      <c r="C474" s="5">
        <v>2</v>
      </c>
      <c r="D474" s="162">
        <v>306.45999999999998</v>
      </c>
      <c r="E474" s="124" t="s">
        <v>6886</v>
      </c>
      <c r="F474" s="124">
        <v>44631</v>
      </c>
      <c r="G474" s="140">
        <v>0.7</v>
      </c>
      <c r="H474" s="5" t="s">
        <v>8426</v>
      </c>
      <c r="I474" s="22" t="s">
        <v>8591</v>
      </c>
      <c r="J474" s="5"/>
      <c r="K474" s="5"/>
      <c r="L474" s="160">
        <f t="shared" si="79"/>
        <v>91.938000000000002</v>
      </c>
      <c r="M474" s="160">
        <f t="shared" si="78"/>
        <v>91.938000000000002</v>
      </c>
      <c r="N474" s="33">
        <f t="shared" si="71"/>
        <v>0</v>
      </c>
      <c r="R474">
        <v>1</v>
      </c>
      <c r="U474" s="29">
        <f t="shared" si="72"/>
        <v>0</v>
      </c>
      <c r="V474" s="29">
        <f t="shared" si="73"/>
        <v>0</v>
      </c>
      <c r="W474" s="29">
        <f t="shared" si="74"/>
        <v>0</v>
      </c>
      <c r="X474" s="29">
        <f t="shared" si="75"/>
        <v>91.938000000000002</v>
      </c>
      <c r="Y474" s="29">
        <f t="shared" si="76"/>
        <v>0</v>
      </c>
      <c r="Z474" s="29">
        <f t="shared" si="77"/>
        <v>0</v>
      </c>
      <c r="AB474" s="29"/>
    </row>
    <row r="475" spans="1:28" x14ac:dyDescent="0.3">
      <c r="A475" s="5" t="s">
        <v>2840</v>
      </c>
      <c r="B475" s="5" t="s">
        <v>2841</v>
      </c>
      <c r="C475" s="5">
        <v>20</v>
      </c>
      <c r="D475" s="162">
        <v>2421.44</v>
      </c>
      <c r="E475" s="124">
        <v>44659</v>
      </c>
      <c r="F475" s="124">
        <v>44665</v>
      </c>
      <c r="G475" s="140">
        <v>0</v>
      </c>
      <c r="H475" s="5" t="s">
        <v>8406</v>
      </c>
      <c r="I475" s="22" t="s">
        <v>8591</v>
      </c>
      <c r="J475" s="5"/>
      <c r="K475" s="5"/>
      <c r="L475" s="160">
        <f t="shared" si="79"/>
        <v>2421.44</v>
      </c>
      <c r="M475" s="160">
        <f t="shared" si="78"/>
        <v>2421.44</v>
      </c>
      <c r="N475" s="33">
        <f t="shared" si="71"/>
        <v>0</v>
      </c>
      <c r="T475">
        <v>1</v>
      </c>
      <c r="U475" s="29">
        <f t="shared" si="72"/>
        <v>0</v>
      </c>
      <c r="V475" s="29">
        <f t="shared" si="73"/>
        <v>0</v>
      </c>
      <c r="W475" s="29">
        <f t="shared" si="74"/>
        <v>0</v>
      </c>
      <c r="X475" s="29">
        <f t="shared" si="75"/>
        <v>0</v>
      </c>
      <c r="Y475" s="29">
        <f t="shared" si="76"/>
        <v>0</v>
      </c>
      <c r="Z475" s="29">
        <f t="shared" si="77"/>
        <v>2421.44</v>
      </c>
      <c r="AB475" s="29"/>
    </row>
    <row r="476" spans="1:28" x14ac:dyDescent="0.3">
      <c r="A476" s="5" t="s">
        <v>2840</v>
      </c>
      <c r="B476" s="5" t="s">
        <v>2841</v>
      </c>
      <c r="C476" s="5">
        <v>4</v>
      </c>
      <c r="D476" s="162">
        <v>554.19000000000005</v>
      </c>
      <c r="E476" s="124">
        <v>44659</v>
      </c>
      <c r="F476" s="124">
        <v>44665</v>
      </c>
      <c r="G476" s="140">
        <v>0</v>
      </c>
      <c r="H476" s="5" t="s">
        <v>8466</v>
      </c>
      <c r="I476" s="22" t="s">
        <v>8591</v>
      </c>
      <c r="J476" s="5"/>
      <c r="K476" s="5"/>
      <c r="L476" s="160">
        <f t="shared" si="79"/>
        <v>554.19000000000005</v>
      </c>
      <c r="M476" s="160">
        <f t="shared" si="78"/>
        <v>554.19000000000005</v>
      </c>
      <c r="N476" s="33">
        <f t="shared" si="71"/>
        <v>0</v>
      </c>
      <c r="T476">
        <v>1</v>
      </c>
      <c r="U476" s="29">
        <f t="shared" si="72"/>
        <v>0</v>
      </c>
      <c r="V476" s="29">
        <f t="shared" si="73"/>
        <v>0</v>
      </c>
      <c r="W476" s="29">
        <f t="shared" si="74"/>
        <v>0</v>
      </c>
      <c r="X476" s="29">
        <f t="shared" si="75"/>
        <v>0</v>
      </c>
      <c r="Y476" s="29">
        <f t="shared" si="76"/>
        <v>0</v>
      </c>
      <c r="Z476" s="29">
        <f t="shared" si="77"/>
        <v>554.19000000000005</v>
      </c>
      <c r="AB476" s="29"/>
    </row>
    <row r="477" spans="1:28" x14ac:dyDescent="0.3">
      <c r="A477" s="5" t="s">
        <v>2840</v>
      </c>
      <c r="B477" s="5" t="s">
        <v>2841</v>
      </c>
      <c r="C477" s="5">
        <v>8</v>
      </c>
      <c r="D477" s="162">
        <v>850.58</v>
      </c>
      <c r="E477" s="124">
        <v>44659</v>
      </c>
      <c r="F477" s="124">
        <v>44665</v>
      </c>
      <c r="G477" s="140">
        <v>0</v>
      </c>
      <c r="H477" s="5" t="s">
        <v>8398</v>
      </c>
      <c r="I477" s="22" t="s">
        <v>8591</v>
      </c>
      <c r="J477" s="5"/>
      <c r="K477" s="5"/>
      <c r="L477" s="160">
        <f t="shared" si="79"/>
        <v>850.58</v>
      </c>
      <c r="M477" s="160">
        <f t="shared" si="78"/>
        <v>850.58</v>
      </c>
      <c r="N477" s="33">
        <f t="shared" si="71"/>
        <v>0</v>
      </c>
      <c r="T477">
        <v>1</v>
      </c>
      <c r="U477" s="29">
        <f t="shared" si="72"/>
        <v>0</v>
      </c>
      <c r="V477" s="29">
        <f t="shared" si="73"/>
        <v>0</v>
      </c>
      <c r="W477" s="29">
        <f t="shared" si="74"/>
        <v>0</v>
      </c>
      <c r="X477" s="29">
        <f t="shared" si="75"/>
        <v>0</v>
      </c>
      <c r="Y477" s="29">
        <f t="shared" si="76"/>
        <v>0</v>
      </c>
      <c r="Z477" s="29">
        <f t="shared" si="77"/>
        <v>850.58</v>
      </c>
      <c r="AB477" s="29"/>
    </row>
    <row r="478" spans="1:28" x14ac:dyDescent="0.3">
      <c r="A478" s="5" t="s">
        <v>2840</v>
      </c>
      <c r="B478" s="5" t="s">
        <v>2841</v>
      </c>
      <c r="C478" s="5">
        <v>4</v>
      </c>
      <c r="D478" s="162">
        <v>624.92999999999995</v>
      </c>
      <c r="E478" s="124">
        <v>44659</v>
      </c>
      <c r="F478" s="124">
        <v>44665</v>
      </c>
      <c r="G478" s="140">
        <v>0</v>
      </c>
      <c r="H478" s="5" t="s">
        <v>8426</v>
      </c>
      <c r="I478" s="22" t="s">
        <v>8591</v>
      </c>
      <c r="J478" s="5"/>
      <c r="K478" s="5"/>
      <c r="L478" s="160">
        <f t="shared" si="79"/>
        <v>624.92999999999995</v>
      </c>
      <c r="M478" s="160">
        <f t="shared" si="78"/>
        <v>624.92999999999995</v>
      </c>
      <c r="N478" s="33">
        <f t="shared" si="71"/>
        <v>0</v>
      </c>
      <c r="T478">
        <v>1</v>
      </c>
      <c r="U478" s="29">
        <f t="shared" si="72"/>
        <v>0</v>
      </c>
      <c r="V478" s="29">
        <f t="shared" si="73"/>
        <v>0</v>
      </c>
      <c r="W478" s="29">
        <f t="shared" si="74"/>
        <v>0</v>
      </c>
      <c r="X478" s="29">
        <f t="shared" si="75"/>
        <v>0</v>
      </c>
      <c r="Y478" s="29">
        <f t="shared" si="76"/>
        <v>0</v>
      </c>
      <c r="Z478" s="29">
        <f t="shared" si="77"/>
        <v>624.92999999999995</v>
      </c>
      <c r="AB478" s="29"/>
    </row>
    <row r="479" spans="1:28" x14ac:dyDescent="0.3">
      <c r="A479" s="142" t="s">
        <v>8468</v>
      </c>
      <c r="B479" s="142"/>
      <c r="C479" s="142">
        <v>32795</v>
      </c>
      <c r="D479" s="161"/>
      <c r="E479" s="144" t="s">
        <v>6065</v>
      </c>
      <c r="F479" s="144">
        <v>44790</v>
      </c>
      <c r="G479" s="145"/>
      <c r="H479" s="142"/>
      <c r="I479" s="146"/>
      <c r="J479" s="142"/>
      <c r="K479" s="142"/>
      <c r="L479" s="147"/>
      <c r="M479" s="147"/>
      <c r="N479" s="147"/>
      <c r="U479" s="29"/>
      <c r="V479" s="29"/>
      <c r="W479" s="29"/>
      <c r="X479" s="29"/>
      <c r="Y479" s="29"/>
      <c r="Z479" s="29"/>
      <c r="AB479" s="29"/>
    </row>
    <row r="480" spans="1:28" x14ac:dyDescent="0.3">
      <c r="A480" s="5" t="s">
        <v>2736</v>
      </c>
      <c r="B480" s="5" t="s">
        <v>2737</v>
      </c>
      <c r="C480" s="5">
        <v>32000</v>
      </c>
      <c r="D480" s="162">
        <v>37884.74</v>
      </c>
      <c r="E480" s="124">
        <v>44691</v>
      </c>
      <c r="F480" s="124">
        <v>44776</v>
      </c>
      <c r="G480" s="140">
        <v>0</v>
      </c>
      <c r="H480" s="5" t="s">
        <v>8380</v>
      </c>
      <c r="I480" s="22" t="s">
        <v>8591</v>
      </c>
      <c r="J480" s="5"/>
      <c r="K480" s="5"/>
      <c r="L480" s="160">
        <f t="shared" si="79"/>
        <v>37884.74</v>
      </c>
      <c r="M480" s="160">
        <f t="shared" si="78"/>
        <v>37884.74</v>
      </c>
      <c r="N480" s="33">
        <f t="shared" si="71"/>
        <v>0</v>
      </c>
      <c r="O480">
        <v>0.5</v>
      </c>
      <c r="Q480">
        <v>0.5</v>
      </c>
      <c r="U480" s="29">
        <f t="shared" si="72"/>
        <v>18942.37</v>
      </c>
      <c r="V480" s="29">
        <f t="shared" si="73"/>
        <v>0</v>
      </c>
      <c r="W480" s="29">
        <f t="shared" si="74"/>
        <v>18942.37</v>
      </c>
      <c r="X480" s="29">
        <f t="shared" si="75"/>
        <v>0</v>
      </c>
      <c r="Y480" s="29">
        <f t="shared" si="76"/>
        <v>0</v>
      </c>
      <c r="Z480" s="29">
        <f t="shared" si="77"/>
        <v>0</v>
      </c>
      <c r="AB480" s="29"/>
    </row>
    <row r="481" spans="1:28" x14ac:dyDescent="0.3">
      <c r="A481" s="5" t="s">
        <v>2720</v>
      </c>
      <c r="B481" s="5" t="s">
        <v>2721</v>
      </c>
      <c r="C481" s="5">
        <v>3</v>
      </c>
      <c r="D481" s="162">
        <v>531.80999999999995</v>
      </c>
      <c r="E481" s="124" t="s">
        <v>6065</v>
      </c>
      <c r="F481" s="124">
        <v>44559</v>
      </c>
      <c r="G481" s="140">
        <v>0.45</v>
      </c>
      <c r="H481" s="5" t="s">
        <v>8448</v>
      </c>
      <c r="I481" s="22" t="s">
        <v>8591</v>
      </c>
      <c r="J481" s="5"/>
      <c r="K481" s="5"/>
      <c r="L481" s="160">
        <f t="shared" si="79"/>
        <v>292.49549999999999</v>
      </c>
      <c r="M481" s="160">
        <f t="shared" si="78"/>
        <v>292.49549999999999</v>
      </c>
      <c r="N481" s="33">
        <f t="shared" si="71"/>
        <v>0</v>
      </c>
      <c r="R481">
        <v>1</v>
      </c>
      <c r="U481" s="29">
        <f t="shared" si="72"/>
        <v>0</v>
      </c>
      <c r="V481" s="29">
        <f t="shared" si="73"/>
        <v>0</v>
      </c>
      <c r="W481" s="29">
        <f t="shared" si="74"/>
        <v>0</v>
      </c>
      <c r="X481" s="29">
        <f t="shared" si="75"/>
        <v>292.49549999999999</v>
      </c>
      <c r="Y481" s="29">
        <f t="shared" si="76"/>
        <v>0</v>
      </c>
      <c r="Z481" s="29">
        <f t="shared" si="77"/>
        <v>0</v>
      </c>
      <c r="AB481" s="29"/>
    </row>
    <row r="482" spans="1:28" x14ac:dyDescent="0.3">
      <c r="A482" s="5" t="s">
        <v>2738</v>
      </c>
      <c r="B482" s="5" t="s">
        <v>2739</v>
      </c>
      <c r="C482" s="5">
        <v>72</v>
      </c>
      <c r="D482" s="162">
        <v>9684.91</v>
      </c>
      <c r="E482" s="124" t="s">
        <v>6065</v>
      </c>
      <c r="F482" s="124">
        <v>44559</v>
      </c>
      <c r="G482" s="140">
        <v>0.45</v>
      </c>
      <c r="H482" s="5" t="s">
        <v>8466</v>
      </c>
      <c r="I482" s="22" t="s">
        <v>8591</v>
      </c>
      <c r="J482" s="5"/>
      <c r="K482" s="5"/>
      <c r="L482" s="160">
        <f t="shared" si="79"/>
        <v>5326.7004999999999</v>
      </c>
      <c r="M482" s="160">
        <f t="shared" si="78"/>
        <v>5326.7004999999999</v>
      </c>
      <c r="N482" s="33">
        <f t="shared" si="71"/>
        <v>0</v>
      </c>
      <c r="R482">
        <v>1</v>
      </c>
      <c r="U482" s="29">
        <f t="shared" si="72"/>
        <v>0</v>
      </c>
      <c r="V482" s="29">
        <f t="shared" si="73"/>
        <v>0</v>
      </c>
      <c r="W482" s="29">
        <f t="shared" si="74"/>
        <v>0</v>
      </c>
      <c r="X482" s="29">
        <f t="shared" si="75"/>
        <v>5326.7004999999999</v>
      </c>
      <c r="Y482" s="29">
        <f t="shared" si="76"/>
        <v>0</v>
      </c>
      <c r="Z482" s="29">
        <f t="shared" si="77"/>
        <v>0</v>
      </c>
      <c r="AB482" s="29"/>
    </row>
    <row r="483" spans="1:28" x14ac:dyDescent="0.3">
      <c r="A483" s="5" t="s">
        <v>2738</v>
      </c>
      <c r="B483" s="5" t="s">
        <v>2739</v>
      </c>
      <c r="C483" s="5">
        <v>96</v>
      </c>
      <c r="D483" s="162">
        <v>9909.68</v>
      </c>
      <c r="E483" s="124" t="s">
        <v>6065</v>
      </c>
      <c r="F483" s="124">
        <v>44559</v>
      </c>
      <c r="G483" s="140">
        <v>0.45</v>
      </c>
      <c r="H483" s="5" t="s">
        <v>8398</v>
      </c>
      <c r="I483" s="22" t="s">
        <v>8591</v>
      </c>
      <c r="J483" s="5"/>
      <c r="K483" s="5"/>
      <c r="L483" s="160">
        <f t="shared" si="79"/>
        <v>5450.3240000000005</v>
      </c>
      <c r="M483" s="160">
        <f t="shared" si="78"/>
        <v>5450.3240000000005</v>
      </c>
      <c r="N483" s="33">
        <f t="shared" si="71"/>
        <v>0</v>
      </c>
      <c r="R483">
        <v>1</v>
      </c>
      <c r="U483" s="29">
        <f t="shared" si="72"/>
        <v>0</v>
      </c>
      <c r="V483" s="29">
        <f t="shared" si="73"/>
        <v>0</v>
      </c>
      <c r="W483" s="29">
        <f t="shared" si="74"/>
        <v>0</v>
      </c>
      <c r="X483" s="29">
        <f t="shared" si="75"/>
        <v>5450.3240000000005</v>
      </c>
      <c r="Y483" s="29">
        <f t="shared" si="76"/>
        <v>0</v>
      </c>
      <c r="Z483" s="29">
        <f t="shared" si="77"/>
        <v>0</v>
      </c>
      <c r="AB483" s="29"/>
    </row>
    <row r="484" spans="1:28" x14ac:dyDescent="0.3">
      <c r="A484" s="5" t="s">
        <v>2738</v>
      </c>
      <c r="B484" s="5" t="s">
        <v>2739</v>
      </c>
      <c r="C484" s="5">
        <v>10</v>
      </c>
      <c r="D484" s="162">
        <v>1516.83</v>
      </c>
      <c r="E484" s="5" t="s">
        <v>6065</v>
      </c>
      <c r="F484" s="124">
        <v>44559</v>
      </c>
      <c r="G484" s="140">
        <v>0.45</v>
      </c>
      <c r="H484" s="5" t="s">
        <v>8426</v>
      </c>
      <c r="I484" s="22" t="s">
        <v>8591</v>
      </c>
      <c r="J484" s="5"/>
      <c r="K484" s="5"/>
      <c r="L484" s="160">
        <f t="shared" si="79"/>
        <v>834.25650000000007</v>
      </c>
      <c r="M484" s="160">
        <f t="shared" si="78"/>
        <v>834.25650000000007</v>
      </c>
      <c r="N484" s="33">
        <f t="shared" si="71"/>
        <v>0</v>
      </c>
      <c r="R484">
        <v>1</v>
      </c>
      <c r="U484" s="29">
        <f t="shared" si="72"/>
        <v>0</v>
      </c>
      <c r="V484" s="29">
        <f t="shared" si="73"/>
        <v>0</v>
      </c>
      <c r="W484" s="29">
        <f t="shared" si="74"/>
        <v>0</v>
      </c>
      <c r="X484" s="29">
        <f t="shared" si="75"/>
        <v>834.25650000000007</v>
      </c>
      <c r="Y484" s="29">
        <f t="shared" si="76"/>
        <v>0</v>
      </c>
      <c r="Z484" s="29">
        <f t="shared" si="77"/>
        <v>0</v>
      </c>
      <c r="AB484" s="29"/>
    </row>
    <row r="485" spans="1:28" x14ac:dyDescent="0.3">
      <c r="A485" s="5" t="s">
        <v>2722</v>
      </c>
      <c r="B485" s="5" t="s">
        <v>2723</v>
      </c>
      <c r="C485" s="5">
        <v>60</v>
      </c>
      <c r="D485" s="162">
        <v>8312.8799999999992</v>
      </c>
      <c r="E485" s="124">
        <v>44560</v>
      </c>
      <c r="F485" s="124">
        <v>44603</v>
      </c>
      <c r="G485" s="140">
        <v>0</v>
      </c>
      <c r="H485" s="5" t="s">
        <v>8466</v>
      </c>
      <c r="I485" s="22" t="s">
        <v>8591</v>
      </c>
      <c r="J485" s="5"/>
      <c r="K485" s="5"/>
      <c r="L485" s="160">
        <f t="shared" si="79"/>
        <v>8312.8799999999992</v>
      </c>
      <c r="M485" s="160">
        <f t="shared" si="78"/>
        <v>8312.8799999999992</v>
      </c>
      <c r="N485" s="33">
        <f t="shared" si="71"/>
        <v>0</v>
      </c>
      <c r="T485">
        <v>1</v>
      </c>
      <c r="U485" s="29">
        <f t="shared" si="72"/>
        <v>0</v>
      </c>
      <c r="V485" s="29">
        <f t="shared" si="73"/>
        <v>0</v>
      </c>
      <c r="W485" s="29">
        <f t="shared" si="74"/>
        <v>0</v>
      </c>
      <c r="X485" s="29">
        <f t="shared" si="75"/>
        <v>0</v>
      </c>
      <c r="Y485" s="29">
        <f t="shared" si="76"/>
        <v>0</v>
      </c>
      <c r="Z485" s="29">
        <f t="shared" si="77"/>
        <v>8312.8799999999992</v>
      </c>
      <c r="AB485" s="29"/>
    </row>
    <row r="486" spans="1:28" x14ac:dyDescent="0.3">
      <c r="A486" s="5" t="s">
        <v>2722</v>
      </c>
      <c r="B486" s="5" t="s">
        <v>2723</v>
      </c>
      <c r="C486" s="5">
        <v>96</v>
      </c>
      <c r="D486" s="162">
        <v>10206.969999999999</v>
      </c>
      <c r="E486" s="124">
        <v>44560</v>
      </c>
      <c r="F486" s="124">
        <v>44603</v>
      </c>
      <c r="G486" s="140">
        <v>0</v>
      </c>
      <c r="H486" s="5" t="s">
        <v>8398</v>
      </c>
      <c r="I486" s="22" t="s">
        <v>8591</v>
      </c>
      <c r="J486" s="5"/>
      <c r="K486" s="5"/>
      <c r="L486" s="160">
        <f t="shared" si="79"/>
        <v>10206.969999999999</v>
      </c>
      <c r="M486" s="160">
        <f t="shared" si="78"/>
        <v>10206.969999999999</v>
      </c>
      <c r="N486" s="33">
        <f t="shared" si="71"/>
        <v>0</v>
      </c>
      <c r="T486">
        <v>1</v>
      </c>
      <c r="U486" s="29">
        <f t="shared" si="72"/>
        <v>0</v>
      </c>
      <c r="V486" s="29">
        <f t="shared" si="73"/>
        <v>0</v>
      </c>
      <c r="W486" s="29">
        <f t="shared" si="74"/>
        <v>0</v>
      </c>
      <c r="X486" s="29">
        <f t="shared" si="75"/>
        <v>0</v>
      </c>
      <c r="Y486" s="29">
        <f t="shared" si="76"/>
        <v>0</v>
      </c>
      <c r="Z486" s="29">
        <f t="shared" si="77"/>
        <v>10206.969999999999</v>
      </c>
      <c r="AB486" s="29"/>
    </row>
    <row r="487" spans="1:28" x14ac:dyDescent="0.3">
      <c r="A487" s="5" t="s">
        <v>2722</v>
      </c>
      <c r="B487" s="5" t="s">
        <v>2723</v>
      </c>
      <c r="C487" s="5">
        <v>8</v>
      </c>
      <c r="D487" s="162">
        <v>1249.8699999999999</v>
      </c>
      <c r="E487" s="124">
        <v>44560</v>
      </c>
      <c r="F487" s="124">
        <v>44603</v>
      </c>
      <c r="G487" s="140">
        <v>0</v>
      </c>
      <c r="H487" s="5" t="s">
        <v>8426</v>
      </c>
      <c r="I487" s="22" t="s">
        <v>8591</v>
      </c>
      <c r="J487" s="5"/>
      <c r="K487" s="5"/>
      <c r="L487" s="160">
        <f t="shared" si="79"/>
        <v>1249.8699999999999</v>
      </c>
      <c r="M487" s="160">
        <f t="shared" si="78"/>
        <v>1249.8699999999999</v>
      </c>
      <c r="N487" s="33">
        <f t="shared" si="71"/>
        <v>0</v>
      </c>
      <c r="T487">
        <v>1</v>
      </c>
      <c r="U487" s="29">
        <f t="shared" si="72"/>
        <v>0</v>
      </c>
      <c r="V487" s="29">
        <f t="shared" si="73"/>
        <v>0</v>
      </c>
      <c r="W487" s="29">
        <f t="shared" si="74"/>
        <v>0</v>
      </c>
      <c r="X487" s="29">
        <f t="shared" si="75"/>
        <v>0</v>
      </c>
      <c r="Y487" s="29">
        <f t="shared" si="76"/>
        <v>0</v>
      </c>
      <c r="Z487" s="29">
        <f t="shared" si="77"/>
        <v>1249.8699999999999</v>
      </c>
      <c r="AB487" s="29"/>
    </row>
    <row r="488" spans="1:28" x14ac:dyDescent="0.3">
      <c r="A488" s="5" t="s">
        <v>2724</v>
      </c>
      <c r="B488" s="5" t="s">
        <v>2725</v>
      </c>
      <c r="C488" s="5">
        <v>8</v>
      </c>
      <c r="D488" s="162">
        <v>1108.3800000000001</v>
      </c>
      <c r="E488" s="124">
        <v>44606</v>
      </c>
      <c r="F488" s="124">
        <v>44620</v>
      </c>
      <c r="G488" s="140">
        <v>0</v>
      </c>
      <c r="H488" s="5" t="s">
        <v>8466</v>
      </c>
      <c r="I488" s="22" t="s">
        <v>8591</v>
      </c>
      <c r="J488" s="5"/>
      <c r="K488" s="5"/>
      <c r="L488" s="160">
        <f t="shared" si="79"/>
        <v>1108.3800000000001</v>
      </c>
      <c r="M488" s="160">
        <f t="shared" si="78"/>
        <v>1108.3800000000001</v>
      </c>
      <c r="N488" s="33">
        <f t="shared" si="71"/>
        <v>0</v>
      </c>
      <c r="T488">
        <v>1</v>
      </c>
      <c r="U488" s="29">
        <f t="shared" si="72"/>
        <v>0</v>
      </c>
      <c r="V488" s="29">
        <f t="shared" si="73"/>
        <v>0</v>
      </c>
      <c r="W488" s="29">
        <f t="shared" si="74"/>
        <v>0</v>
      </c>
      <c r="X488" s="29">
        <f t="shared" si="75"/>
        <v>0</v>
      </c>
      <c r="Y488" s="29">
        <f t="shared" si="76"/>
        <v>0</v>
      </c>
      <c r="Z488" s="29">
        <f t="shared" si="77"/>
        <v>1108.3800000000001</v>
      </c>
      <c r="AB488" s="29"/>
    </row>
    <row r="489" spans="1:28" x14ac:dyDescent="0.3">
      <c r="A489" s="5" t="s">
        <v>2724</v>
      </c>
      <c r="B489" s="5" t="s">
        <v>2725</v>
      </c>
      <c r="C489" s="5">
        <v>32</v>
      </c>
      <c r="D489" s="162">
        <v>3402.32</v>
      </c>
      <c r="E489" s="124">
        <v>44606</v>
      </c>
      <c r="F489" s="124">
        <v>44620</v>
      </c>
      <c r="G489" s="140">
        <v>0</v>
      </c>
      <c r="H489" s="5" t="s">
        <v>8398</v>
      </c>
      <c r="I489" s="22" t="s">
        <v>8591</v>
      </c>
      <c r="J489" s="5"/>
      <c r="K489" s="5"/>
      <c r="L489" s="160">
        <f t="shared" si="79"/>
        <v>3402.32</v>
      </c>
      <c r="M489" s="160">
        <f t="shared" si="78"/>
        <v>3402.32</v>
      </c>
      <c r="N489" s="33">
        <f t="shared" si="71"/>
        <v>0</v>
      </c>
      <c r="T489">
        <v>1</v>
      </c>
      <c r="U489" s="29">
        <f t="shared" si="72"/>
        <v>0</v>
      </c>
      <c r="V489" s="29">
        <f t="shared" si="73"/>
        <v>0</v>
      </c>
      <c r="W489" s="29">
        <f t="shared" si="74"/>
        <v>0</v>
      </c>
      <c r="X489" s="29">
        <f t="shared" si="75"/>
        <v>0</v>
      </c>
      <c r="Y489" s="29">
        <f t="shared" si="76"/>
        <v>0</v>
      </c>
      <c r="Z489" s="29">
        <f t="shared" si="77"/>
        <v>3402.32</v>
      </c>
      <c r="AB489" s="29"/>
    </row>
    <row r="490" spans="1:28" x14ac:dyDescent="0.3">
      <c r="A490" s="5" t="s">
        <v>2724</v>
      </c>
      <c r="B490" s="5" t="s">
        <v>2725</v>
      </c>
      <c r="C490" s="5">
        <v>8</v>
      </c>
      <c r="D490" s="162">
        <v>1249.8699999999999</v>
      </c>
      <c r="E490" s="124">
        <v>44606</v>
      </c>
      <c r="F490" s="124">
        <v>44620</v>
      </c>
      <c r="G490" s="140">
        <v>0</v>
      </c>
      <c r="H490" s="5" t="s">
        <v>8426</v>
      </c>
      <c r="I490" s="22" t="s">
        <v>8591</v>
      </c>
      <c r="J490" s="5"/>
      <c r="K490" s="5"/>
      <c r="L490" s="160">
        <f t="shared" si="79"/>
        <v>1249.8699999999999</v>
      </c>
      <c r="M490" s="160">
        <f t="shared" si="78"/>
        <v>1249.8699999999999</v>
      </c>
      <c r="N490" s="33">
        <f t="shared" si="71"/>
        <v>0</v>
      </c>
      <c r="T490">
        <v>1</v>
      </c>
      <c r="U490" s="29">
        <f t="shared" si="72"/>
        <v>0</v>
      </c>
      <c r="V490" s="29">
        <f t="shared" si="73"/>
        <v>0</v>
      </c>
      <c r="W490" s="29">
        <f t="shared" si="74"/>
        <v>0</v>
      </c>
      <c r="X490" s="29">
        <f t="shared" si="75"/>
        <v>0</v>
      </c>
      <c r="Y490" s="29">
        <f t="shared" si="76"/>
        <v>0</v>
      </c>
      <c r="Z490" s="29">
        <f t="shared" si="77"/>
        <v>1249.8699999999999</v>
      </c>
      <c r="AB490" s="29"/>
    </row>
    <row r="491" spans="1:28" x14ac:dyDescent="0.3">
      <c r="A491" s="5" t="s">
        <v>2726</v>
      </c>
      <c r="B491" s="5" t="s">
        <v>2727</v>
      </c>
      <c r="C491" s="5">
        <v>8</v>
      </c>
      <c r="D491" s="162">
        <v>1108.3800000000001</v>
      </c>
      <c r="E491" s="124">
        <v>44621</v>
      </c>
      <c r="F491" s="124">
        <v>44634</v>
      </c>
      <c r="G491" s="140">
        <v>0</v>
      </c>
      <c r="H491" s="5" t="s">
        <v>8466</v>
      </c>
      <c r="I491" s="22" t="s">
        <v>8591</v>
      </c>
      <c r="J491" s="5"/>
      <c r="K491" s="5"/>
      <c r="L491" s="160">
        <f t="shared" si="79"/>
        <v>1108.3800000000001</v>
      </c>
      <c r="M491" s="160">
        <f t="shared" si="78"/>
        <v>1108.3800000000001</v>
      </c>
      <c r="N491" s="33">
        <f t="shared" si="71"/>
        <v>0</v>
      </c>
      <c r="T491">
        <v>1</v>
      </c>
      <c r="U491" s="29">
        <f t="shared" si="72"/>
        <v>0</v>
      </c>
      <c r="V491" s="29">
        <f t="shared" si="73"/>
        <v>0</v>
      </c>
      <c r="W491" s="29">
        <f t="shared" si="74"/>
        <v>0</v>
      </c>
      <c r="X491" s="29">
        <f t="shared" si="75"/>
        <v>0</v>
      </c>
      <c r="Y491" s="29">
        <f t="shared" si="76"/>
        <v>0</v>
      </c>
      <c r="Z491" s="29">
        <f t="shared" si="77"/>
        <v>1108.3800000000001</v>
      </c>
      <c r="AB491" s="29"/>
    </row>
    <row r="492" spans="1:28" x14ac:dyDescent="0.3">
      <c r="A492" s="5" t="s">
        <v>2726</v>
      </c>
      <c r="B492" s="5" t="s">
        <v>2727</v>
      </c>
      <c r="C492" s="5">
        <v>32</v>
      </c>
      <c r="D492" s="162">
        <v>3402.32</v>
      </c>
      <c r="E492" s="124">
        <v>44621</v>
      </c>
      <c r="F492" s="124">
        <v>44634</v>
      </c>
      <c r="G492" s="140">
        <v>0</v>
      </c>
      <c r="H492" s="5" t="s">
        <v>8398</v>
      </c>
      <c r="I492" s="22" t="s">
        <v>8591</v>
      </c>
      <c r="J492" s="5"/>
      <c r="K492" s="5"/>
      <c r="L492" s="160">
        <f t="shared" si="79"/>
        <v>3402.32</v>
      </c>
      <c r="M492" s="160">
        <f t="shared" si="78"/>
        <v>3402.32</v>
      </c>
      <c r="N492" s="33">
        <f t="shared" si="71"/>
        <v>0</v>
      </c>
      <c r="T492">
        <v>1</v>
      </c>
      <c r="U492" s="29">
        <f t="shared" si="72"/>
        <v>0</v>
      </c>
      <c r="V492" s="29">
        <f t="shared" si="73"/>
        <v>0</v>
      </c>
      <c r="W492" s="29">
        <f t="shared" si="74"/>
        <v>0</v>
      </c>
      <c r="X492" s="29">
        <f t="shared" si="75"/>
        <v>0</v>
      </c>
      <c r="Y492" s="29">
        <f t="shared" si="76"/>
        <v>0</v>
      </c>
      <c r="Z492" s="29">
        <f t="shared" si="77"/>
        <v>3402.32</v>
      </c>
      <c r="AB492" s="29"/>
    </row>
    <row r="493" spans="1:28" x14ac:dyDescent="0.3">
      <c r="A493" s="5" t="s">
        <v>2726</v>
      </c>
      <c r="B493" s="5" t="s">
        <v>2727</v>
      </c>
      <c r="C493" s="5">
        <v>4</v>
      </c>
      <c r="D493" s="162">
        <v>624.92999999999995</v>
      </c>
      <c r="E493" s="124">
        <v>44621</v>
      </c>
      <c r="F493" s="124">
        <v>44634</v>
      </c>
      <c r="G493" s="140">
        <v>0</v>
      </c>
      <c r="H493" s="5" t="s">
        <v>8426</v>
      </c>
      <c r="I493" s="22" t="s">
        <v>8591</v>
      </c>
      <c r="J493" s="5"/>
      <c r="K493" s="5"/>
      <c r="L493" s="160">
        <f t="shared" si="79"/>
        <v>624.92999999999995</v>
      </c>
      <c r="M493" s="160">
        <f t="shared" si="78"/>
        <v>624.92999999999995</v>
      </c>
      <c r="N493" s="33">
        <f t="shared" si="71"/>
        <v>0</v>
      </c>
      <c r="T493">
        <v>1</v>
      </c>
      <c r="U493" s="29">
        <f t="shared" si="72"/>
        <v>0</v>
      </c>
      <c r="V493" s="29">
        <f t="shared" si="73"/>
        <v>0</v>
      </c>
      <c r="W493" s="29">
        <f t="shared" si="74"/>
        <v>0</v>
      </c>
      <c r="X493" s="29">
        <f t="shared" si="75"/>
        <v>0</v>
      </c>
      <c r="Y493" s="29">
        <f t="shared" si="76"/>
        <v>0</v>
      </c>
      <c r="Z493" s="29">
        <f t="shared" si="77"/>
        <v>624.92999999999995</v>
      </c>
      <c r="AB493" s="29"/>
    </row>
    <row r="494" spans="1:28" x14ac:dyDescent="0.3">
      <c r="A494" s="5" t="s">
        <v>2728</v>
      </c>
      <c r="B494" s="5" t="s">
        <v>2729</v>
      </c>
      <c r="C494" s="5">
        <v>8</v>
      </c>
      <c r="D494" s="162">
        <v>1108.3800000000001</v>
      </c>
      <c r="E494" s="124">
        <v>44635</v>
      </c>
      <c r="F494" s="124">
        <v>44648</v>
      </c>
      <c r="G494" s="140">
        <v>0</v>
      </c>
      <c r="H494" s="5" t="s">
        <v>8466</v>
      </c>
      <c r="I494" s="22" t="s">
        <v>8591</v>
      </c>
      <c r="J494" s="5"/>
      <c r="K494" s="5"/>
      <c r="L494" s="160">
        <f t="shared" si="79"/>
        <v>1108.3800000000001</v>
      </c>
      <c r="M494" s="160">
        <f t="shared" si="78"/>
        <v>1108.3800000000001</v>
      </c>
      <c r="N494" s="33">
        <f t="shared" si="71"/>
        <v>0</v>
      </c>
      <c r="T494">
        <v>1</v>
      </c>
      <c r="U494" s="29">
        <f t="shared" si="72"/>
        <v>0</v>
      </c>
      <c r="V494" s="29">
        <f t="shared" si="73"/>
        <v>0</v>
      </c>
      <c r="W494" s="29">
        <f t="shared" si="74"/>
        <v>0</v>
      </c>
      <c r="X494" s="29">
        <f t="shared" si="75"/>
        <v>0</v>
      </c>
      <c r="Y494" s="29">
        <f t="shared" si="76"/>
        <v>0</v>
      </c>
      <c r="Z494" s="29">
        <f t="shared" si="77"/>
        <v>1108.3800000000001</v>
      </c>
      <c r="AB494" s="29"/>
    </row>
    <row r="495" spans="1:28" x14ac:dyDescent="0.3">
      <c r="A495" s="5" t="s">
        <v>2728</v>
      </c>
      <c r="B495" s="5" t="s">
        <v>2729</v>
      </c>
      <c r="C495" s="5">
        <v>16</v>
      </c>
      <c r="D495" s="162">
        <v>1701.16</v>
      </c>
      <c r="E495" s="124">
        <v>44635</v>
      </c>
      <c r="F495" s="124">
        <v>44648</v>
      </c>
      <c r="G495" s="140">
        <v>0</v>
      </c>
      <c r="H495" s="5" t="s">
        <v>8398</v>
      </c>
      <c r="I495" s="22" t="s">
        <v>8591</v>
      </c>
      <c r="J495" s="5"/>
      <c r="K495" s="5"/>
      <c r="L495" s="160">
        <f t="shared" si="79"/>
        <v>1701.16</v>
      </c>
      <c r="M495" s="160">
        <f t="shared" si="78"/>
        <v>1701.16</v>
      </c>
      <c r="N495" s="33">
        <f t="shared" si="71"/>
        <v>0</v>
      </c>
      <c r="T495">
        <v>1</v>
      </c>
      <c r="U495" s="29">
        <f t="shared" si="72"/>
        <v>0</v>
      </c>
      <c r="V495" s="29">
        <f t="shared" si="73"/>
        <v>0</v>
      </c>
      <c r="W495" s="29">
        <f t="shared" si="74"/>
        <v>0</v>
      </c>
      <c r="X495" s="29">
        <f t="shared" si="75"/>
        <v>0</v>
      </c>
      <c r="Y495" s="29">
        <f t="shared" si="76"/>
        <v>0</v>
      </c>
      <c r="Z495" s="29">
        <f t="shared" si="77"/>
        <v>1701.16</v>
      </c>
      <c r="AB495" s="29"/>
    </row>
    <row r="496" spans="1:28" x14ac:dyDescent="0.3">
      <c r="A496" s="5" t="s">
        <v>2728</v>
      </c>
      <c r="B496" s="5" t="s">
        <v>2729</v>
      </c>
      <c r="C496" s="5">
        <v>4</v>
      </c>
      <c r="D496" s="162">
        <v>624.92999999999995</v>
      </c>
      <c r="E496" s="124">
        <v>44635</v>
      </c>
      <c r="F496" s="124">
        <v>44648</v>
      </c>
      <c r="G496" s="140">
        <v>0</v>
      </c>
      <c r="H496" s="5" t="s">
        <v>8426</v>
      </c>
      <c r="I496" s="22" t="s">
        <v>8591</v>
      </c>
      <c r="J496" s="5"/>
      <c r="K496" s="5"/>
      <c r="L496" s="160">
        <f t="shared" si="79"/>
        <v>624.92999999999995</v>
      </c>
      <c r="M496" s="160">
        <f t="shared" si="78"/>
        <v>624.92999999999995</v>
      </c>
      <c r="N496" s="33">
        <f t="shared" si="71"/>
        <v>0</v>
      </c>
      <c r="T496">
        <v>1</v>
      </c>
      <c r="U496" s="29">
        <f t="shared" si="72"/>
        <v>0</v>
      </c>
      <c r="V496" s="29">
        <f t="shared" si="73"/>
        <v>0</v>
      </c>
      <c r="W496" s="29">
        <f t="shared" si="74"/>
        <v>0</v>
      </c>
      <c r="X496" s="29">
        <f t="shared" si="75"/>
        <v>0</v>
      </c>
      <c r="Y496" s="29">
        <f t="shared" si="76"/>
        <v>0</v>
      </c>
      <c r="Z496" s="29">
        <f t="shared" si="77"/>
        <v>624.92999999999995</v>
      </c>
      <c r="AB496" s="29"/>
    </row>
    <row r="497" spans="1:28" x14ac:dyDescent="0.3">
      <c r="A497" s="5" t="s">
        <v>2730</v>
      </c>
      <c r="B497" s="5" t="s">
        <v>2731</v>
      </c>
      <c r="C497" s="5">
        <v>24</v>
      </c>
      <c r="D497" s="162">
        <v>3325.15</v>
      </c>
      <c r="E497" s="124">
        <v>44649</v>
      </c>
      <c r="F497" s="124">
        <v>44690</v>
      </c>
      <c r="G497" s="140">
        <v>0</v>
      </c>
      <c r="H497" s="5" t="s">
        <v>8466</v>
      </c>
      <c r="I497" s="22" t="s">
        <v>8591</v>
      </c>
      <c r="J497" s="5"/>
      <c r="K497" s="5"/>
      <c r="L497" s="160">
        <f t="shared" si="79"/>
        <v>3325.15</v>
      </c>
      <c r="M497" s="160">
        <f t="shared" si="78"/>
        <v>3325.15</v>
      </c>
      <c r="N497" s="33">
        <f t="shared" si="71"/>
        <v>0</v>
      </c>
      <c r="T497">
        <v>1</v>
      </c>
      <c r="U497" s="29">
        <f t="shared" si="72"/>
        <v>0</v>
      </c>
      <c r="V497" s="29">
        <f t="shared" si="73"/>
        <v>0</v>
      </c>
      <c r="W497" s="29">
        <f t="shared" si="74"/>
        <v>0</v>
      </c>
      <c r="X497" s="29">
        <f t="shared" si="75"/>
        <v>0</v>
      </c>
      <c r="Y497" s="29">
        <f t="shared" si="76"/>
        <v>0</v>
      </c>
      <c r="Z497" s="29">
        <f t="shared" si="77"/>
        <v>3325.15</v>
      </c>
      <c r="AB497" s="29"/>
    </row>
    <row r="498" spans="1:28" x14ac:dyDescent="0.3">
      <c r="A498" s="5" t="s">
        <v>2730</v>
      </c>
      <c r="B498" s="5" t="s">
        <v>2731</v>
      </c>
      <c r="C498" s="5">
        <v>48</v>
      </c>
      <c r="D498" s="162">
        <v>5103.49</v>
      </c>
      <c r="E498" s="124">
        <v>44649</v>
      </c>
      <c r="F498" s="124">
        <v>44690</v>
      </c>
      <c r="G498" s="140">
        <v>0</v>
      </c>
      <c r="H498" s="5" t="s">
        <v>8398</v>
      </c>
      <c r="I498" s="22" t="s">
        <v>8591</v>
      </c>
      <c r="J498" s="5"/>
      <c r="K498" s="5"/>
      <c r="L498" s="160">
        <f t="shared" si="79"/>
        <v>5103.49</v>
      </c>
      <c r="M498" s="160">
        <f t="shared" si="78"/>
        <v>5103.49</v>
      </c>
      <c r="N498" s="33">
        <f t="shared" si="71"/>
        <v>0</v>
      </c>
      <c r="T498">
        <v>1</v>
      </c>
      <c r="U498" s="29">
        <f t="shared" si="72"/>
        <v>0</v>
      </c>
      <c r="V498" s="29">
        <f t="shared" si="73"/>
        <v>0</v>
      </c>
      <c r="W498" s="29">
        <f t="shared" si="74"/>
        <v>0</v>
      </c>
      <c r="X498" s="29">
        <f t="shared" si="75"/>
        <v>0</v>
      </c>
      <c r="Y498" s="29">
        <f t="shared" si="76"/>
        <v>0</v>
      </c>
      <c r="Z498" s="29">
        <f t="shared" si="77"/>
        <v>5103.49</v>
      </c>
      <c r="AB498" s="29"/>
    </row>
    <row r="499" spans="1:28" x14ac:dyDescent="0.3">
      <c r="A499" s="5" t="s">
        <v>2730</v>
      </c>
      <c r="B499" s="5" t="s">
        <v>2731</v>
      </c>
      <c r="C499" s="5">
        <v>4</v>
      </c>
      <c r="D499" s="162">
        <v>624.92999999999995</v>
      </c>
      <c r="E499" s="124">
        <v>44649</v>
      </c>
      <c r="F499" s="124">
        <v>44690</v>
      </c>
      <c r="G499" s="140">
        <v>0</v>
      </c>
      <c r="H499" s="5" t="s">
        <v>8426</v>
      </c>
      <c r="I499" s="22" t="s">
        <v>8591</v>
      </c>
      <c r="J499" s="5"/>
      <c r="K499" s="5"/>
      <c r="L499" s="160">
        <f t="shared" si="79"/>
        <v>624.92999999999995</v>
      </c>
      <c r="M499" s="160">
        <f t="shared" si="78"/>
        <v>624.92999999999995</v>
      </c>
      <c r="N499" s="33">
        <f t="shared" si="71"/>
        <v>0</v>
      </c>
      <c r="T499">
        <v>1</v>
      </c>
      <c r="U499" s="29">
        <f t="shared" si="72"/>
        <v>0</v>
      </c>
      <c r="V499" s="29">
        <f t="shared" si="73"/>
        <v>0</v>
      </c>
      <c r="W499" s="29">
        <f t="shared" si="74"/>
        <v>0</v>
      </c>
      <c r="X499" s="29">
        <f t="shared" si="75"/>
        <v>0</v>
      </c>
      <c r="Y499" s="29">
        <f t="shared" si="76"/>
        <v>0</v>
      </c>
      <c r="Z499" s="29">
        <f t="shared" si="77"/>
        <v>624.92999999999995</v>
      </c>
      <c r="AB499" s="29"/>
    </row>
    <row r="500" spans="1:28" x14ac:dyDescent="0.3">
      <c r="A500" s="5" t="s">
        <v>2732</v>
      </c>
      <c r="B500" s="5" t="s">
        <v>2733</v>
      </c>
      <c r="C500" s="5">
        <v>48</v>
      </c>
      <c r="D500" s="162">
        <v>6650.3</v>
      </c>
      <c r="E500" s="124">
        <v>44691</v>
      </c>
      <c r="F500" s="124">
        <v>44776</v>
      </c>
      <c r="G500" s="140">
        <v>0</v>
      </c>
      <c r="H500" s="5" t="s">
        <v>8466</v>
      </c>
      <c r="I500" s="22" t="s">
        <v>8591</v>
      </c>
      <c r="J500" s="5"/>
      <c r="K500" s="5"/>
      <c r="L500" s="160">
        <f t="shared" si="79"/>
        <v>6650.3</v>
      </c>
      <c r="M500" s="160">
        <f t="shared" si="78"/>
        <v>6650.3</v>
      </c>
      <c r="N500" s="33">
        <f t="shared" si="71"/>
        <v>0</v>
      </c>
      <c r="T500">
        <v>1</v>
      </c>
      <c r="U500" s="29">
        <f t="shared" si="72"/>
        <v>0</v>
      </c>
      <c r="V500" s="29">
        <f t="shared" si="73"/>
        <v>0</v>
      </c>
      <c r="W500" s="29">
        <f t="shared" si="74"/>
        <v>0</v>
      </c>
      <c r="X500" s="29">
        <f t="shared" si="75"/>
        <v>0</v>
      </c>
      <c r="Y500" s="29">
        <f t="shared" si="76"/>
        <v>0</v>
      </c>
      <c r="Z500" s="29">
        <f t="shared" si="77"/>
        <v>6650.3</v>
      </c>
      <c r="AB500" s="29"/>
    </row>
    <row r="501" spans="1:28" x14ac:dyDescent="0.3">
      <c r="A501" s="5" t="s">
        <v>2732</v>
      </c>
      <c r="B501" s="5" t="s">
        <v>2733</v>
      </c>
      <c r="C501" s="5">
        <v>96</v>
      </c>
      <c r="D501" s="162">
        <v>10206.969999999999</v>
      </c>
      <c r="E501" s="124">
        <v>44691</v>
      </c>
      <c r="F501" s="124">
        <v>44776</v>
      </c>
      <c r="G501" s="140">
        <v>0</v>
      </c>
      <c r="H501" s="5" t="s">
        <v>8398</v>
      </c>
      <c r="I501" s="22" t="s">
        <v>8591</v>
      </c>
      <c r="J501" s="5"/>
      <c r="K501" s="5"/>
      <c r="L501" s="160">
        <f t="shared" si="79"/>
        <v>10206.969999999999</v>
      </c>
      <c r="M501" s="160">
        <f t="shared" si="78"/>
        <v>10206.969999999999</v>
      </c>
      <c r="N501" s="33">
        <f t="shared" si="71"/>
        <v>0</v>
      </c>
      <c r="T501">
        <v>1</v>
      </c>
      <c r="U501" s="29">
        <f t="shared" si="72"/>
        <v>0</v>
      </c>
      <c r="V501" s="29">
        <f t="shared" si="73"/>
        <v>0</v>
      </c>
      <c r="W501" s="29">
        <f t="shared" si="74"/>
        <v>0</v>
      </c>
      <c r="X501" s="29">
        <f t="shared" si="75"/>
        <v>0</v>
      </c>
      <c r="Y501" s="29">
        <f t="shared" si="76"/>
        <v>0</v>
      </c>
      <c r="Z501" s="29">
        <f t="shared" si="77"/>
        <v>10206.969999999999</v>
      </c>
      <c r="AB501" s="29"/>
    </row>
    <row r="502" spans="1:28" x14ac:dyDescent="0.3">
      <c r="A502" s="5" t="s">
        <v>2732</v>
      </c>
      <c r="B502" s="5" t="s">
        <v>2733</v>
      </c>
      <c r="C502" s="5">
        <v>2</v>
      </c>
      <c r="D502" s="162">
        <v>312.47000000000003</v>
      </c>
      <c r="E502" s="124">
        <v>44691</v>
      </c>
      <c r="F502" s="124">
        <v>44776</v>
      </c>
      <c r="G502" s="140">
        <v>0</v>
      </c>
      <c r="H502" s="5" t="s">
        <v>8426</v>
      </c>
      <c r="I502" s="22" t="s">
        <v>8591</v>
      </c>
      <c r="J502" s="5"/>
      <c r="K502" s="5"/>
      <c r="L502" s="160">
        <f t="shared" si="79"/>
        <v>312.47000000000003</v>
      </c>
      <c r="M502" s="160">
        <f t="shared" si="78"/>
        <v>312.47000000000003</v>
      </c>
      <c r="N502" s="33">
        <f t="shared" si="71"/>
        <v>0</v>
      </c>
      <c r="T502">
        <v>1</v>
      </c>
      <c r="U502" s="29">
        <f t="shared" si="72"/>
        <v>0</v>
      </c>
      <c r="V502" s="29">
        <f t="shared" si="73"/>
        <v>0</v>
      </c>
      <c r="W502" s="29">
        <f t="shared" si="74"/>
        <v>0</v>
      </c>
      <c r="X502" s="29">
        <f t="shared" si="75"/>
        <v>0</v>
      </c>
      <c r="Y502" s="29">
        <f t="shared" si="76"/>
        <v>0</v>
      </c>
      <c r="Z502" s="29">
        <f t="shared" si="77"/>
        <v>312.47000000000003</v>
      </c>
      <c r="AB502" s="29"/>
    </row>
    <row r="503" spans="1:28" x14ac:dyDescent="0.3">
      <c r="A503" s="5" t="s">
        <v>2734</v>
      </c>
      <c r="B503" s="5" t="s">
        <v>2735</v>
      </c>
      <c r="C503" s="5">
        <v>88</v>
      </c>
      <c r="D503" s="162">
        <v>12192.22</v>
      </c>
      <c r="E503" s="124">
        <v>44777</v>
      </c>
      <c r="F503" s="124">
        <v>44790</v>
      </c>
      <c r="G503" s="140">
        <v>0</v>
      </c>
      <c r="H503" s="5" t="s">
        <v>8466</v>
      </c>
      <c r="I503" s="22" t="s">
        <v>8591</v>
      </c>
      <c r="J503" s="5"/>
      <c r="K503" s="5"/>
      <c r="L503" s="160">
        <f t="shared" si="79"/>
        <v>12192.22</v>
      </c>
      <c r="M503" s="160">
        <f t="shared" si="78"/>
        <v>12192.22</v>
      </c>
      <c r="N503" s="33">
        <f t="shared" si="71"/>
        <v>0</v>
      </c>
      <c r="T503">
        <v>1</v>
      </c>
      <c r="U503" s="29">
        <f t="shared" si="72"/>
        <v>0</v>
      </c>
      <c r="V503" s="29">
        <f t="shared" si="73"/>
        <v>0</v>
      </c>
      <c r="W503" s="29">
        <f t="shared" si="74"/>
        <v>0</v>
      </c>
      <c r="X503" s="29">
        <f t="shared" si="75"/>
        <v>0</v>
      </c>
      <c r="Y503" s="29">
        <f t="shared" si="76"/>
        <v>0</v>
      </c>
      <c r="Z503" s="29">
        <f t="shared" si="77"/>
        <v>12192.22</v>
      </c>
      <c r="AB503" s="29"/>
    </row>
    <row r="504" spans="1:28" x14ac:dyDescent="0.3">
      <c r="A504" s="5" t="s">
        <v>2734</v>
      </c>
      <c r="B504" s="5" t="s">
        <v>2735</v>
      </c>
      <c r="C504" s="5">
        <v>16</v>
      </c>
      <c r="D504" s="162">
        <v>1701.16</v>
      </c>
      <c r="E504" s="124">
        <v>44777</v>
      </c>
      <c r="F504" s="124">
        <v>44790</v>
      </c>
      <c r="G504" s="140">
        <v>0</v>
      </c>
      <c r="H504" s="5" t="s">
        <v>8398</v>
      </c>
      <c r="I504" s="22" t="s">
        <v>8591</v>
      </c>
      <c r="J504" s="5"/>
      <c r="K504" s="5"/>
      <c r="L504" s="160">
        <f t="shared" si="79"/>
        <v>1701.16</v>
      </c>
      <c r="M504" s="160">
        <f t="shared" si="78"/>
        <v>1701.16</v>
      </c>
      <c r="N504" s="33">
        <f t="shared" si="71"/>
        <v>0</v>
      </c>
      <c r="T504">
        <v>1</v>
      </c>
      <c r="U504" s="29">
        <f t="shared" si="72"/>
        <v>0</v>
      </c>
      <c r="V504" s="29">
        <f t="shared" si="73"/>
        <v>0</v>
      </c>
      <c r="W504" s="29">
        <f t="shared" si="74"/>
        <v>0</v>
      </c>
      <c r="X504" s="29">
        <f t="shared" si="75"/>
        <v>0</v>
      </c>
      <c r="Y504" s="29">
        <f t="shared" si="76"/>
        <v>0</v>
      </c>
      <c r="Z504" s="29">
        <f t="shared" si="77"/>
        <v>1701.16</v>
      </c>
      <c r="AB504" s="29"/>
    </row>
    <row r="505" spans="1:28" x14ac:dyDescent="0.3">
      <c r="A505" s="5" t="s">
        <v>2734</v>
      </c>
      <c r="B505" s="5" t="s">
        <v>2735</v>
      </c>
      <c r="C505" s="5">
        <v>4</v>
      </c>
      <c r="D505" s="162">
        <v>624.92999999999995</v>
      </c>
      <c r="E505" s="124">
        <v>44777</v>
      </c>
      <c r="F505" s="124">
        <v>44790</v>
      </c>
      <c r="G505" s="140">
        <v>0</v>
      </c>
      <c r="H505" s="5" t="s">
        <v>8426</v>
      </c>
      <c r="I505" s="22" t="s">
        <v>8591</v>
      </c>
      <c r="J505" s="5"/>
      <c r="K505" s="5"/>
      <c r="L505" s="160">
        <f t="shared" si="79"/>
        <v>624.92999999999995</v>
      </c>
      <c r="M505" s="160">
        <f t="shared" si="78"/>
        <v>624.92999999999995</v>
      </c>
      <c r="N505" s="33"/>
      <c r="T505">
        <v>1</v>
      </c>
      <c r="U505" s="29">
        <f t="shared" si="72"/>
        <v>0</v>
      </c>
      <c r="V505" s="29">
        <f t="shared" si="73"/>
        <v>0</v>
      </c>
      <c r="W505" s="29">
        <f t="shared" si="74"/>
        <v>0</v>
      </c>
      <c r="X505" s="29">
        <f t="shared" si="75"/>
        <v>0</v>
      </c>
      <c r="Y505" s="29">
        <f t="shared" si="76"/>
        <v>0</v>
      </c>
      <c r="Z505" s="29">
        <f t="shared" si="77"/>
        <v>624.92999999999995</v>
      </c>
      <c r="AB505" s="29"/>
    </row>
    <row r="506" spans="1:28" x14ac:dyDescent="0.3">
      <c r="A506" s="142" t="s">
        <v>8469</v>
      </c>
      <c r="B506" s="142"/>
      <c r="C506" s="142">
        <v>10539</v>
      </c>
      <c r="D506" s="161"/>
      <c r="E506" s="144">
        <v>44531</v>
      </c>
      <c r="F506" s="144">
        <v>44776</v>
      </c>
      <c r="G506" s="145"/>
      <c r="H506" s="142"/>
      <c r="I506" s="146"/>
      <c r="J506" s="142"/>
      <c r="K506" s="142"/>
      <c r="L506" s="147"/>
      <c r="M506" s="147"/>
      <c r="N506" s="147"/>
      <c r="U506" s="29"/>
      <c r="V506" s="29"/>
      <c r="W506" s="29"/>
      <c r="X506" s="29"/>
      <c r="Y506" s="29"/>
      <c r="Z506" s="29"/>
      <c r="AB506" s="29"/>
    </row>
    <row r="507" spans="1:28" x14ac:dyDescent="0.3">
      <c r="A507" s="5" t="s">
        <v>2756</v>
      </c>
      <c r="B507" s="5" t="s">
        <v>2757</v>
      </c>
      <c r="C507" s="5">
        <v>10000</v>
      </c>
      <c r="D507" s="162">
        <v>11838.98</v>
      </c>
      <c r="E507" s="124">
        <v>44635</v>
      </c>
      <c r="F507" s="124">
        <v>44762</v>
      </c>
      <c r="G507" s="140">
        <v>0</v>
      </c>
      <c r="H507" s="5" t="s">
        <v>8380</v>
      </c>
      <c r="I507" s="22" t="s">
        <v>8591</v>
      </c>
      <c r="J507" s="5"/>
      <c r="K507" s="5"/>
      <c r="L507" s="160">
        <f t="shared" si="79"/>
        <v>11838.98</v>
      </c>
      <c r="M507" s="160">
        <f t="shared" si="78"/>
        <v>11838.98</v>
      </c>
      <c r="N507" s="33">
        <f t="shared" ref="N507:N570" si="80">L507-M507</f>
        <v>0</v>
      </c>
      <c r="Q507">
        <v>1</v>
      </c>
      <c r="U507" s="29">
        <f t="shared" si="72"/>
        <v>0</v>
      </c>
      <c r="V507" s="29">
        <f t="shared" si="73"/>
        <v>0</v>
      </c>
      <c r="W507" s="29">
        <f t="shared" si="74"/>
        <v>11838.98</v>
      </c>
      <c r="X507" s="29">
        <f t="shared" si="75"/>
        <v>0</v>
      </c>
      <c r="Y507" s="29">
        <f t="shared" si="76"/>
        <v>0</v>
      </c>
      <c r="Z507" s="29">
        <f t="shared" si="77"/>
        <v>0</v>
      </c>
      <c r="AB507" s="29"/>
    </row>
    <row r="508" spans="1:28" x14ac:dyDescent="0.3">
      <c r="A508" s="5" t="s">
        <v>2746</v>
      </c>
      <c r="B508" s="5" t="s">
        <v>2747</v>
      </c>
      <c r="C508" s="5">
        <v>8</v>
      </c>
      <c r="D508" s="162">
        <v>1108.3800000000001</v>
      </c>
      <c r="E508" s="124">
        <v>44531</v>
      </c>
      <c r="F508" s="124">
        <v>44544</v>
      </c>
      <c r="G508" s="140">
        <v>0</v>
      </c>
      <c r="H508" s="5" t="s">
        <v>8466</v>
      </c>
      <c r="I508" s="5" t="s">
        <v>8591</v>
      </c>
      <c r="J508" s="5"/>
      <c r="K508" s="5"/>
      <c r="L508" s="160">
        <f t="shared" si="79"/>
        <v>1108.3800000000001</v>
      </c>
      <c r="M508" s="160">
        <f t="shared" si="78"/>
        <v>1108.3800000000001</v>
      </c>
      <c r="N508" s="33">
        <f t="shared" si="80"/>
        <v>0</v>
      </c>
      <c r="T508">
        <v>1</v>
      </c>
      <c r="U508" s="29">
        <f t="shared" ref="U508:U565" si="81">O508*M508</f>
        <v>0</v>
      </c>
      <c r="V508" s="29">
        <f t="shared" ref="V508:V565" si="82">P508*M508</f>
        <v>0</v>
      </c>
      <c r="W508" s="29">
        <f t="shared" ref="W508:W565" si="83">Q508*M508</f>
        <v>0</v>
      </c>
      <c r="X508" s="29">
        <f t="shared" ref="X508:X565" si="84">R508*M508</f>
        <v>0</v>
      </c>
      <c r="Y508" s="29">
        <f t="shared" ref="Y508:Y565" si="85">S508*M508</f>
        <v>0</v>
      </c>
      <c r="Z508" s="29">
        <f t="shared" ref="Z508:Z565" si="86">T508*M508</f>
        <v>1108.3800000000001</v>
      </c>
      <c r="AB508" s="29"/>
    </row>
    <row r="509" spans="1:28" x14ac:dyDescent="0.3">
      <c r="A509" s="5" t="s">
        <v>2746</v>
      </c>
      <c r="B509" s="5" t="s">
        <v>2747</v>
      </c>
      <c r="C509" s="5">
        <v>16</v>
      </c>
      <c r="D509" s="162">
        <v>1701.16</v>
      </c>
      <c r="E509" s="124">
        <v>44531</v>
      </c>
      <c r="F509" s="124">
        <v>44544</v>
      </c>
      <c r="G509" s="140">
        <v>0</v>
      </c>
      <c r="H509" s="5" t="s">
        <v>8398</v>
      </c>
      <c r="I509" s="22" t="s">
        <v>8591</v>
      </c>
      <c r="J509" s="5"/>
      <c r="K509" s="5"/>
      <c r="L509" s="160">
        <f t="shared" si="79"/>
        <v>1701.16</v>
      </c>
      <c r="M509" s="160">
        <f t="shared" si="78"/>
        <v>1701.16</v>
      </c>
      <c r="N509" s="33">
        <f t="shared" si="80"/>
        <v>0</v>
      </c>
      <c r="T509">
        <v>1</v>
      </c>
      <c r="U509" s="29">
        <f t="shared" si="81"/>
        <v>0</v>
      </c>
      <c r="V509" s="29">
        <f t="shared" si="82"/>
        <v>0</v>
      </c>
      <c r="W509" s="29">
        <f t="shared" si="83"/>
        <v>0</v>
      </c>
      <c r="X509" s="29">
        <f t="shared" si="84"/>
        <v>0</v>
      </c>
      <c r="Y509" s="29">
        <f t="shared" si="85"/>
        <v>0</v>
      </c>
      <c r="Z509" s="29">
        <f t="shared" si="86"/>
        <v>1701.16</v>
      </c>
      <c r="AB509" s="29"/>
    </row>
    <row r="510" spans="1:28" x14ac:dyDescent="0.3">
      <c r="A510" s="5" t="s">
        <v>2746</v>
      </c>
      <c r="B510" s="5" t="s">
        <v>2747</v>
      </c>
      <c r="C510" s="5">
        <v>5</v>
      </c>
      <c r="D510" s="162">
        <v>781.17</v>
      </c>
      <c r="E510" s="124">
        <v>44531</v>
      </c>
      <c r="F510" s="124">
        <v>44544</v>
      </c>
      <c r="G510" s="140">
        <v>0</v>
      </c>
      <c r="H510" s="5" t="s">
        <v>8426</v>
      </c>
      <c r="I510" s="5" t="s">
        <v>8591</v>
      </c>
      <c r="J510" s="5"/>
      <c r="K510" s="5"/>
      <c r="L510" s="160">
        <f t="shared" si="79"/>
        <v>781.17</v>
      </c>
      <c r="M510" s="160">
        <f t="shared" si="78"/>
        <v>781.17</v>
      </c>
      <c r="N510" s="33">
        <f t="shared" si="80"/>
        <v>0</v>
      </c>
      <c r="T510">
        <v>1</v>
      </c>
      <c r="U510" s="29">
        <f t="shared" si="81"/>
        <v>0</v>
      </c>
      <c r="V510" s="29">
        <f t="shared" si="82"/>
        <v>0</v>
      </c>
      <c r="W510" s="29">
        <f t="shared" si="83"/>
        <v>0</v>
      </c>
      <c r="X510" s="29">
        <f t="shared" si="84"/>
        <v>0</v>
      </c>
      <c r="Y510" s="29">
        <f t="shared" si="85"/>
        <v>0</v>
      </c>
      <c r="Z510" s="29">
        <f t="shared" si="86"/>
        <v>781.17</v>
      </c>
      <c r="AB510" s="29"/>
    </row>
    <row r="511" spans="1:28" x14ac:dyDescent="0.3">
      <c r="A511" s="5" t="s">
        <v>2748</v>
      </c>
      <c r="B511" s="5" t="s">
        <v>2749</v>
      </c>
      <c r="C511" s="5">
        <v>72</v>
      </c>
      <c r="D511" s="162">
        <v>9975.4500000000007</v>
      </c>
      <c r="E511" s="124">
        <v>44545</v>
      </c>
      <c r="F511" s="124">
        <v>44589</v>
      </c>
      <c r="G511" s="140">
        <v>0</v>
      </c>
      <c r="H511" s="5" t="s">
        <v>8466</v>
      </c>
      <c r="I511" s="22" t="s">
        <v>8591</v>
      </c>
      <c r="J511" s="5"/>
      <c r="K511" s="5"/>
      <c r="L511" s="160">
        <f t="shared" si="79"/>
        <v>9975.4500000000007</v>
      </c>
      <c r="M511" s="160">
        <f t="shared" si="78"/>
        <v>9975.4500000000007</v>
      </c>
      <c r="N511" s="33">
        <f t="shared" si="80"/>
        <v>0</v>
      </c>
      <c r="T511">
        <v>1</v>
      </c>
      <c r="U511" s="29">
        <f t="shared" si="81"/>
        <v>0</v>
      </c>
      <c r="V511" s="29">
        <f t="shared" si="82"/>
        <v>0</v>
      </c>
      <c r="W511" s="29">
        <f t="shared" si="83"/>
        <v>0</v>
      </c>
      <c r="X511" s="29">
        <f t="shared" si="84"/>
        <v>0</v>
      </c>
      <c r="Y511" s="29">
        <f t="shared" si="85"/>
        <v>0</v>
      </c>
      <c r="Z511" s="29">
        <f t="shared" si="86"/>
        <v>9975.4500000000007</v>
      </c>
      <c r="AB511" s="29"/>
    </row>
    <row r="512" spans="1:28" x14ac:dyDescent="0.3">
      <c r="A512" s="5" t="s">
        <v>2748</v>
      </c>
      <c r="B512" s="5" t="s">
        <v>2749</v>
      </c>
      <c r="C512" s="5">
        <v>48</v>
      </c>
      <c r="D512" s="162">
        <v>5103.49</v>
      </c>
      <c r="E512" s="124">
        <v>44545</v>
      </c>
      <c r="F512" s="124">
        <v>44589</v>
      </c>
      <c r="G512" s="140">
        <v>0</v>
      </c>
      <c r="H512" s="5" t="s">
        <v>8398</v>
      </c>
      <c r="I512" s="22" t="s">
        <v>8591</v>
      </c>
      <c r="J512" s="5"/>
      <c r="K512" s="5"/>
      <c r="L512" s="160">
        <f t="shared" si="79"/>
        <v>5103.49</v>
      </c>
      <c r="M512" s="160">
        <f t="shared" si="78"/>
        <v>5103.49</v>
      </c>
      <c r="N512" s="33">
        <f t="shared" si="80"/>
        <v>0</v>
      </c>
      <c r="T512">
        <v>1</v>
      </c>
      <c r="U512" s="29">
        <f t="shared" si="81"/>
        <v>0</v>
      </c>
      <c r="V512" s="29">
        <f t="shared" si="82"/>
        <v>0</v>
      </c>
      <c r="W512" s="29">
        <f t="shared" si="83"/>
        <v>0</v>
      </c>
      <c r="X512" s="29">
        <f t="shared" si="84"/>
        <v>0</v>
      </c>
      <c r="Y512" s="29">
        <f t="shared" si="85"/>
        <v>0</v>
      </c>
      <c r="Z512" s="29">
        <f t="shared" si="86"/>
        <v>5103.49</v>
      </c>
      <c r="AB512" s="29"/>
    </row>
    <row r="513" spans="1:28" x14ac:dyDescent="0.3">
      <c r="A513" s="5" t="s">
        <v>2748</v>
      </c>
      <c r="B513" s="5" t="s">
        <v>2749</v>
      </c>
      <c r="C513" s="5">
        <v>4</v>
      </c>
      <c r="D513" s="162">
        <v>624.92999999999995</v>
      </c>
      <c r="E513" s="124">
        <v>44545</v>
      </c>
      <c r="F513" s="124">
        <v>44589</v>
      </c>
      <c r="G513" s="140">
        <v>0</v>
      </c>
      <c r="H513" s="5" t="s">
        <v>8426</v>
      </c>
      <c r="I513" s="22" t="s">
        <v>8591</v>
      </c>
      <c r="J513" s="5"/>
      <c r="K513" s="5"/>
      <c r="L513" s="160">
        <f t="shared" si="79"/>
        <v>624.92999999999995</v>
      </c>
      <c r="M513" s="160">
        <f t="shared" si="78"/>
        <v>624.92999999999995</v>
      </c>
      <c r="N513" s="33">
        <f t="shared" si="80"/>
        <v>0</v>
      </c>
      <c r="T513">
        <v>1</v>
      </c>
      <c r="U513" s="29">
        <f t="shared" si="81"/>
        <v>0</v>
      </c>
      <c r="V513" s="29">
        <f t="shared" si="82"/>
        <v>0</v>
      </c>
      <c r="W513" s="29">
        <f t="shared" si="83"/>
        <v>0</v>
      </c>
      <c r="X513" s="29">
        <f t="shared" si="84"/>
        <v>0</v>
      </c>
      <c r="Y513" s="29">
        <f t="shared" si="85"/>
        <v>0</v>
      </c>
      <c r="Z513" s="29">
        <f t="shared" si="86"/>
        <v>624.92999999999995</v>
      </c>
      <c r="AB513" s="29"/>
    </row>
    <row r="514" spans="1:28" x14ac:dyDescent="0.3">
      <c r="A514" s="5" t="s">
        <v>2750</v>
      </c>
      <c r="B514" s="5" t="s">
        <v>2751</v>
      </c>
      <c r="C514" s="5">
        <v>72</v>
      </c>
      <c r="D514" s="162">
        <v>9975.4500000000007</v>
      </c>
      <c r="E514" s="124">
        <v>44592</v>
      </c>
      <c r="F514" s="124">
        <v>44634</v>
      </c>
      <c r="G514" s="140">
        <v>0</v>
      </c>
      <c r="H514" s="5" t="s">
        <v>8466</v>
      </c>
      <c r="I514" s="22" t="s">
        <v>8591</v>
      </c>
      <c r="J514" s="5"/>
      <c r="K514" s="5"/>
      <c r="L514" s="160">
        <f t="shared" si="79"/>
        <v>9975.4500000000007</v>
      </c>
      <c r="M514" s="160">
        <f t="shared" si="78"/>
        <v>9975.4500000000007</v>
      </c>
      <c r="N514" s="33">
        <f t="shared" si="80"/>
        <v>0</v>
      </c>
      <c r="T514">
        <v>1</v>
      </c>
      <c r="U514" s="29">
        <f t="shared" si="81"/>
        <v>0</v>
      </c>
      <c r="V514" s="29">
        <f t="shared" si="82"/>
        <v>0</v>
      </c>
      <c r="W514" s="29">
        <f t="shared" si="83"/>
        <v>0</v>
      </c>
      <c r="X514" s="29">
        <f t="shared" si="84"/>
        <v>0</v>
      </c>
      <c r="Y514" s="29">
        <f t="shared" si="85"/>
        <v>0</v>
      </c>
      <c r="Z514" s="29">
        <f t="shared" si="86"/>
        <v>9975.4500000000007</v>
      </c>
      <c r="AB514" s="29"/>
    </row>
    <row r="515" spans="1:28" x14ac:dyDescent="0.3">
      <c r="A515" s="5" t="s">
        <v>2750</v>
      </c>
      <c r="B515" s="5" t="s">
        <v>2751</v>
      </c>
      <c r="C515" s="5">
        <v>48</v>
      </c>
      <c r="D515" s="162">
        <v>5103.49</v>
      </c>
      <c r="E515" s="124">
        <v>44592</v>
      </c>
      <c r="F515" s="124">
        <v>44634</v>
      </c>
      <c r="G515" s="140">
        <v>0</v>
      </c>
      <c r="H515" s="5" t="s">
        <v>8398</v>
      </c>
      <c r="I515" s="5" t="s">
        <v>8591</v>
      </c>
      <c r="J515" s="5"/>
      <c r="K515" s="5"/>
      <c r="L515" s="160">
        <f t="shared" si="79"/>
        <v>5103.49</v>
      </c>
      <c r="M515" s="160">
        <f t="shared" si="78"/>
        <v>5103.49</v>
      </c>
      <c r="N515" s="33">
        <f t="shared" si="80"/>
        <v>0</v>
      </c>
      <c r="T515">
        <v>1</v>
      </c>
      <c r="U515" s="29">
        <f t="shared" si="81"/>
        <v>0</v>
      </c>
      <c r="V515" s="29">
        <f t="shared" si="82"/>
        <v>0</v>
      </c>
      <c r="W515" s="29">
        <f t="shared" si="83"/>
        <v>0</v>
      </c>
      <c r="X515" s="29">
        <f t="shared" si="84"/>
        <v>0</v>
      </c>
      <c r="Y515" s="29">
        <f t="shared" si="85"/>
        <v>0</v>
      </c>
      <c r="Z515" s="29">
        <f t="shared" si="86"/>
        <v>5103.49</v>
      </c>
      <c r="AB515" s="29"/>
    </row>
    <row r="516" spans="1:28" x14ac:dyDescent="0.3">
      <c r="A516" s="5" t="s">
        <v>2750</v>
      </c>
      <c r="B516" s="5" t="s">
        <v>2751</v>
      </c>
      <c r="C516" s="5">
        <v>2</v>
      </c>
      <c r="D516" s="162">
        <v>312.47000000000003</v>
      </c>
      <c r="E516" s="124">
        <v>44592</v>
      </c>
      <c r="F516" s="124">
        <v>44634</v>
      </c>
      <c r="G516" s="140">
        <v>0</v>
      </c>
      <c r="H516" s="5" t="s">
        <v>8426</v>
      </c>
      <c r="I516" s="22" t="s">
        <v>8591</v>
      </c>
      <c r="J516" s="5"/>
      <c r="K516" s="5"/>
      <c r="L516" s="160">
        <f t="shared" si="79"/>
        <v>312.47000000000003</v>
      </c>
      <c r="M516" s="160">
        <f t="shared" si="78"/>
        <v>312.47000000000003</v>
      </c>
      <c r="N516" s="33">
        <f t="shared" si="80"/>
        <v>0</v>
      </c>
      <c r="T516">
        <v>1</v>
      </c>
      <c r="U516" s="29">
        <f t="shared" si="81"/>
        <v>0</v>
      </c>
      <c r="V516" s="29">
        <f t="shared" si="82"/>
        <v>0</v>
      </c>
      <c r="W516" s="29">
        <f t="shared" si="83"/>
        <v>0</v>
      </c>
      <c r="X516" s="29">
        <f t="shared" si="84"/>
        <v>0</v>
      </c>
      <c r="Y516" s="29">
        <f t="shared" si="85"/>
        <v>0</v>
      </c>
      <c r="Z516" s="29">
        <f t="shared" si="86"/>
        <v>312.47000000000003</v>
      </c>
      <c r="AB516" s="29"/>
    </row>
    <row r="517" spans="1:28" x14ac:dyDescent="0.3">
      <c r="A517" s="5" t="s">
        <v>2752</v>
      </c>
      <c r="B517" s="5" t="s">
        <v>2753</v>
      </c>
      <c r="C517" s="5">
        <v>72</v>
      </c>
      <c r="D517" s="162">
        <v>9975.4500000000007</v>
      </c>
      <c r="E517" s="124">
        <v>44635</v>
      </c>
      <c r="F517" s="124">
        <v>44762</v>
      </c>
      <c r="G517" s="140">
        <v>0</v>
      </c>
      <c r="H517" s="5" t="s">
        <v>8466</v>
      </c>
      <c r="I517" s="22" t="s">
        <v>8591</v>
      </c>
      <c r="J517" s="5"/>
      <c r="K517" s="5"/>
      <c r="L517" s="160">
        <f t="shared" si="79"/>
        <v>9975.4500000000007</v>
      </c>
      <c r="M517" s="160">
        <f t="shared" si="78"/>
        <v>9975.4500000000007</v>
      </c>
      <c r="N517" s="33">
        <f t="shared" si="80"/>
        <v>0</v>
      </c>
      <c r="T517">
        <v>1</v>
      </c>
      <c r="U517" s="29">
        <f t="shared" si="81"/>
        <v>0</v>
      </c>
      <c r="V517" s="29">
        <f t="shared" si="82"/>
        <v>0</v>
      </c>
      <c r="W517" s="29">
        <f t="shared" si="83"/>
        <v>0</v>
      </c>
      <c r="X517" s="29">
        <f t="shared" si="84"/>
        <v>0</v>
      </c>
      <c r="Y517" s="29">
        <f t="shared" si="85"/>
        <v>0</v>
      </c>
      <c r="Z517" s="29">
        <f t="shared" si="86"/>
        <v>9975.4500000000007</v>
      </c>
      <c r="AB517" s="29"/>
    </row>
    <row r="518" spans="1:28" x14ac:dyDescent="0.3">
      <c r="A518" s="5" t="s">
        <v>2752</v>
      </c>
      <c r="B518" s="5" t="s">
        <v>2753</v>
      </c>
      <c r="C518" s="5">
        <v>144</v>
      </c>
      <c r="D518" s="162">
        <v>15310.46</v>
      </c>
      <c r="E518" s="124">
        <v>44635</v>
      </c>
      <c r="F518" s="124">
        <v>44762</v>
      </c>
      <c r="G518" s="140">
        <v>0</v>
      </c>
      <c r="H518" s="5" t="s">
        <v>8398</v>
      </c>
      <c r="I518" s="22" t="s">
        <v>8591</v>
      </c>
      <c r="J518" s="5"/>
      <c r="K518" s="5"/>
      <c r="L518" s="160">
        <f t="shared" si="79"/>
        <v>15310.46</v>
      </c>
      <c r="M518" s="160">
        <f t="shared" ref="M518:M581" si="87">IF(J518="",L518,(D518/C518)*J518)</f>
        <v>15310.46</v>
      </c>
      <c r="N518" s="33">
        <f t="shared" si="80"/>
        <v>0</v>
      </c>
      <c r="T518">
        <v>1</v>
      </c>
      <c r="U518" s="29">
        <f t="shared" si="81"/>
        <v>0</v>
      </c>
      <c r="V518" s="29">
        <f t="shared" si="82"/>
        <v>0</v>
      </c>
      <c r="W518" s="29">
        <f t="shared" si="83"/>
        <v>0</v>
      </c>
      <c r="X518" s="29">
        <f t="shared" si="84"/>
        <v>0</v>
      </c>
      <c r="Y518" s="29">
        <f t="shared" si="85"/>
        <v>0</v>
      </c>
      <c r="Z518" s="29">
        <f t="shared" si="86"/>
        <v>15310.46</v>
      </c>
      <c r="AB518" s="29"/>
    </row>
    <row r="519" spans="1:28" x14ac:dyDescent="0.3">
      <c r="A519" s="5" t="s">
        <v>2752</v>
      </c>
      <c r="B519" s="5" t="s">
        <v>2753</v>
      </c>
      <c r="C519" s="5">
        <v>8</v>
      </c>
      <c r="D519" s="162">
        <v>1249.8699999999999</v>
      </c>
      <c r="E519" s="124">
        <v>44635</v>
      </c>
      <c r="F519" s="124">
        <v>44762</v>
      </c>
      <c r="G519" s="140">
        <v>0</v>
      </c>
      <c r="H519" s="5" t="s">
        <v>8426</v>
      </c>
      <c r="I519" s="22" t="s">
        <v>8591</v>
      </c>
      <c r="J519" s="5"/>
      <c r="K519" s="5"/>
      <c r="L519" s="160">
        <f t="shared" si="79"/>
        <v>1249.8699999999999</v>
      </c>
      <c r="M519" s="160">
        <f t="shared" si="87"/>
        <v>1249.8699999999999</v>
      </c>
      <c r="N519" s="33">
        <f t="shared" si="80"/>
        <v>0</v>
      </c>
      <c r="T519">
        <v>1</v>
      </c>
      <c r="U519" s="29">
        <f t="shared" si="81"/>
        <v>0</v>
      </c>
      <c r="V519" s="29">
        <f t="shared" si="82"/>
        <v>0</v>
      </c>
      <c r="W519" s="29">
        <f t="shared" si="83"/>
        <v>0</v>
      </c>
      <c r="X519" s="29">
        <f t="shared" si="84"/>
        <v>0</v>
      </c>
      <c r="Y519" s="29">
        <f t="shared" si="85"/>
        <v>0</v>
      </c>
      <c r="Z519" s="29">
        <f t="shared" si="86"/>
        <v>1249.8699999999999</v>
      </c>
      <c r="AB519" s="29"/>
    </row>
    <row r="520" spans="1:28" x14ac:dyDescent="0.3">
      <c r="A520" s="5" t="s">
        <v>2754</v>
      </c>
      <c r="B520" s="5" t="s">
        <v>2755</v>
      </c>
      <c r="C520" s="5">
        <v>24</v>
      </c>
      <c r="D520" s="162">
        <v>3325.15</v>
      </c>
      <c r="E520" s="124">
        <v>44763</v>
      </c>
      <c r="F520" s="124">
        <v>44776</v>
      </c>
      <c r="G520" s="140">
        <v>0</v>
      </c>
      <c r="H520" s="5" t="s">
        <v>8466</v>
      </c>
      <c r="I520" s="22" t="s">
        <v>8591</v>
      </c>
      <c r="J520" s="5"/>
      <c r="K520" s="5"/>
      <c r="L520" s="160">
        <f t="shared" ref="L520:L583" si="88">D520*(1-G520)</f>
        <v>3325.15</v>
      </c>
      <c r="M520" s="160">
        <f t="shared" si="87"/>
        <v>3325.15</v>
      </c>
      <c r="N520" s="33">
        <f t="shared" si="80"/>
        <v>0</v>
      </c>
      <c r="T520">
        <v>1</v>
      </c>
      <c r="U520" s="29">
        <f t="shared" si="81"/>
        <v>0</v>
      </c>
      <c r="V520" s="29">
        <f t="shared" si="82"/>
        <v>0</v>
      </c>
      <c r="W520" s="29">
        <f t="shared" si="83"/>
        <v>0</v>
      </c>
      <c r="X520" s="29">
        <f t="shared" si="84"/>
        <v>0</v>
      </c>
      <c r="Y520" s="29">
        <f t="shared" si="85"/>
        <v>0</v>
      </c>
      <c r="Z520" s="29">
        <f t="shared" si="86"/>
        <v>3325.15</v>
      </c>
      <c r="AB520" s="29"/>
    </row>
    <row r="521" spans="1:28" x14ac:dyDescent="0.3">
      <c r="A521" s="5" t="s">
        <v>2754</v>
      </c>
      <c r="B521" s="5" t="s">
        <v>2755</v>
      </c>
      <c r="C521" s="5">
        <v>16</v>
      </c>
      <c r="D521" s="162">
        <v>1701.16</v>
      </c>
      <c r="E521" s="124">
        <v>44763</v>
      </c>
      <c r="F521" s="124">
        <v>44776</v>
      </c>
      <c r="G521" s="140">
        <v>0</v>
      </c>
      <c r="H521" s="5" t="s">
        <v>8398</v>
      </c>
      <c r="I521" s="22" t="s">
        <v>8591</v>
      </c>
      <c r="J521" s="5"/>
      <c r="K521" s="5"/>
      <c r="L521" s="160">
        <f t="shared" si="88"/>
        <v>1701.16</v>
      </c>
      <c r="M521" s="160">
        <f t="shared" si="87"/>
        <v>1701.16</v>
      </c>
      <c r="N521" s="33">
        <f t="shared" si="80"/>
        <v>0</v>
      </c>
      <c r="T521">
        <v>1</v>
      </c>
      <c r="U521" s="29">
        <f t="shared" si="81"/>
        <v>0</v>
      </c>
      <c r="V521" s="29">
        <f t="shared" si="82"/>
        <v>0</v>
      </c>
      <c r="W521" s="29">
        <f t="shared" si="83"/>
        <v>0</v>
      </c>
      <c r="X521" s="29">
        <f t="shared" si="84"/>
        <v>0</v>
      </c>
      <c r="Y521" s="29">
        <f t="shared" si="85"/>
        <v>0</v>
      </c>
      <c r="Z521" s="29">
        <f t="shared" si="86"/>
        <v>1701.16</v>
      </c>
      <c r="AB521" s="29"/>
    </row>
    <row r="522" spans="1:28" x14ac:dyDescent="0.3">
      <c r="A522" s="142" t="s">
        <v>8470</v>
      </c>
      <c r="B522" s="142"/>
      <c r="C522" s="142">
        <v>13314</v>
      </c>
      <c r="D522" s="161"/>
      <c r="E522" s="144" t="s">
        <v>8471</v>
      </c>
      <c r="F522" s="144">
        <v>44853</v>
      </c>
      <c r="G522" s="145"/>
      <c r="H522" s="142"/>
      <c r="I522" s="146"/>
      <c r="J522" s="142"/>
      <c r="K522" s="142"/>
      <c r="L522" s="147"/>
      <c r="M522" s="147"/>
      <c r="N522" s="147"/>
      <c r="U522" s="29"/>
      <c r="V522" s="29"/>
      <c r="W522" s="29"/>
      <c r="X522" s="29"/>
      <c r="Y522" s="29"/>
      <c r="Z522" s="29"/>
      <c r="AA522" s="102">
        <f>SUM(U523:U1046)</f>
        <v>302506.66399999999</v>
      </c>
      <c r="AB522" s="29"/>
    </row>
    <row r="523" spans="1:28" x14ac:dyDescent="0.3">
      <c r="A523" s="5" t="s">
        <v>2186</v>
      </c>
      <c r="B523" s="5" t="s">
        <v>2187</v>
      </c>
      <c r="C523" s="5">
        <v>32</v>
      </c>
      <c r="D523" s="162">
        <v>3880.12</v>
      </c>
      <c r="E523" s="124">
        <v>44810</v>
      </c>
      <c r="F523" s="124">
        <v>44837</v>
      </c>
      <c r="G523" s="140">
        <v>0</v>
      </c>
      <c r="H523" s="5" t="s">
        <v>8437</v>
      </c>
      <c r="I523" s="22" t="s">
        <v>8591</v>
      </c>
      <c r="J523" s="5"/>
      <c r="K523" s="5"/>
      <c r="L523" s="160">
        <f t="shared" si="88"/>
        <v>3880.12</v>
      </c>
      <c r="M523" s="160">
        <f t="shared" si="87"/>
        <v>3880.12</v>
      </c>
      <c r="N523" s="33">
        <f t="shared" si="80"/>
        <v>0</v>
      </c>
      <c r="T523">
        <v>1</v>
      </c>
      <c r="U523" s="29">
        <f t="shared" si="81"/>
        <v>0</v>
      </c>
      <c r="V523" s="29">
        <f t="shared" si="82"/>
        <v>0</v>
      </c>
      <c r="W523" s="29">
        <f t="shared" si="83"/>
        <v>0</v>
      </c>
      <c r="X523" s="29">
        <f t="shared" si="84"/>
        <v>0</v>
      </c>
      <c r="Y523" s="29">
        <f t="shared" si="85"/>
        <v>0</v>
      </c>
      <c r="Z523" s="29">
        <f t="shared" si="86"/>
        <v>3880.12</v>
      </c>
      <c r="AA523" s="96" t="s">
        <v>8252</v>
      </c>
      <c r="AB523" s="29"/>
    </row>
    <row r="524" spans="1:28" x14ac:dyDescent="0.3">
      <c r="A524" s="5" t="s">
        <v>2186</v>
      </c>
      <c r="B524" s="5" t="s">
        <v>2187</v>
      </c>
      <c r="C524" s="5">
        <v>200</v>
      </c>
      <c r="D524" s="162">
        <v>26577.439999999999</v>
      </c>
      <c r="E524" s="124">
        <v>44810</v>
      </c>
      <c r="F524" s="124">
        <v>44837</v>
      </c>
      <c r="G524" s="140">
        <v>0</v>
      </c>
      <c r="H524" s="5" t="s">
        <v>8409</v>
      </c>
      <c r="I524" s="22" t="s">
        <v>8591</v>
      </c>
      <c r="J524" s="5"/>
      <c r="K524" s="5"/>
      <c r="L524" s="160">
        <f t="shared" si="88"/>
        <v>26577.439999999999</v>
      </c>
      <c r="M524" s="160">
        <f t="shared" si="87"/>
        <v>26577.439999999999</v>
      </c>
      <c r="N524" s="33">
        <f t="shared" si="80"/>
        <v>0</v>
      </c>
      <c r="T524">
        <v>1</v>
      </c>
      <c r="U524" s="29">
        <f t="shared" si="81"/>
        <v>0</v>
      </c>
      <c r="V524" s="29">
        <f t="shared" si="82"/>
        <v>0</v>
      </c>
      <c r="W524" s="29">
        <f t="shared" si="83"/>
        <v>0</v>
      </c>
      <c r="X524" s="29">
        <f t="shared" si="84"/>
        <v>0</v>
      </c>
      <c r="Y524" s="29">
        <f t="shared" si="85"/>
        <v>0</v>
      </c>
      <c r="Z524" s="29">
        <f t="shared" si="86"/>
        <v>26577.439999999999</v>
      </c>
      <c r="AA524" s="96" t="s">
        <v>8243</v>
      </c>
      <c r="AB524" s="29"/>
    </row>
    <row r="525" spans="1:28" x14ac:dyDescent="0.3">
      <c r="A525" s="5" t="s">
        <v>2186</v>
      </c>
      <c r="B525" s="5" t="s">
        <v>2187</v>
      </c>
      <c r="C525" s="5">
        <v>80</v>
      </c>
      <c r="D525" s="162">
        <v>12517.42</v>
      </c>
      <c r="E525" s="124">
        <v>44810</v>
      </c>
      <c r="F525" s="124">
        <v>44837</v>
      </c>
      <c r="G525" s="140">
        <v>0</v>
      </c>
      <c r="H525" s="5" t="s">
        <v>8432</v>
      </c>
      <c r="I525" s="22" t="s">
        <v>8591</v>
      </c>
      <c r="J525" s="5"/>
      <c r="K525" s="5"/>
      <c r="L525" s="160">
        <f t="shared" si="88"/>
        <v>12517.42</v>
      </c>
      <c r="M525" s="160">
        <f t="shared" si="87"/>
        <v>12517.42</v>
      </c>
      <c r="N525" s="33">
        <f t="shared" si="80"/>
        <v>0</v>
      </c>
      <c r="T525">
        <v>1</v>
      </c>
      <c r="U525" s="29">
        <f t="shared" si="81"/>
        <v>0</v>
      </c>
      <c r="V525" s="29">
        <f t="shared" si="82"/>
        <v>0</v>
      </c>
      <c r="W525" s="29">
        <f t="shared" si="83"/>
        <v>0</v>
      </c>
      <c r="X525" s="29">
        <f t="shared" si="84"/>
        <v>0</v>
      </c>
      <c r="Y525" s="29">
        <f t="shared" si="85"/>
        <v>0</v>
      </c>
      <c r="Z525" s="29">
        <f t="shared" si="86"/>
        <v>12517.42</v>
      </c>
      <c r="AB525" s="29"/>
    </row>
    <row r="526" spans="1:28" x14ac:dyDescent="0.3">
      <c r="A526" s="5" t="s">
        <v>2186</v>
      </c>
      <c r="B526" s="5" t="s">
        <v>2187</v>
      </c>
      <c r="C526" s="5">
        <v>200</v>
      </c>
      <c r="D526" s="162">
        <v>24250.76</v>
      </c>
      <c r="E526" s="124">
        <v>44810</v>
      </c>
      <c r="F526" s="124">
        <v>44837</v>
      </c>
      <c r="G526" s="140">
        <v>0</v>
      </c>
      <c r="H526" s="5" t="s">
        <v>8434</v>
      </c>
      <c r="I526" s="5" t="s">
        <v>8591</v>
      </c>
      <c r="J526" s="5"/>
      <c r="K526" s="5"/>
      <c r="L526" s="160">
        <f t="shared" si="88"/>
        <v>24250.76</v>
      </c>
      <c r="M526" s="160">
        <f t="shared" si="87"/>
        <v>24250.76</v>
      </c>
      <c r="N526" s="33">
        <f t="shared" si="80"/>
        <v>0</v>
      </c>
      <c r="T526">
        <v>1</v>
      </c>
      <c r="U526" s="29">
        <f t="shared" si="81"/>
        <v>0</v>
      </c>
      <c r="V526" s="29">
        <f t="shared" si="82"/>
        <v>0</v>
      </c>
      <c r="W526" s="29">
        <f t="shared" si="83"/>
        <v>0</v>
      </c>
      <c r="X526" s="29">
        <f t="shared" si="84"/>
        <v>0</v>
      </c>
      <c r="Y526" s="29">
        <f t="shared" si="85"/>
        <v>0</v>
      </c>
      <c r="Z526" s="29">
        <f t="shared" si="86"/>
        <v>24250.76</v>
      </c>
      <c r="AB526" s="29"/>
    </row>
    <row r="527" spans="1:28" x14ac:dyDescent="0.3">
      <c r="A527" s="5" t="s">
        <v>2186</v>
      </c>
      <c r="B527" s="5" t="s">
        <v>2187</v>
      </c>
      <c r="C527" s="5">
        <v>200</v>
      </c>
      <c r="D527" s="162">
        <v>24250.76</v>
      </c>
      <c r="E527" s="124">
        <v>44810</v>
      </c>
      <c r="F527" s="124">
        <v>44837</v>
      </c>
      <c r="G527" s="140">
        <v>0</v>
      </c>
      <c r="H527" s="5" t="s">
        <v>8438</v>
      </c>
      <c r="I527" s="22" t="s">
        <v>8591</v>
      </c>
      <c r="J527" s="5"/>
      <c r="K527" s="5"/>
      <c r="L527" s="160">
        <f t="shared" si="88"/>
        <v>24250.76</v>
      </c>
      <c r="M527" s="160">
        <f t="shared" si="87"/>
        <v>24250.76</v>
      </c>
      <c r="N527" s="33">
        <f t="shared" si="80"/>
        <v>0</v>
      </c>
      <c r="T527">
        <v>1</v>
      </c>
      <c r="U527" s="29">
        <f t="shared" si="81"/>
        <v>0</v>
      </c>
      <c r="V527" s="29">
        <f t="shared" si="82"/>
        <v>0</v>
      </c>
      <c r="W527" s="29">
        <f t="shared" si="83"/>
        <v>0</v>
      </c>
      <c r="X527" s="29">
        <f t="shared" si="84"/>
        <v>0</v>
      </c>
      <c r="Y527" s="29">
        <f t="shared" si="85"/>
        <v>0</v>
      </c>
      <c r="Z527" s="29">
        <f t="shared" si="86"/>
        <v>24250.76</v>
      </c>
      <c r="AB527" s="29"/>
    </row>
    <row r="528" spans="1:28" x14ac:dyDescent="0.3">
      <c r="A528" s="5" t="s">
        <v>2188</v>
      </c>
      <c r="B528" s="5" t="s">
        <v>2189</v>
      </c>
      <c r="C528" s="5">
        <v>160</v>
      </c>
      <c r="D528" s="162">
        <v>21230.1</v>
      </c>
      <c r="E528" s="124" t="s">
        <v>8471</v>
      </c>
      <c r="F528" s="124">
        <v>44586</v>
      </c>
      <c r="G528" s="140">
        <v>0.2</v>
      </c>
      <c r="H528" s="5" t="s">
        <v>8409</v>
      </c>
      <c r="I528" s="22" t="s">
        <v>8591</v>
      </c>
      <c r="J528" s="5"/>
      <c r="K528" s="5"/>
      <c r="L528" s="160">
        <f t="shared" si="88"/>
        <v>16984.079999999998</v>
      </c>
      <c r="M528" s="160">
        <f t="shared" si="87"/>
        <v>16984.079999999998</v>
      </c>
      <c r="N528" s="33">
        <f t="shared" si="80"/>
        <v>0</v>
      </c>
      <c r="R528">
        <v>1</v>
      </c>
      <c r="U528" s="29">
        <f t="shared" si="81"/>
        <v>0</v>
      </c>
      <c r="V528" s="29">
        <f t="shared" si="82"/>
        <v>0</v>
      </c>
      <c r="W528" s="29">
        <f t="shared" si="83"/>
        <v>0</v>
      </c>
      <c r="X528" s="29">
        <f t="shared" si="84"/>
        <v>16984.079999999998</v>
      </c>
      <c r="Y528" s="29">
        <f t="shared" si="85"/>
        <v>0</v>
      </c>
      <c r="Z528" s="29">
        <f t="shared" si="86"/>
        <v>0</v>
      </c>
      <c r="AB528" s="29"/>
    </row>
    <row r="529" spans="1:28" x14ac:dyDescent="0.3">
      <c r="A529" s="5" t="s">
        <v>2188</v>
      </c>
      <c r="B529" s="5" t="s">
        <v>2189</v>
      </c>
      <c r="C529" s="5">
        <v>40</v>
      </c>
      <c r="D529" s="162">
        <v>6249.34</v>
      </c>
      <c r="E529" s="124" t="s">
        <v>8471</v>
      </c>
      <c r="F529" s="124">
        <v>44586</v>
      </c>
      <c r="G529" s="140">
        <v>0.2</v>
      </c>
      <c r="H529" s="5" t="s">
        <v>8432</v>
      </c>
      <c r="I529" s="22" t="s">
        <v>8591</v>
      </c>
      <c r="J529" s="5"/>
      <c r="K529" s="5"/>
      <c r="L529" s="160">
        <f t="shared" si="88"/>
        <v>4999.4720000000007</v>
      </c>
      <c r="M529" s="160">
        <f t="shared" si="87"/>
        <v>4999.4720000000007</v>
      </c>
      <c r="N529" s="33">
        <f t="shared" si="80"/>
        <v>0</v>
      </c>
      <c r="R529">
        <v>1</v>
      </c>
      <c r="U529" s="29">
        <f t="shared" si="81"/>
        <v>0</v>
      </c>
      <c r="V529" s="29">
        <f t="shared" si="82"/>
        <v>0</v>
      </c>
      <c r="W529" s="29">
        <f t="shared" si="83"/>
        <v>0</v>
      </c>
      <c r="X529" s="29">
        <f t="shared" si="84"/>
        <v>4999.4720000000007</v>
      </c>
      <c r="Y529" s="29">
        <f t="shared" si="85"/>
        <v>0</v>
      </c>
      <c r="Z529" s="29">
        <f t="shared" si="86"/>
        <v>0</v>
      </c>
      <c r="AB529" s="29"/>
    </row>
    <row r="530" spans="1:28" x14ac:dyDescent="0.3">
      <c r="A530" s="5" t="s">
        <v>2188</v>
      </c>
      <c r="B530" s="5" t="s">
        <v>2189</v>
      </c>
      <c r="C530" s="5">
        <v>4</v>
      </c>
      <c r="D530" s="162">
        <v>818.98</v>
      </c>
      <c r="E530" s="124" t="s">
        <v>8471</v>
      </c>
      <c r="F530" s="124">
        <v>44586</v>
      </c>
      <c r="G530" s="140">
        <v>0.2</v>
      </c>
      <c r="H530" s="5" t="s">
        <v>8403</v>
      </c>
      <c r="I530" s="22" t="s">
        <v>8591</v>
      </c>
      <c r="J530" s="5"/>
      <c r="K530" s="5"/>
      <c r="L530" s="160">
        <f t="shared" si="88"/>
        <v>655.18400000000008</v>
      </c>
      <c r="M530" s="160">
        <f t="shared" si="87"/>
        <v>655.18400000000008</v>
      </c>
      <c r="N530" s="33">
        <f t="shared" si="80"/>
        <v>0</v>
      </c>
      <c r="R530">
        <v>1</v>
      </c>
      <c r="U530" s="29">
        <f t="shared" si="81"/>
        <v>0</v>
      </c>
      <c r="V530" s="29">
        <f t="shared" si="82"/>
        <v>0</v>
      </c>
      <c r="W530" s="29">
        <f t="shared" si="83"/>
        <v>0</v>
      </c>
      <c r="X530" s="29">
        <f t="shared" si="84"/>
        <v>655.18400000000008</v>
      </c>
      <c r="Y530" s="29">
        <f t="shared" si="85"/>
        <v>0</v>
      </c>
      <c r="Z530" s="29">
        <f t="shared" si="86"/>
        <v>0</v>
      </c>
      <c r="AB530" s="29"/>
    </row>
    <row r="531" spans="1:28" x14ac:dyDescent="0.3">
      <c r="A531" s="5" t="s">
        <v>2190</v>
      </c>
      <c r="B531" s="5" t="s">
        <v>2191</v>
      </c>
      <c r="C531" s="5">
        <v>80</v>
      </c>
      <c r="D531" s="162">
        <v>10615.05</v>
      </c>
      <c r="E531" s="124">
        <v>44587</v>
      </c>
      <c r="F531" s="124">
        <v>44615</v>
      </c>
      <c r="G531" s="140">
        <v>0</v>
      </c>
      <c r="H531" s="5" t="s">
        <v>8409</v>
      </c>
      <c r="I531" s="22" t="s">
        <v>8591</v>
      </c>
      <c r="J531" s="5"/>
      <c r="K531" s="5"/>
      <c r="L531" s="160">
        <f t="shared" si="88"/>
        <v>10615.05</v>
      </c>
      <c r="M531" s="160">
        <f t="shared" si="87"/>
        <v>10615.05</v>
      </c>
      <c r="N531" s="33">
        <f t="shared" si="80"/>
        <v>0</v>
      </c>
      <c r="T531">
        <v>1</v>
      </c>
      <c r="U531" s="29">
        <f t="shared" si="81"/>
        <v>0</v>
      </c>
      <c r="V531" s="29">
        <f t="shared" si="82"/>
        <v>0</v>
      </c>
      <c r="W531" s="29">
        <f t="shared" si="83"/>
        <v>0</v>
      </c>
      <c r="X531" s="29">
        <f t="shared" si="84"/>
        <v>0</v>
      </c>
      <c r="Y531" s="29">
        <f t="shared" si="85"/>
        <v>0</v>
      </c>
      <c r="Z531" s="29">
        <f t="shared" si="86"/>
        <v>10615.05</v>
      </c>
      <c r="AB531" s="29"/>
    </row>
    <row r="532" spans="1:28" x14ac:dyDescent="0.3">
      <c r="A532" s="5" t="s">
        <v>2190</v>
      </c>
      <c r="B532" s="5" t="s">
        <v>2191</v>
      </c>
      <c r="C532" s="5">
        <v>40</v>
      </c>
      <c r="D532" s="162">
        <v>6249.34</v>
      </c>
      <c r="E532" s="124">
        <v>44587</v>
      </c>
      <c r="F532" s="124">
        <v>44615</v>
      </c>
      <c r="G532" s="140">
        <v>0</v>
      </c>
      <c r="H532" s="5" t="s">
        <v>8432</v>
      </c>
      <c r="I532" s="22" t="s">
        <v>8591</v>
      </c>
      <c r="J532" s="5"/>
      <c r="K532" s="5"/>
      <c r="L532" s="160">
        <f t="shared" si="88"/>
        <v>6249.34</v>
      </c>
      <c r="M532" s="160">
        <f t="shared" si="87"/>
        <v>6249.34</v>
      </c>
      <c r="N532" s="33"/>
      <c r="T532">
        <v>1</v>
      </c>
      <c r="U532" s="29">
        <f t="shared" si="81"/>
        <v>0</v>
      </c>
      <c r="V532" s="29">
        <f t="shared" si="82"/>
        <v>0</v>
      </c>
      <c r="W532" s="29">
        <f t="shared" si="83"/>
        <v>0</v>
      </c>
      <c r="X532" s="29">
        <f t="shared" si="84"/>
        <v>0</v>
      </c>
      <c r="Y532" s="29">
        <f t="shared" si="85"/>
        <v>0</v>
      </c>
      <c r="Z532" s="29">
        <f t="shared" si="86"/>
        <v>6249.34</v>
      </c>
      <c r="AB532" s="29"/>
    </row>
    <row r="533" spans="1:28" x14ac:dyDescent="0.3">
      <c r="A533" s="5" t="s">
        <v>2130</v>
      </c>
      <c r="B533" s="5" t="s">
        <v>2131</v>
      </c>
      <c r="C533" s="5">
        <v>40</v>
      </c>
      <c r="D533" s="162">
        <v>4842.8900000000003</v>
      </c>
      <c r="E533" s="124">
        <v>44679</v>
      </c>
      <c r="F533" s="124">
        <v>44692</v>
      </c>
      <c r="G533" s="140">
        <v>0</v>
      </c>
      <c r="H533" s="5" t="s">
        <v>8406</v>
      </c>
      <c r="I533" s="22" t="s">
        <v>8591</v>
      </c>
      <c r="J533" s="5"/>
      <c r="K533" s="5"/>
      <c r="L533" s="160">
        <f t="shared" si="88"/>
        <v>4842.8900000000003</v>
      </c>
      <c r="M533" s="160">
        <f t="shared" si="87"/>
        <v>4842.8900000000003</v>
      </c>
      <c r="N533" s="33">
        <f t="shared" si="80"/>
        <v>0</v>
      </c>
      <c r="T533">
        <v>1</v>
      </c>
      <c r="U533" s="29">
        <f t="shared" si="81"/>
        <v>0</v>
      </c>
      <c r="V533" s="29">
        <f t="shared" si="82"/>
        <v>0</v>
      </c>
      <c r="W533" s="29">
        <f t="shared" si="83"/>
        <v>0</v>
      </c>
      <c r="X533" s="29">
        <f t="shared" si="84"/>
        <v>0</v>
      </c>
      <c r="Y533" s="29">
        <f t="shared" si="85"/>
        <v>0</v>
      </c>
      <c r="Z533" s="29">
        <f t="shared" si="86"/>
        <v>4842.8900000000003</v>
      </c>
      <c r="AB533" s="29"/>
    </row>
    <row r="534" spans="1:28" x14ac:dyDescent="0.3">
      <c r="A534" s="5" t="s">
        <v>2130</v>
      </c>
      <c r="B534" s="5" t="s">
        <v>2131</v>
      </c>
      <c r="C534" s="5">
        <v>64</v>
      </c>
      <c r="D534" s="162">
        <v>8492.0400000000009</v>
      </c>
      <c r="E534" s="124">
        <v>44679</v>
      </c>
      <c r="F534" s="124">
        <v>44692</v>
      </c>
      <c r="G534" s="140">
        <v>0</v>
      </c>
      <c r="H534" s="5" t="s">
        <v>8409</v>
      </c>
      <c r="I534" s="22" t="s">
        <v>8591</v>
      </c>
      <c r="J534" s="5"/>
      <c r="K534" s="5"/>
      <c r="L534" s="160">
        <f t="shared" si="88"/>
        <v>8492.0400000000009</v>
      </c>
      <c r="M534" s="160">
        <f t="shared" si="87"/>
        <v>8492.0400000000009</v>
      </c>
      <c r="N534" s="33">
        <f t="shared" si="80"/>
        <v>0</v>
      </c>
      <c r="T534">
        <v>1</v>
      </c>
      <c r="U534" s="29">
        <f t="shared" si="81"/>
        <v>0</v>
      </c>
      <c r="V534" s="29">
        <f t="shared" si="82"/>
        <v>0</v>
      </c>
      <c r="W534" s="29">
        <f t="shared" si="83"/>
        <v>0</v>
      </c>
      <c r="X534" s="29">
        <f t="shared" si="84"/>
        <v>0</v>
      </c>
      <c r="Y534" s="29">
        <f t="shared" si="85"/>
        <v>0</v>
      </c>
      <c r="Z534" s="29">
        <f t="shared" si="86"/>
        <v>8492.0400000000009</v>
      </c>
      <c r="AB534" s="29"/>
    </row>
    <row r="535" spans="1:28" x14ac:dyDescent="0.3">
      <c r="A535" s="5" t="s">
        <v>2130</v>
      </c>
      <c r="B535" s="5" t="s">
        <v>2131</v>
      </c>
      <c r="C535" s="5">
        <v>40</v>
      </c>
      <c r="D535" s="162">
        <v>4252.91</v>
      </c>
      <c r="E535" s="124">
        <v>44679</v>
      </c>
      <c r="F535" s="124">
        <v>44692</v>
      </c>
      <c r="G535" s="140">
        <v>0</v>
      </c>
      <c r="H535" s="5" t="s">
        <v>8398</v>
      </c>
      <c r="I535" s="22" t="s">
        <v>8591</v>
      </c>
      <c r="J535" s="5"/>
      <c r="K535" s="5"/>
      <c r="L535" s="160">
        <f t="shared" si="88"/>
        <v>4252.91</v>
      </c>
      <c r="M535" s="160">
        <f t="shared" si="87"/>
        <v>4252.91</v>
      </c>
      <c r="N535" s="33">
        <f t="shared" si="80"/>
        <v>0</v>
      </c>
      <c r="T535">
        <v>1</v>
      </c>
      <c r="U535" s="29">
        <f t="shared" si="81"/>
        <v>0</v>
      </c>
      <c r="V535" s="29">
        <f t="shared" si="82"/>
        <v>0</v>
      </c>
      <c r="W535" s="29">
        <f t="shared" si="83"/>
        <v>0</v>
      </c>
      <c r="X535" s="29">
        <f t="shared" si="84"/>
        <v>0</v>
      </c>
      <c r="Y535" s="29">
        <f t="shared" si="85"/>
        <v>0</v>
      </c>
      <c r="Z535" s="29">
        <f t="shared" si="86"/>
        <v>4252.91</v>
      </c>
      <c r="AB535" s="29"/>
    </row>
    <row r="536" spans="1:28" x14ac:dyDescent="0.3">
      <c r="A536" s="5" t="s">
        <v>2130</v>
      </c>
      <c r="B536" s="5" t="s">
        <v>2131</v>
      </c>
      <c r="C536" s="5">
        <v>40</v>
      </c>
      <c r="D536" s="162">
        <v>6249.34</v>
      </c>
      <c r="E536" s="124">
        <v>44679</v>
      </c>
      <c r="F536" s="124">
        <v>44692</v>
      </c>
      <c r="G536" s="140">
        <v>0</v>
      </c>
      <c r="H536" s="5" t="s">
        <v>8426</v>
      </c>
      <c r="I536" s="22" t="s">
        <v>8591</v>
      </c>
      <c r="J536" s="5"/>
      <c r="K536" s="5"/>
      <c r="L536" s="160">
        <f t="shared" si="88"/>
        <v>6249.34</v>
      </c>
      <c r="M536" s="160">
        <f t="shared" si="87"/>
        <v>6249.34</v>
      </c>
      <c r="N536" s="33">
        <f t="shared" si="80"/>
        <v>0</v>
      </c>
      <c r="T536">
        <v>1</v>
      </c>
      <c r="U536" s="29">
        <f t="shared" si="81"/>
        <v>0</v>
      </c>
      <c r="V536" s="29">
        <f t="shared" si="82"/>
        <v>0</v>
      </c>
      <c r="W536" s="29">
        <f t="shared" si="83"/>
        <v>0</v>
      </c>
      <c r="X536" s="29">
        <f t="shared" si="84"/>
        <v>0</v>
      </c>
      <c r="Y536" s="29">
        <f t="shared" si="85"/>
        <v>0</v>
      </c>
      <c r="Z536" s="29">
        <f t="shared" si="86"/>
        <v>6249.34</v>
      </c>
      <c r="AB536" s="29"/>
    </row>
    <row r="537" spans="1:28" x14ac:dyDescent="0.3">
      <c r="A537" s="5" t="s">
        <v>2150</v>
      </c>
      <c r="B537" s="5" t="s">
        <v>2151</v>
      </c>
      <c r="C537" s="5">
        <v>500</v>
      </c>
      <c r="D537" s="162">
        <v>591.95000000000005</v>
      </c>
      <c r="E537" s="124">
        <v>44679</v>
      </c>
      <c r="F537" s="124">
        <v>44692</v>
      </c>
      <c r="G537" s="140">
        <v>0</v>
      </c>
      <c r="H537" s="5" t="s">
        <v>8380</v>
      </c>
      <c r="I537" s="22" t="s">
        <v>8591</v>
      </c>
      <c r="J537" s="5"/>
      <c r="K537" s="5"/>
      <c r="L537" s="160">
        <f t="shared" si="88"/>
        <v>591.95000000000005</v>
      </c>
      <c r="M537" s="160">
        <f t="shared" si="87"/>
        <v>591.95000000000005</v>
      </c>
      <c r="N537" s="33">
        <f t="shared" si="80"/>
        <v>0</v>
      </c>
      <c r="Q537">
        <v>1</v>
      </c>
      <c r="U537" s="29">
        <f t="shared" si="81"/>
        <v>0</v>
      </c>
      <c r="V537" s="29">
        <f t="shared" si="82"/>
        <v>0</v>
      </c>
      <c r="W537" s="29">
        <f t="shared" si="83"/>
        <v>591.95000000000005</v>
      </c>
      <c r="X537" s="29">
        <f t="shared" si="84"/>
        <v>0</v>
      </c>
      <c r="Y537" s="29">
        <f t="shared" si="85"/>
        <v>0</v>
      </c>
      <c r="Z537" s="29">
        <f t="shared" si="86"/>
        <v>0</v>
      </c>
      <c r="AB537" s="29"/>
    </row>
    <row r="538" spans="1:28" x14ac:dyDescent="0.3">
      <c r="A538" s="5" t="s">
        <v>2164</v>
      </c>
      <c r="B538" s="5" t="s">
        <v>2165</v>
      </c>
      <c r="C538" s="5">
        <v>80</v>
      </c>
      <c r="D538" s="162">
        <v>9685.77</v>
      </c>
      <c r="E538" s="124">
        <v>44791</v>
      </c>
      <c r="F538" s="124">
        <v>44819</v>
      </c>
      <c r="G538" s="140">
        <v>0</v>
      </c>
      <c r="H538" s="5" t="s">
        <v>8406</v>
      </c>
      <c r="I538" s="22" t="s">
        <v>8591</v>
      </c>
      <c r="J538" s="5"/>
      <c r="K538" s="5"/>
      <c r="L538" s="160">
        <f t="shared" si="88"/>
        <v>9685.77</v>
      </c>
      <c r="M538" s="160">
        <f t="shared" si="87"/>
        <v>9685.77</v>
      </c>
      <c r="N538" s="33">
        <f t="shared" si="80"/>
        <v>0</v>
      </c>
      <c r="T538">
        <v>1</v>
      </c>
      <c r="U538" s="29">
        <f t="shared" si="81"/>
        <v>0</v>
      </c>
      <c r="V538" s="29">
        <f t="shared" si="82"/>
        <v>0</v>
      </c>
      <c r="W538" s="29">
        <f t="shared" si="83"/>
        <v>0</v>
      </c>
      <c r="X538" s="29">
        <f t="shared" si="84"/>
        <v>0</v>
      </c>
      <c r="Y538" s="29">
        <f t="shared" si="85"/>
        <v>0</v>
      </c>
      <c r="Z538" s="29">
        <f t="shared" si="86"/>
        <v>9685.77</v>
      </c>
      <c r="AB538" s="29"/>
    </row>
    <row r="539" spans="1:28" x14ac:dyDescent="0.3">
      <c r="A539" s="5" t="s">
        <v>2164</v>
      </c>
      <c r="B539" s="5" t="s">
        <v>2165</v>
      </c>
      <c r="C539" s="5">
        <v>16</v>
      </c>
      <c r="D539" s="162">
        <v>2499.7399999999998</v>
      </c>
      <c r="E539" s="124">
        <v>44791</v>
      </c>
      <c r="F539" s="124">
        <v>44819</v>
      </c>
      <c r="G539" s="140">
        <v>0</v>
      </c>
      <c r="H539" s="5" t="s">
        <v>8426</v>
      </c>
      <c r="I539" s="22" t="s">
        <v>8591</v>
      </c>
      <c r="J539" s="5"/>
      <c r="K539" s="5"/>
      <c r="L539" s="160">
        <f t="shared" si="88"/>
        <v>2499.7399999999998</v>
      </c>
      <c r="M539" s="160">
        <f t="shared" si="87"/>
        <v>2499.7399999999998</v>
      </c>
      <c r="N539" s="33">
        <f t="shared" si="80"/>
        <v>0</v>
      </c>
      <c r="T539">
        <v>1</v>
      </c>
      <c r="U539" s="29">
        <f t="shared" si="81"/>
        <v>0</v>
      </c>
      <c r="V539" s="29">
        <f t="shared" si="82"/>
        <v>0</v>
      </c>
      <c r="W539" s="29">
        <f t="shared" si="83"/>
        <v>0</v>
      </c>
      <c r="X539" s="29">
        <f t="shared" si="84"/>
        <v>0</v>
      </c>
      <c r="Y539" s="29">
        <f t="shared" si="85"/>
        <v>0</v>
      </c>
      <c r="Z539" s="29">
        <f t="shared" si="86"/>
        <v>2499.7399999999998</v>
      </c>
      <c r="AB539" s="29"/>
    </row>
    <row r="540" spans="1:28" x14ac:dyDescent="0.3">
      <c r="A540" s="5" t="s">
        <v>2164</v>
      </c>
      <c r="B540" s="5" t="s">
        <v>2165</v>
      </c>
      <c r="C540" s="5">
        <v>24</v>
      </c>
      <c r="D540" s="162">
        <v>3184.52</v>
      </c>
      <c r="E540" s="124">
        <v>44791</v>
      </c>
      <c r="F540" s="124">
        <v>44819</v>
      </c>
      <c r="G540" s="140">
        <v>0</v>
      </c>
      <c r="H540" s="5" t="s">
        <v>8409</v>
      </c>
      <c r="I540" s="22" t="s">
        <v>8591</v>
      </c>
      <c r="J540" s="5"/>
      <c r="K540" s="5"/>
      <c r="L540" s="160">
        <f t="shared" si="88"/>
        <v>3184.52</v>
      </c>
      <c r="M540" s="160">
        <f t="shared" si="87"/>
        <v>3184.52</v>
      </c>
      <c r="N540" s="33">
        <f t="shared" si="80"/>
        <v>0</v>
      </c>
      <c r="T540">
        <v>1</v>
      </c>
      <c r="U540" s="29">
        <f t="shared" si="81"/>
        <v>0</v>
      </c>
      <c r="V540" s="29">
        <f t="shared" si="82"/>
        <v>0</v>
      </c>
      <c r="W540" s="29">
        <f t="shared" si="83"/>
        <v>0</v>
      </c>
      <c r="X540" s="29">
        <f t="shared" si="84"/>
        <v>0</v>
      </c>
      <c r="Y540" s="29">
        <f t="shared" si="85"/>
        <v>0</v>
      </c>
      <c r="Z540" s="29">
        <f t="shared" si="86"/>
        <v>3184.52</v>
      </c>
      <c r="AB540" s="29"/>
    </row>
    <row r="541" spans="1:28" x14ac:dyDescent="0.3">
      <c r="A541" s="5" t="s">
        <v>2164</v>
      </c>
      <c r="B541" s="5" t="s">
        <v>2165</v>
      </c>
      <c r="C541" s="5">
        <v>40</v>
      </c>
      <c r="D541" s="162">
        <v>4252.91</v>
      </c>
      <c r="E541" s="124">
        <v>44791</v>
      </c>
      <c r="F541" s="124">
        <v>44819</v>
      </c>
      <c r="G541" s="140">
        <v>0</v>
      </c>
      <c r="H541" s="5" t="s">
        <v>8398</v>
      </c>
      <c r="I541" s="22" t="s">
        <v>8591</v>
      </c>
      <c r="J541" s="5"/>
      <c r="K541" s="5"/>
      <c r="L541" s="160">
        <f t="shared" si="88"/>
        <v>4252.91</v>
      </c>
      <c r="M541" s="160">
        <f t="shared" si="87"/>
        <v>4252.91</v>
      </c>
      <c r="N541" s="33">
        <f t="shared" si="80"/>
        <v>0</v>
      </c>
      <c r="T541">
        <v>1</v>
      </c>
      <c r="U541" s="29">
        <f t="shared" si="81"/>
        <v>0</v>
      </c>
      <c r="V541" s="29">
        <f t="shared" si="82"/>
        <v>0</v>
      </c>
      <c r="W541" s="29">
        <f t="shared" si="83"/>
        <v>0</v>
      </c>
      <c r="X541" s="29">
        <f t="shared" si="84"/>
        <v>0</v>
      </c>
      <c r="Y541" s="29">
        <f t="shared" si="85"/>
        <v>0</v>
      </c>
      <c r="Z541" s="29">
        <f t="shared" si="86"/>
        <v>4252.91</v>
      </c>
      <c r="AB541" s="29"/>
    </row>
    <row r="542" spans="1:28" x14ac:dyDescent="0.3">
      <c r="A542" s="5" t="s">
        <v>2134</v>
      </c>
      <c r="B542" s="5" t="s">
        <v>2135</v>
      </c>
      <c r="C542" s="5">
        <v>80</v>
      </c>
      <c r="D542" s="162">
        <v>9685.77</v>
      </c>
      <c r="E542" s="124">
        <v>44729</v>
      </c>
      <c r="F542" s="124">
        <v>44757</v>
      </c>
      <c r="G542" s="140">
        <v>0</v>
      </c>
      <c r="H542" s="5" t="s">
        <v>8434</v>
      </c>
      <c r="I542" s="22" t="s">
        <v>8591</v>
      </c>
      <c r="J542" s="5"/>
      <c r="K542" s="5"/>
      <c r="L542" s="160">
        <f t="shared" si="88"/>
        <v>9685.77</v>
      </c>
      <c r="M542" s="160">
        <f t="shared" si="87"/>
        <v>9685.77</v>
      </c>
      <c r="N542" s="33">
        <f t="shared" si="80"/>
        <v>0</v>
      </c>
      <c r="T542">
        <v>1</v>
      </c>
      <c r="U542" s="29">
        <f t="shared" si="81"/>
        <v>0</v>
      </c>
      <c r="V542" s="29">
        <f t="shared" si="82"/>
        <v>0</v>
      </c>
      <c r="W542" s="29">
        <f t="shared" si="83"/>
        <v>0</v>
      </c>
      <c r="X542" s="29">
        <f t="shared" si="84"/>
        <v>0</v>
      </c>
      <c r="Y542" s="29">
        <f t="shared" si="85"/>
        <v>0</v>
      </c>
      <c r="Z542" s="29">
        <f t="shared" si="86"/>
        <v>9685.77</v>
      </c>
      <c r="AB542" s="29"/>
    </row>
    <row r="543" spans="1:28" x14ac:dyDescent="0.3">
      <c r="A543" s="5" t="s">
        <v>2134</v>
      </c>
      <c r="B543" s="5" t="s">
        <v>2135</v>
      </c>
      <c r="C543" s="5">
        <v>40</v>
      </c>
      <c r="D543" s="162">
        <v>4842.8900000000003</v>
      </c>
      <c r="E543" s="124">
        <v>44729</v>
      </c>
      <c r="F543" s="124">
        <v>44757</v>
      </c>
      <c r="G543" s="140">
        <v>0</v>
      </c>
      <c r="H543" s="5" t="s">
        <v>8438</v>
      </c>
      <c r="I543" s="22" t="s">
        <v>8591</v>
      </c>
      <c r="J543" s="5"/>
      <c r="K543" s="5"/>
      <c r="L543" s="160">
        <f t="shared" si="88"/>
        <v>4842.8900000000003</v>
      </c>
      <c r="M543" s="160">
        <f t="shared" si="87"/>
        <v>4842.8900000000003</v>
      </c>
      <c r="N543" s="33">
        <f t="shared" si="80"/>
        <v>0</v>
      </c>
      <c r="T543">
        <v>1</v>
      </c>
      <c r="U543" s="29">
        <f t="shared" si="81"/>
        <v>0</v>
      </c>
      <c r="V543" s="29">
        <f t="shared" si="82"/>
        <v>0</v>
      </c>
      <c r="W543" s="29">
        <f t="shared" si="83"/>
        <v>0</v>
      </c>
      <c r="X543" s="29">
        <f t="shared" si="84"/>
        <v>0</v>
      </c>
      <c r="Y543" s="29">
        <f t="shared" si="85"/>
        <v>0</v>
      </c>
      <c r="Z543" s="29">
        <f t="shared" si="86"/>
        <v>4842.8900000000003</v>
      </c>
      <c r="AB543" s="29"/>
    </row>
    <row r="544" spans="1:28" x14ac:dyDescent="0.3">
      <c r="A544" s="5" t="s">
        <v>2134</v>
      </c>
      <c r="B544" s="5" t="s">
        <v>2135</v>
      </c>
      <c r="C544" s="5">
        <v>20</v>
      </c>
      <c r="D544" s="162">
        <v>3124.67</v>
      </c>
      <c r="E544" s="124">
        <v>44729</v>
      </c>
      <c r="F544" s="124">
        <v>44757</v>
      </c>
      <c r="G544" s="140">
        <v>0</v>
      </c>
      <c r="H544" s="5" t="s">
        <v>8432</v>
      </c>
      <c r="I544" s="22" t="s">
        <v>8591</v>
      </c>
      <c r="J544" s="5"/>
      <c r="K544" s="5"/>
      <c r="L544" s="160">
        <f t="shared" si="88"/>
        <v>3124.67</v>
      </c>
      <c r="M544" s="160">
        <f t="shared" si="87"/>
        <v>3124.67</v>
      </c>
      <c r="N544" s="33">
        <f t="shared" si="80"/>
        <v>0</v>
      </c>
      <c r="T544">
        <v>1</v>
      </c>
      <c r="U544" s="29">
        <f t="shared" si="81"/>
        <v>0</v>
      </c>
      <c r="V544" s="29">
        <f t="shared" si="82"/>
        <v>0</v>
      </c>
      <c r="W544" s="29">
        <f t="shared" si="83"/>
        <v>0</v>
      </c>
      <c r="X544" s="29">
        <f t="shared" si="84"/>
        <v>0</v>
      </c>
      <c r="Y544" s="29">
        <f t="shared" si="85"/>
        <v>0</v>
      </c>
      <c r="Z544" s="29">
        <f t="shared" si="86"/>
        <v>3124.67</v>
      </c>
      <c r="AB544" s="29"/>
    </row>
    <row r="545" spans="1:28" x14ac:dyDescent="0.3">
      <c r="A545" s="5" t="s">
        <v>2134</v>
      </c>
      <c r="B545" s="5" t="s">
        <v>2135</v>
      </c>
      <c r="C545" s="5">
        <v>20</v>
      </c>
      <c r="D545" s="162">
        <v>3124.67</v>
      </c>
      <c r="E545" s="124">
        <v>44729</v>
      </c>
      <c r="F545" s="124">
        <v>44757</v>
      </c>
      <c r="G545" s="140">
        <v>0</v>
      </c>
      <c r="H545" s="5" t="s">
        <v>8436</v>
      </c>
      <c r="I545" s="22" t="s">
        <v>8591</v>
      </c>
      <c r="J545" s="5"/>
      <c r="K545" s="5"/>
      <c r="L545" s="160">
        <f t="shared" si="88"/>
        <v>3124.67</v>
      </c>
      <c r="M545" s="160">
        <f t="shared" si="87"/>
        <v>3124.67</v>
      </c>
      <c r="N545" s="33">
        <f t="shared" si="80"/>
        <v>0</v>
      </c>
      <c r="T545">
        <v>1</v>
      </c>
      <c r="U545" s="29">
        <f t="shared" si="81"/>
        <v>0</v>
      </c>
      <c r="V545" s="29">
        <f t="shared" si="82"/>
        <v>0</v>
      </c>
      <c r="W545" s="29">
        <f t="shared" si="83"/>
        <v>0</v>
      </c>
      <c r="X545" s="29">
        <f t="shared" si="84"/>
        <v>0</v>
      </c>
      <c r="Y545" s="29">
        <f t="shared" si="85"/>
        <v>0</v>
      </c>
      <c r="Z545" s="29">
        <f t="shared" si="86"/>
        <v>3124.67</v>
      </c>
      <c r="AB545" s="29"/>
    </row>
    <row r="546" spans="1:28" x14ac:dyDescent="0.3">
      <c r="A546" s="5" t="s">
        <v>2154</v>
      </c>
      <c r="B546" s="5" t="s">
        <v>2155</v>
      </c>
      <c r="C546" s="5">
        <v>500</v>
      </c>
      <c r="D546" s="162">
        <v>591.95000000000005</v>
      </c>
      <c r="E546" s="124">
        <v>44729</v>
      </c>
      <c r="F546" s="124">
        <v>44757</v>
      </c>
      <c r="G546" s="140">
        <v>0</v>
      </c>
      <c r="H546" s="5" t="s">
        <v>8380</v>
      </c>
      <c r="I546" s="22" t="s">
        <v>8591</v>
      </c>
      <c r="J546" s="5"/>
      <c r="K546" s="5"/>
      <c r="L546" s="160">
        <f t="shared" si="88"/>
        <v>591.95000000000005</v>
      </c>
      <c r="M546" s="160">
        <f t="shared" si="87"/>
        <v>591.95000000000005</v>
      </c>
      <c r="N546" s="33">
        <f t="shared" si="80"/>
        <v>0</v>
      </c>
      <c r="Q546">
        <v>1</v>
      </c>
      <c r="U546" s="29">
        <f t="shared" si="81"/>
        <v>0</v>
      </c>
      <c r="V546" s="29">
        <f t="shared" si="82"/>
        <v>0</v>
      </c>
      <c r="W546" s="29">
        <f t="shared" si="83"/>
        <v>591.95000000000005</v>
      </c>
      <c r="X546" s="29">
        <f t="shared" si="84"/>
        <v>0</v>
      </c>
      <c r="Y546" s="29">
        <f t="shared" si="85"/>
        <v>0</v>
      </c>
      <c r="Z546" s="29">
        <f t="shared" si="86"/>
        <v>0</v>
      </c>
      <c r="AB546" s="29"/>
    </row>
    <row r="547" spans="1:28" x14ac:dyDescent="0.3">
      <c r="A547" s="5" t="s">
        <v>2172</v>
      </c>
      <c r="B547" s="5" t="s">
        <v>2173</v>
      </c>
      <c r="C547" s="5">
        <v>500</v>
      </c>
      <c r="D547" s="162">
        <v>591.95000000000005</v>
      </c>
      <c r="E547" s="124">
        <v>44791</v>
      </c>
      <c r="F547" s="124">
        <v>44819</v>
      </c>
      <c r="G547" s="140">
        <v>0</v>
      </c>
      <c r="H547" s="5" t="s">
        <v>8380</v>
      </c>
      <c r="I547" s="5" t="s">
        <v>8591</v>
      </c>
      <c r="J547" s="5"/>
      <c r="K547" s="5"/>
      <c r="L547" s="160">
        <f t="shared" si="88"/>
        <v>591.95000000000005</v>
      </c>
      <c r="M547" s="160">
        <f t="shared" si="87"/>
        <v>591.95000000000005</v>
      </c>
      <c r="N547" s="33">
        <f t="shared" si="80"/>
        <v>0</v>
      </c>
      <c r="Q547">
        <v>1</v>
      </c>
      <c r="U547" s="29">
        <f t="shared" si="81"/>
        <v>0</v>
      </c>
      <c r="V547" s="29">
        <f t="shared" si="82"/>
        <v>0</v>
      </c>
      <c r="W547" s="29">
        <f t="shared" si="83"/>
        <v>591.95000000000005</v>
      </c>
      <c r="X547" s="29">
        <f t="shared" si="84"/>
        <v>0</v>
      </c>
      <c r="Y547" s="29">
        <f t="shared" si="85"/>
        <v>0</v>
      </c>
      <c r="Z547" s="29">
        <f t="shared" si="86"/>
        <v>0</v>
      </c>
      <c r="AB547" s="29"/>
    </row>
    <row r="548" spans="1:28" x14ac:dyDescent="0.3">
      <c r="A548" s="5" t="s">
        <v>2124</v>
      </c>
      <c r="B548" s="5" t="s">
        <v>2125</v>
      </c>
      <c r="C548" s="5">
        <v>32</v>
      </c>
      <c r="D548" s="162">
        <v>4999.47</v>
      </c>
      <c r="E548" s="124" t="s">
        <v>8471</v>
      </c>
      <c r="F548" s="124">
        <v>44586</v>
      </c>
      <c r="G548" s="140">
        <v>0.2</v>
      </c>
      <c r="H548" s="5" t="s">
        <v>8426</v>
      </c>
      <c r="I548" s="22" t="s">
        <v>8591</v>
      </c>
      <c r="J548" s="5"/>
      <c r="K548" s="5"/>
      <c r="L548" s="160">
        <f t="shared" si="88"/>
        <v>3999.5760000000005</v>
      </c>
      <c r="M548" s="160">
        <f t="shared" si="87"/>
        <v>3999.5760000000005</v>
      </c>
      <c r="N548" s="33">
        <f t="shared" si="80"/>
        <v>0</v>
      </c>
      <c r="T548">
        <v>1</v>
      </c>
      <c r="U548" s="29">
        <f t="shared" si="81"/>
        <v>0</v>
      </c>
      <c r="V548" s="29">
        <f t="shared" si="82"/>
        <v>0</v>
      </c>
      <c r="W548" s="29">
        <f t="shared" si="83"/>
        <v>0</v>
      </c>
      <c r="X548" s="29">
        <f t="shared" si="84"/>
        <v>0</v>
      </c>
      <c r="Y548" s="29">
        <f t="shared" si="85"/>
        <v>0</v>
      </c>
      <c r="Z548" s="29">
        <f t="shared" si="86"/>
        <v>3999.5760000000005</v>
      </c>
      <c r="AB548" s="29"/>
    </row>
    <row r="549" spans="1:28" x14ac:dyDescent="0.3">
      <c r="A549" s="5" t="s">
        <v>2166</v>
      </c>
      <c r="B549" s="5" t="s">
        <v>2167</v>
      </c>
      <c r="C549" s="5">
        <v>32</v>
      </c>
      <c r="D549" s="162">
        <v>4999.47</v>
      </c>
      <c r="E549" s="124">
        <v>44587</v>
      </c>
      <c r="F549" s="124">
        <v>44615</v>
      </c>
      <c r="G549" s="140">
        <v>0</v>
      </c>
      <c r="H549" s="5" t="s">
        <v>8426</v>
      </c>
      <c r="I549" s="22" t="s">
        <v>8591</v>
      </c>
      <c r="J549" s="5"/>
      <c r="K549" s="5"/>
      <c r="L549" s="160">
        <f t="shared" si="88"/>
        <v>4999.47</v>
      </c>
      <c r="M549" s="160">
        <f t="shared" si="87"/>
        <v>4999.47</v>
      </c>
      <c r="N549" s="33">
        <f t="shared" si="80"/>
        <v>0</v>
      </c>
      <c r="T549">
        <v>1</v>
      </c>
      <c r="U549" s="29">
        <f t="shared" si="81"/>
        <v>0</v>
      </c>
      <c r="V549" s="29">
        <f t="shared" si="82"/>
        <v>0</v>
      </c>
      <c r="W549" s="29">
        <f t="shared" si="83"/>
        <v>0</v>
      </c>
      <c r="X549" s="29">
        <f t="shared" si="84"/>
        <v>0</v>
      </c>
      <c r="Y549" s="29">
        <f t="shared" si="85"/>
        <v>0</v>
      </c>
      <c r="Z549" s="29">
        <f t="shared" si="86"/>
        <v>4999.47</v>
      </c>
      <c r="AB549" s="29"/>
    </row>
    <row r="550" spans="1:28" x14ac:dyDescent="0.3">
      <c r="A550" s="5" t="s">
        <v>2166</v>
      </c>
      <c r="B550" s="5" t="s">
        <v>2167</v>
      </c>
      <c r="C550" s="5">
        <v>4</v>
      </c>
      <c r="D550" s="162">
        <v>818.98</v>
      </c>
      <c r="E550" s="124">
        <v>44587</v>
      </c>
      <c r="F550" s="124">
        <v>44615</v>
      </c>
      <c r="G550" s="140">
        <v>0</v>
      </c>
      <c r="H550" s="5" t="s">
        <v>8403</v>
      </c>
      <c r="I550" s="22" t="s">
        <v>8591</v>
      </c>
      <c r="J550" s="5"/>
      <c r="K550" s="5"/>
      <c r="L550" s="160">
        <f t="shared" si="88"/>
        <v>818.98</v>
      </c>
      <c r="M550" s="160">
        <f t="shared" si="87"/>
        <v>818.98</v>
      </c>
      <c r="N550" s="33">
        <f t="shared" si="80"/>
        <v>0</v>
      </c>
      <c r="T550">
        <v>1</v>
      </c>
      <c r="U550" s="29">
        <f t="shared" si="81"/>
        <v>0</v>
      </c>
      <c r="V550" s="29">
        <f t="shared" si="82"/>
        <v>0</v>
      </c>
      <c r="W550" s="29">
        <f t="shared" si="83"/>
        <v>0</v>
      </c>
      <c r="X550" s="29">
        <f t="shared" si="84"/>
        <v>0</v>
      </c>
      <c r="Y550" s="29">
        <f t="shared" si="85"/>
        <v>0</v>
      </c>
      <c r="Z550" s="29">
        <f t="shared" si="86"/>
        <v>818.98</v>
      </c>
      <c r="AB550" s="29"/>
    </row>
    <row r="551" spans="1:28" x14ac:dyDescent="0.3">
      <c r="A551" s="5" t="s">
        <v>2144</v>
      </c>
      <c r="B551" s="5" t="s">
        <v>2145</v>
      </c>
      <c r="C551" s="5">
        <v>500</v>
      </c>
      <c r="D551" s="162">
        <v>591.95000000000005</v>
      </c>
      <c r="E551" s="124" t="s">
        <v>8471</v>
      </c>
      <c r="F551" s="124">
        <v>44586</v>
      </c>
      <c r="G551" s="140">
        <v>0.2</v>
      </c>
      <c r="H551" s="5" t="s">
        <v>8380</v>
      </c>
      <c r="I551" s="22" t="s">
        <v>8591</v>
      </c>
      <c r="J551" s="5"/>
      <c r="K551" s="5"/>
      <c r="L551" s="160">
        <f t="shared" si="88"/>
        <v>473.56000000000006</v>
      </c>
      <c r="M551" s="160">
        <f t="shared" si="87"/>
        <v>473.56000000000006</v>
      </c>
      <c r="N551" s="33">
        <f t="shared" si="80"/>
        <v>0</v>
      </c>
      <c r="O551">
        <v>1</v>
      </c>
      <c r="U551" s="29">
        <f t="shared" si="81"/>
        <v>473.56000000000006</v>
      </c>
      <c r="V551" s="29">
        <f t="shared" si="82"/>
        <v>0</v>
      </c>
      <c r="W551" s="29">
        <f t="shared" si="83"/>
        <v>0</v>
      </c>
      <c r="X551" s="29">
        <f t="shared" si="84"/>
        <v>0</v>
      </c>
      <c r="Y551" s="29">
        <f t="shared" si="85"/>
        <v>0</v>
      </c>
      <c r="Z551" s="29">
        <f t="shared" si="86"/>
        <v>0</v>
      </c>
      <c r="AB551" s="29"/>
    </row>
    <row r="552" spans="1:28" x14ac:dyDescent="0.3">
      <c r="A552" s="5" t="s">
        <v>2174</v>
      </c>
      <c r="B552" s="5" t="s">
        <v>2175</v>
      </c>
      <c r="C552" s="5">
        <v>500</v>
      </c>
      <c r="D552" s="162">
        <v>591.95000000000005</v>
      </c>
      <c r="E552" s="124">
        <v>44587</v>
      </c>
      <c r="F552" s="124">
        <v>44615</v>
      </c>
      <c r="G552" s="140">
        <v>0</v>
      </c>
      <c r="H552" s="5" t="s">
        <v>8380</v>
      </c>
      <c r="I552" s="22" t="s">
        <v>8591</v>
      </c>
      <c r="J552" s="5"/>
      <c r="K552" s="5"/>
      <c r="L552" s="160">
        <f t="shared" si="88"/>
        <v>591.95000000000005</v>
      </c>
      <c r="M552" s="160">
        <f t="shared" si="87"/>
        <v>591.95000000000005</v>
      </c>
      <c r="N552" s="33">
        <f t="shared" si="80"/>
        <v>0</v>
      </c>
      <c r="Q552">
        <v>1</v>
      </c>
      <c r="U552" s="29">
        <f t="shared" si="81"/>
        <v>0</v>
      </c>
      <c r="V552" s="29">
        <f t="shared" si="82"/>
        <v>0</v>
      </c>
      <c r="W552" s="29">
        <f t="shared" si="83"/>
        <v>591.95000000000005</v>
      </c>
      <c r="X552" s="29">
        <f t="shared" si="84"/>
        <v>0</v>
      </c>
      <c r="Y552" s="29">
        <f t="shared" si="85"/>
        <v>0</v>
      </c>
      <c r="Z552" s="29">
        <f t="shared" si="86"/>
        <v>0</v>
      </c>
      <c r="AB552" s="29"/>
    </row>
    <row r="553" spans="1:28" x14ac:dyDescent="0.3">
      <c r="A553" s="5" t="s">
        <v>8294</v>
      </c>
      <c r="B553" s="5" t="s">
        <v>8472</v>
      </c>
      <c r="C553" s="5">
        <v>30</v>
      </c>
      <c r="D553" s="162">
        <v>3632.17</v>
      </c>
      <c r="E553" s="124">
        <v>44796</v>
      </c>
      <c r="F553" s="124">
        <v>44797</v>
      </c>
      <c r="G553" s="140">
        <v>0</v>
      </c>
      <c r="H553" s="5" t="s">
        <v>8438</v>
      </c>
      <c r="I553" s="22" t="s">
        <v>8591</v>
      </c>
      <c r="J553" s="5"/>
      <c r="K553" s="5"/>
      <c r="L553" s="160">
        <f t="shared" si="88"/>
        <v>3632.17</v>
      </c>
      <c r="M553" s="160">
        <f t="shared" si="87"/>
        <v>3632.17</v>
      </c>
      <c r="N553" s="33">
        <f t="shared" si="80"/>
        <v>0</v>
      </c>
      <c r="T553">
        <v>1</v>
      </c>
      <c r="U553" s="29">
        <f t="shared" si="81"/>
        <v>0</v>
      </c>
      <c r="V553" s="29">
        <f t="shared" si="82"/>
        <v>0</v>
      </c>
      <c r="W553" s="29">
        <f t="shared" si="83"/>
        <v>0</v>
      </c>
      <c r="X553" s="29">
        <f t="shared" si="84"/>
        <v>0</v>
      </c>
      <c r="Y553" s="29">
        <f t="shared" si="85"/>
        <v>0</v>
      </c>
      <c r="Z553" s="29">
        <f t="shared" si="86"/>
        <v>3632.17</v>
      </c>
      <c r="AB553" s="29"/>
    </row>
    <row r="554" spans="1:28" x14ac:dyDescent="0.3">
      <c r="A554" s="5" t="s">
        <v>2128</v>
      </c>
      <c r="B554" s="5" t="s">
        <v>8289</v>
      </c>
      <c r="C554" s="5">
        <v>20</v>
      </c>
      <c r="D554" s="162">
        <v>3124.67</v>
      </c>
      <c r="E554" s="124">
        <v>44798</v>
      </c>
      <c r="F554" s="124">
        <v>44798</v>
      </c>
      <c r="G554" s="140">
        <v>0</v>
      </c>
      <c r="H554" s="5" t="s">
        <v>8436</v>
      </c>
      <c r="I554" s="22" t="s">
        <v>8591</v>
      </c>
      <c r="J554" s="5"/>
      <c r="K554" s="5"/>
      <c r="L554" s="160">
        <f t="shared" si="88"/>
        <v>3124.67</v>
      </c>
      <c r="M554" s="160">
        <f t="shared" si="87"/>
        <v>3124.67</v>
      </c>
      <c r="N554" s="33">
        <f t="shared" si="80"/>
        <v>0</v>
      </c>
      <c r="T554">
        <v>1</v>
      </c>
      <c r="U554" s="29">
        <f t="shared" si="81"/>
        <v>0</v>
      </c>
      <c r="V554" s="29">
        <f t="shared" si="82"/>
        <v>0</v>
      </c>
      <c r="W554" s="29">
        <f t="shared" si="83"/>
        <v>0</v>
      </c>
      <c r="X554" s="29">
        <f t="shared" si="84"/>
        <v>0</v>
      </c>
      <c r="Y554" s="29">
        <f t="shared" si="85"/>
        <v>0</v>
      </c>
      <c r="Z554" s="29">
        <f t="shared" si="86"/>
        <v>3124.67</v>
      </c>
      <c r="AB554" s="29"/>
    </row>
    <row r="555" spans="1:28" x14ac:dyDescent="0.3">
      <c r="A555" s="5" t="s">
        <v>2128</v>
      </c>
      <c r="B555" s="5" t="s">
        <v>8289</v>
      </c>
      <c r="C555" s="5">
        <v>40</v>
      </c>
      <c r="D555" s="162">
        <v>4842.8900000000003</v>
      </c>
      <c r="E555" s="124">
        <v>44798</v>
      </c>
      <c r="F555" s="124">
        <v>44798</v>
      </c>
      <c r="G555" s="140">
        <v>0</v>
      </c>
      <c r="H555" s="5" t="s">
        <v>8438</v>
      </c>
      <c r="I555" s="22" t="s">
        <v>8591</v>
      </c>
      <c r="J555" s="5"/>
      <c r="K555" s="5"/>
      <c r="L555" s="160">
        <f t="shared" si="88"/>
        <v>4842.8900000000003</v>
      </c>
      <c r="M555" s="160">
        <f t="shared" si="87"/>
        <v>4842.8900000000003</v>
      </c>
      <c r="N555" s="33">
        <f t="shared" si="80"/>
        <v>0</v>
      </c>
      <c r="T555">
        <v>1</v>
      </c>
      <c r="U555" s="29">
        <f t="shared" si="81"/>
        <v>0</v>
      </c>
      <c r="V555" s="29">
        <f t="shared" si="82"/>
        <v>0</v>
      </c>
      <c r="W555" s="29">
        <f t="shared" si="83"/>
        <v>0</v>
      </c>
      <c r="X555" s="29">
        <f t="shared" si="84"/>
        <v>0</v>
      </c>
      <c r="Y555" s="29">
        <f t="shared" si="85"/>
        <v>0</v>
      </c>
      <c r="Z555" s="29">
        <f t="shared" si="86"/>
        <v>4842.8900000000003</v>
      </c>
      <c r="AB555" s="29"/>
    </row>
    <row r="556" spans="1:28" x14ac:dyDescent="0.3">
      <c r="A556" s="5" t="s">
        <v>2128</v>
      </c>
      <c r="B556" s="5" t="s">
        <v>8289</v>
      </c>
      <c r="C556" s="5">
        <v>16</v>
      </c>
      <c r="D556" s="162">
        <v>1937.15</v>
      </c>
      <c r="E556" s="124">
        <v>44798</v>
      </c>
      <c r="F556" s="124">
        <v>44798</v>
      </c>
      <c r="G556" s="140">
        <v>0</v>
      </c>
      <c r="H556" s="5" t="s">
        <v>8437</v>
      </c>
      <c r="I556" s="22" t="s">
        <v>8591</v>
      </c>
      <c r="J556" s="5"/>
      <c r="K556" s="5"/>
      <c r="L556" s="160">
        <f t="shared" si="88"/>
        <v>1937.15</v>
      </c>
      <c r="M556" s="160">
        <f t="shared" si="87"/>
        <v>1937.15</v>
      </c>
      <c r="N556" s="33">
        <f t="shared" si="80"/>
        <v>0</v>
      </c>
      <c r="T556">
        <v>1</v>
      </c>
      <c r="U556" s="29">
        <f t="shared" si="81"/>
        <v>0</v>
      </c>
      <c r="V556" s="29">
        <f t="shared" si="82"/>
        <v>0</v>
      </c>
      <c r="W556" s="29">
        <f t="shared" si="83"/>
        <v>0</v>
      </c>
      <c r="X556" s="29">
        <f t="shared" si="84"/>
        <v>0</v>
      </c>
      <c r="Y556" s="29">
        <f t="shared" si="85"/>
        <v>0</v>
      </c>
      <c r="Z556" s="29">
        <f t="shared" si="86"/>
        <v>1937.15</v>
      </c>
      <c r="AB556" s="29"/>
    </row>
    <row r="557" spans="1:28" x14ac:dyDescent="0.3">
      <c r="A557" s="5" t="s">
        <v>2182</v>
      </c>
      <c r="B557" s="5" t="s">
        <v>8291</v>
      </c>
      <c r="C557" s="5">
        <v>104</v>
      </c>
      <c r="D557" s="162">
        <v>12591.51</v>
      </c>
      <c r="E557" s="124">
        <v>44798</v>
      </c>
      <c r="F557" s="124">
        <v>44798</v>
      </c>
      <c r="G557" s="140">
        <v>0</v>
      </c>
      <c r="H557" s="5" t="s">
        <v>8406</v>
      </c>
      <c r="I557" s="22" t="s">
        <v>8591</v>
      </c>
      <c r="J557" s="5"/>
      <c r="K557" s="5"/>
      <c r="L557" s="160">
        <f t="shared" si="88"/>
        <v>12591.51</v>
      </c>
      <c r="M557" s="160">
        <f t="shared" si="87"/>
        <v>12591.51</v>
      </c>
      <c r="N557" s="33">
        <f t="shared" si="80"/>
        <v>0</v>
      </c>
      <c r="T557">
        <v>1</v>
      </c>
      <c r="U557" s="29">
        <f t="shared" si="81"/>
        <v>0</v>
      </c>
      <c r="V557" s="29">
        <f t="shared" si="82"/>
        <v>0</v>
      </c>
      <c r="W557" s="29">
        <f t="shared" si="83"/>
        <v>0</v>
      </c>
      <c r="X557" s="29">
        <f t="shared" si="84"/>
        <v>0</v>
      </c>
      <c r="Y557" s="29">
        <f t="shared" si="85"/>
        <v>0</v>
      </c>
      <c r="Z557" s="29">
        <f t="shared" si="86"/>
        <v>12591.51</v>
      </c>
      <c r="AB557" s="29"/>
    </row>
    <row r="558" spans="1:28" x14ac:dyDescent="0.3">
      <c r="A558" s="5" t="s">
        <v>2182</v>
      </c>
      <c r="B558" s="5" t="s">
        <v>8291</v>
      </c>
      <c r="C558" s="5">
        <v>80</v>
      </c>
      <c r="D558" s="162">
        <v>8505.81</v>
      </c>
      <c r="E558" s="124">
        <v>44798</v>
      </c>
      <c r="F558" s="124">
        <v>44798</v>
      </c>
      <c r="G558" s="140">
        <v>0</v>
      </c>
      <c r="H558" s="5" t="s">
        <v>8398</v>
      </c>
      <c r="I558" s="22" t="s">
        <v>8591</v>
      </c>
      <c r="J558" s="5"/>
      <c r="K558" s="5"/>
      <c r="L558" s="160">
        <f t="shared" si="88"/>
        <v>8505.81</v>
      </c>
      <c r="M558" s="160">
        <f t="shared" si="87"/>
        <v>8505.81</v>
      </c>
      <c r="N558" s="33">
        <f t="shared" si="80"/>
        <v>0</v>
      </c>
      <c r="T558">
        <v>1</v>
      </c>
      <c r="U558" s="29">
        <f t="shared" si="81"/>
        <v>0</v>
      </c>
      <c r="V558" s="29">
        <f t="shared" si="82"/>
        <v>0</v>
      </c>
      <c r="W558" s="29">
        <f t="shared" si="83"/>
        <v>0</v>
      </c>
      <c r="X558" s="29">
        <f t="shared" si="84"/>
        <v>0</v>
      </c>
      <c r="Y558" s="29">
        <f t="shared" si="85"/>
        <v>0</v>
      </c>
      <c r="Z558" s="29">
        <f t="shared" si="86"/>
        <v>8505.81</v>
      </c>
      <c r="AB558" s="29"/>
    </row>
    <row r="559" spans="1:28" x14ac:dyDescent="0.3">
      <c r="A559" s="5" t="s">
        <v>2182</v>
      </c>
      <c r="B559" s="5" t="s">
        <v>8291</v>
      </c>
      <c r="C559" s="5">
        <v>40</v>
      </c>
      <c r="D559" s="162">
        <v>6249.34</v>
      </c>
      <c r="E559" s="124">
        <v>44798</v>
      </c>
      <c r="F559" s="124">
        <v>44798</v>
      </c>
      <c r="G559" s="140">
        <v>0</v>
      </c>
      <c r="H559" s="5" t="s">
        <v>8426</v>
      </c>
      <c r="I559" s="22" t="s">
        <v>8591</v>
      </c>
      <c r="J559" s="5"/>
      <c r="K559" s="5"/>
      <c r="L559" s="160">
        <f t="shared" si="88"/>
        <v>6249.34</v>
      </c>
      <c r="M559" s="160">
        <f t="shared" si="87"/>
        <v>6249.34</v>
      </c>
      <c r="N559" s="33">
        <f t="shared" si="80"/>
        <v>0</v>
      </c>
      <c r="T559">
        <v>1</v>
      </c>
      <c r="U559" s="29">
        <f t="shared" si="81"/>
        <v>0</v>
      </c>
      <c r="V559" s="29">
        <f t="shared" si="82"/>
        <v>0</v>
      </c>
      <c r="W559" s="29">
        <f t="shared" si="83"/>
        <v>0</v>
      </c>
      <c r="X559" s="29">
        <f t="shared" si="84"/>
        <v>0</v>
      </c>
      <c r="Y559" s="29">
        <f t="shared" si="85"/>
        <v>0</v>
      </c>
      <c r="Z559" s="29">
        <f t="shared" si="86"/>
        <v>6249.34</v>
      </c>
      <c r="AB559" s="29"/>
    </row>
    <row r="560" spans="1:28" x14ac:dyDescent="0.3">
      <c r="A560" s="5" t="s">
        <v>2148</v>
      </c>
      <c r="B560" s="5" t="s">
        <v>8473</v>
      </c>
      <c r="C560" s="5">
        <v>500</v>
      </c>
      <c r="D560" s="162">
        <v>591.95000000000005</v>
      </c>
      <c r="E560" s="124">
        <v>44798</v>
      </c>
      <c r="F560" s="124">
        <v>44798</v>
      </c>
      <c r="G560" s="140">
        <v>0</v>
      </c>
      <c r="H560" s="5" t="s">
        <v>8380</v>
      </c>
      <c r="I560" s="22" t="s">
        <v>8591</v>
      </c>
      <c r="J560" s="5"/>
      <c r="K560" s="5"/>
      <c r="L560" s="160">
        <f t="shared" si="88"/>
        <v>591.95000000000005</v>
      </c>
      <c r="M560" s="160">
        <f t="shared" si="87"/>
        <v>591.95000000000005</v>
      </c>
      <c r="N560" s="33">
        <f t="shared" si="80"/>
        <v>0</v>
      </c>
      <c r="Q560">
        <v>1</v>
      </c>
      <c r="U560" s="29">
        <f t="shared" si="81"/>
        <v>0</v>
      </c>
      <c r="V560" s="29">
        <f t="shared" si="82"/>
        <v>0</v>
      </c>
      <c r="W560" s="29">
        <f t="shared" si="83"/>
        <v>591.95000000000005</v>
      </c>
      <c r="X560" s="29">
        <f t="shared" si="84"/>
        <v>0</v>
      </c>
      <c r="Y560" s="29">
        <f t="shared" si="85"/>
        <v>0</v>
      </c>
      <c r="Z560" s="29">
        <f t="shared" si="86"/>
        <v>0</v>
      </c>
      <c r="AB560" s="29"/>
    </row>
    <row r="561" spans="1:28" x14ac:dyDescent="0.3">
      <c r="A561" s="5" t="s">
        <v>8292</v>
      </c>
      <c r="B561" s="5" t="s">
        <v>8474</v>
      </c>
      <c r="C561" s="5">
        <v>500</v>
      </c>
      <c r="D561" s="162">
        <v>591.95000000000005</v>
      </c>
      <c r="E561" s="124">
        <v>44799</v>
      </c>
      <c r="F561" s="124">
        <v>44802</v>
      </c>
      <c r="G561" s="140">
        <v>0</v>
      </c>
      <c r="H561" s="5" t="s">
        <v>8380</v>
      </c>
      <c r="I561" s="22" t="s">
        <v>8591</v>
      </c>
      <c r="J561" s="5"/>
      <c r="K561" s="5"/>
      <c r="L561" s="160">
        <f t="shared" si="88"/>
        <v>591.95000000000005</v>
      </c>
      <c r="M561" s="160">
        <f t="shared" si="87"/>
        <v>591.95000000000005</v>
      </c>
      <c r="N561" s="33">
        <f t="shared" si="80"/>
        <v>0</v>
      </c>
      <c r="Q561">
        <v>1</v>
      </c>
      <c r="U561" s="29">
        <f t="shared" si="81"/>
        <v>0</v>
      </c>
      <c r="V561" s="29">
        <f t="shared" si="82"/>
        <v>0</v>
      </c>
      <c r="W561" s="29">
        <f t="shared" si="83"/>
        <v>591.95000000000005</v>
      </c>
      <c r="X561" s="29">
        <f t="shared" si="84"/>
        <v>0</v>
      </c>
      <c r="Y561" s="29">
        <f t="shared" si="85"/>
        <v>0</v>
      </c>
      <c r="Z561" s="29">
        <f t="shared" si="86"/>
        <v>0</v>
      </c>
      <c r="AB561" s="29"/>
    </row>
    <row r="562" spans="1:28" x14ac:dyDescent="0.3">
      <c r="A562" s="5" t="s">
        <v>8293</v>
      </c>
      <c r="B562" s="5" t="s">
        <v>8475</v>
      </c>
      <c r="C562" s="5">
        <v>500</v>
      </c>
      <c r="D562" s="162">
        <v>603.79</v>
      </c>
      <c r="E562" s="124">
        <v>44825</v>
      </c>
      <c r="F562" s="124">
        <v>44825</v>
      </c>
      <c r="G562" s="140">
        <v>0</v>
      </c>
      <c r="H562" s="5" t="s">
        <v>8380</v>
      </c>
      <c r="I562" s="22" t="s">
        <v>8591</v>
      </c>
      <c r="J562" s="5"/>
      <c r="K562" s="5"/>
      <c r="L562" s="160">
        <f t="shared" si="88"/>
        <v>603.79</v>
      </c>
      <c r="M562" s="160">
        <f t="shared" si="87"/>
        <v>603.79</v>
      </c>
      <c r="N562" s="33">
        <f t="shared" si="80"/>
        <v>0</v>
      </c>
      <c r="Q562">
        <v>1</v>
      </c>
      <c r="U562" s="29">
        <f t="shared" si="81"/>
        <v>0</v>
      </c>
      <c r="V562" s="29">
        <f t="shared" si="82"/>
        <v>0</v>
      </c>
      <c r="W562" s="29">
        <f t="shared" si="83"/>
        <v>603.79</v>
      </c>
      <c r="X562" s="29">
        <f t="shared" si="84"/>
        <v>0</v>
      </c>
      <c r="Y562" s="29">
        <f t="shared" si="85"/>
        <v>0</v>
      </c>
      <c r="Z562" s="29">
        <f t="shared" si="86"/>
        <v>0</v>
      </c>
      <c r="AB562" s="29"/>
    </row>
    <row r="563" spans="1:28" x14ac:dyDescent="0.3">
      <c r="A563" s="5" t="s">
        <v>2142</v>
      </c>
      <c r="B563" s="5" t="s">
        <v>2143</v>
      </c>
      <c r="C563" s="5">
        <v>80</v>
      </c>
      <c r="D563" s="162">
        <v>12541.53</v>
      </c>
      <c r="E563" s="124">
        <v>44791</v>
      </c>
      <c r="F563" s="124">
        <v>44840</v>
      </c>
      <c r="G563" s="140">
        <v>0</v>
      </c>
      <c r="H563" s="5" t="s">
        <v>8436</v>
      </c>
      <c r="I563" s="22" t="s">
        <v>8591</v>
      </c>
      <c r="J563" s="5"/>
      <c r="K563" s="5"/>
      <c r="L563" s="160">
        <f t="shared" si="88"/>
        <v>12541.53</v>
      </c>
      <c r="M563" s="160">
        <f t="shared" si="87"/>
        <v>12541.53</v>
      </c>
      <c r="N563" s="33">
        <f t="shared" si="80"/>
        <v>0</v>
      </c>
      <c r="T563">
        <v>1</v>
      </c>
      <c r="U563" s="29">
        <f t="shared" si="81"/>
        <v>0</v>
      </c>
      <c r="V563" s="29">
        <f t="shared" si="82"/>
        <v>0</v>
      </c>
      <c r="W563" s="29">
        <f t="shared" si="83"/>
        <v>0</v>
      </c>
      <c r="X563" s="29">
        <f t="shared" si="84"/>
        <v>0</v>
      </c>
      <c r="Y563" s="29">
        <f t="shared" si="85"/>
        <v>0</v>
      </c>
      <c r="Z563" s="29">
        <f t="shared" si="86"/>
        <v>12541.53</v>
      </c>
      <c r="AB563" s="29"/>
    </row>
    <row r="564" spans="1:28" x14ac:dyDescent="0.3">
      <c r="A564" s="5" t="s">
        <v>2142</v>
      </c>
      <c r="B564" s="5" t="s">
        <v>2143</v>
      </c>
      <c r="C564" s="5">
        <v>160</v>
      </c>
      <c r="D564" s="162">
        <v>19437.97</v>
      </c>
      <c r="E564" s="124">
        <v>44791</v>
      </c>
      <c r="F564" s="124">
        <v>44840</v>
      </c>
      <c r="G564" s="140">
        <v>0</v>
      </c>
      <c r="H564" s="5" t="s">
        <v>8434</v>
      </c>
      <c r="I564" s="22" t="s">
        <v>8591</v>
      </c>
      <c r="J564" s="5"/>
      <c r="K564" s="5"/>
      <c r="L564" s="160">
        <f t="shared" si="88"/>
        <v>19437.97</v>
      </c>
      <c r="M564" s="160">
        <f t="shared" si="87"/>
        <v>19437.97</v>
      </c>
      <c r="N564" s="33">
        <f t="shared" si="80"/>
        <v>0</v>
      </c>
      <c r="T564">
        <v>1</v>
      </c>
      <c r="U564" s="29">
        <f t="shared" si="81"/>
        <v>0</v>
      </c>
      <c r="V564" s="29">
        <f t="shared" si="82"/>
        <v>0</v>
      </c>
      <c r="W564" s="29">
        <f t="shared" si="83"/>
        <v>0</v>
      </c>
      <c r="X564" s="29">
        <f t="shared" si="84"/>
        <v>0</v>
      </c>
      <c r="Y564" s="29">
        <f t="shared" si="85"/>
        <v>0</v>
      </c>
      <c r="Z564" s="29">
        <f t="shared" si="86"/>
        <v>19437.97</v>
      </c>
      <c r="AB564" s="29"/>
    </row>
    <row r="565" spans="1:28" x14ac:dyDescent="0.3">
      <c r="A565" s="5" t="s">
        <v>2142</v>
      </c>
      <c r="B565" s="5" t="s">
        <v>2143</v>
      </c>
      <c r="C565" s="5">
        <v>160</v>
      </c>
      <c r="D565" s="162">
        <v>19437.97</v>
      </c>
      <c r="E565" s="124">
        <v>44791</v>
      </c>
      <c r="F565" s="124">
        <v>44840</v>
      </c>
      <c r="G565" s="140">
        <v>0</v>
      </c>
      <c r="H565" s="5" t="s">
        <v>8438</v>
      </c>
      <c r="I565" s="22" t="s">
        <v>8591</v>
      </c>
      <c r="J565" s="5"/>
      <c r="K565" s="5"/>
      <c r="L565" s="160">
        <f t="shared" si="88"/>
        <v>19437.97</v>
      </c>
      <c r="M565" s="160">
        <f t="shared" si="87"/>
        <v>19437.97</v>
      </c>
      <c r="N565" s="33">
        <f t="shared" si="80"/>
        <v>0</v>
      </c>
      <c r="T565">
        <v>1</v>
      </c>
      <c r="U565" s="29">
        <f t="shared" si="81"/>
        <v>0</v>
      </c>
      <c r="V565" s="29">
        <f t="shared" si="82"/>
        <v>0</v>
      </c>
      <c r="W565" s="29">
        <f t="shared" si="83"/>
        <v>0</v>
      </c>
      <c r="X565" s="29">
        <f t="shared" si="84"/>
        <v>0</v>
      </c>
      <c r="Y565" s="29">
        <f t="shared" si="85"/>
        <v>0</v>
      </c>
      <c r="Z565" s="29">
        <f t="shared" si="86"/>
        <v>19437.97</v>
      </c>
      <c r="AB565" s="29"/>
    </row>
    <row r="566" spans="1:28" x14ac:dyDescent="0.3">
      <c r="A566" s="5" t="s">
        <v>2142</v>
      </c>
      <c r="B566" s="5" t="s">
        <v>2143</v>
      </c>
      <c r="C566" s="5">
        <v>40</v>
      </c>
      <c r="D566" s="162">
        <v>4859.49</v>
      </c>
      <c r="E566" s="124">
        <v>44791</v>
      </c>
      <c r="F566" s="124">
        <v>44840</v>
      </c>
      <c r="G566" s="140">
        <v>0</v>
      </c>
      <c r="H566" s="5" t="s">
        <v>8437</v>
      </c>
      <c r="I566" s="22" t="s">
        <v>8591</v>
      </c>
      <c r="J566" s="5"/>
      <c r="K566" s="5"/>
      <c r="L566" s="160">
        <f t="shared" si="88"/>
        <v>4859.49</v>
      </c>
      <c r="M566" s="160">
        <f t="shared" si="87"/>
        <v>4859.49</v>
      </c>
      <c r="N566" s="33">
        <f t="shared" si="80"/>
        <v>0</v>
      </c>
      <c r="T566">
        <v>1</v>
      </c>
      <c r="U566" s="29">
        <f t="shared" ref="U566:U629" si="89">O566*M566</f>
        <v>0</v>
      </c>
      <c r="V566" s="29">
        <f t="shared" ref="V566:V629" si="90">P566*M566</f>
        <v>0</v>
      </c>
      <c r="W566" s="29">
        <f t="shared" ref="W566:W629" si="91">Q566*M566</f>
        <v>0</v>
      </c>
      <c r="X566" s="29">
        <f t="shared" ref="X566:X629" si="92">R566*M566</f>
        <v>0</v>
      </c>
      <c r="Y566" s="29">
        <f t="shared" ref="Y566:Y629" si="93">S566*M566</f>
        <v>0</v>
      </c>
      <c r="Z566" s="29">
        <f t="shared" ref="Z566:Z629" si="94">T566*M566</f>
        <v>4859.49</v>
      </c>
      <c r="AB566" s="29"/>
    </row>
    <row r="567" spans="1:28" x14ac:dyDescent="0.3">
      <c r="A567" s="5" t="s">
        <v>2142</v>
      </c>
      <c r="B567" s="5" t="s">
        <v>2143</v>
      </c>
      <c r="C567" s="5">
        <v>80</v>
      </c>
      <c r="D567" s="162">
        <v>12541.53</v>
      </c>
      <c r="E567" s="124">
        <v>44791</v>
      </c>
      <c r="F567" s="124">
        <v>44840</v>
      </c>
      <c r="G567" s="140">
        <v>0</v>
      </c>
      <c r="H567" s="5" t="s">
        <v>8432</v>
      </c>
      <c r="I567" s="22" t="s">
        <v>8591</v>
      </c>
      <c r="J567" s="5"/>
      <c r="K567" s="5"/>
      <c r="L567" s="160">
        <f t="shared" si="88"/>
        <v>12541.53</v>
      </c>
      <c r="M567" s="160">
        <f t="shared" si="87"/>
        <v>12541.53</v>
      </c>
      <c r="N567" s="33">
        <f t="shared" si="80"/>
        <v>0</v>
      </c>
      <c r="T567">
        <v>1</v>
      </c>
      <c r="U567" s="29">
        <f t="shared" si="89"/>
        <v>0</v>
      </c>
      <c r="V567" s="29">
        <f t="shared" si="90"/>
        <v>0</v>
      </c>
      <c r="W567" s="29">
        <f t="shared" si="91"/>
        <v>0</v>
      </c>
      <c r="X567" s="29">
        <f t="shared" si="92"/>
        <v>0</v>
      </c>
      <c r="Y567" s="29">
        <f t="shared" si="93"/>
        <v>0</v>
      </c>
      <c r="Z567" s="29">
        <f t="shared" si="94"/>
        <v>12541.53</v>
      </c>
      <c r="AB567" s="29"/>
    </row>
    <row r="568" spans="1:28" x14ac:dyDescent="0.3">
      <c r="A568" s="5" t="s">
        <v>2184</v>
      </c>
      <c r="B568" s="5" t="s">
        <v>2185</v>
      </c>
      <c r="C568" s="5">
        <v>160</v>
      </c>
      <c r="D568" s="162">
        <v>19437.97</v>
      </c>
      <c r="E568" s="124">
        <v>44791</v>
      </c>
      <c r="F568" s="124">
        <v>44840</v>
      </c>
      <c r="G568" s="140">
        <v>0</v>
      </c>
      <c r="H568" s="5" t="s">
        <v>8406</v>
      </c>
      <c r="I568" s="22" t="s">
        <v>8591</v>
      </c>
      <c r="J568" s="5"/>
      <c r="K568" s="5"/>
      <c r="L568" s="160">
        <f t="shared" si="88"/>
        <v>19437.97</v>
      </c>
      <c r="M568" s="160">
        <f t="shared" si="87"/>
        <v>19437.97</v>
      </c>
      <c r="N568" s="33">
        <f t="shared" si="80"/>
        <v>0</v>
      </c>
      <c r="T568">
        <v>1</v>
      </c>
      <c r="U568" s="29">
        <f t="shared" si="89"/>
        <v>0</v>
      </c>
      <c r="V568" s="29">
        <f t="shared" si="90"/>
        <v>0</v>
      </c>
      <c r="W568" s="29">
        <f t="shared" si="91"/>
        <v>0</v>
      </c>
      <c r="X568" s="29">
        <f t="shared" si="92"/>
        <v>0</v>
      </c>
      <c r="Y568" s="29">
        <f t="shared" si="93"/>
        <v>0</v>
      </c>
      <c r="Z568" s="29">
        <f t="shared" si="94"/>
        <v>19437.97</v>
      </c>
      <c r="AB568" s="29"/>
    </row>
    <row r="569" spans="1:28" x14ac:dyDescent="0.3">
      <c r="A569" s="5" t="s">
        <v>2184</v>
      </c>
      <c r="B569" s="5" t="s">
        <v>2185</v>
      </c>
      <c r="C569" s="5">
        <v>160</v>
      </c>
      <c r="D569" s="162">
        <v>21302.89</v>
      </c>
      <c r="E569" s="124">
        <v>44791</v>
      </c>
      <c r="F569" s="124">
        <v>44840</v>
      </c>
      <c r="G569" s="140">
        <v>0</v>
      </c>
      <c r="H569" s="5" t="s">
        <v>8409</v>
      </c>
      <c r="I569" s="22" t="s">
        <v>8591</v>
      </c>
      <c r="J569" s="5"/>
      <c r="K569" s="5"/>
      <c r="L569" s="160">
        <f t="shared" si="88"/>
        <v>21302.89</v>
      </c>
      <c r="M569" s="160">
        <f t="shared" si="87"/>
        <v>21302.89</v>
      </c>
      <c r="N569" s="33">
        <f t="shared" si="80"/>
        <v>0</v>
      </c>
      <c r="T569">
        <v>1</v>
      </c>
      <c r="U569" s="29">
        <f t="shared" si="89"/>
        <v>0</v>
      </c>
      <c r="V569" s="29">
        <f t="shared" si="90"/>
        <v>0</v>
      </c>
      <c r="W569" s="29">
        <f t="shared" si="91"/>
        <v>0</v>
      </c>
      <c r="X569" s="29">
        <f t="shared" si="92"/>
        <v>0</v>
      </c>
      <c r="Y569" s="29">
        <f t="shared" si="93"/>
        <v>0</v>
      </c>
      <c r="Z569" s="29">
        <f t="shared" si="94"/>
        <v>21302.89</v>
      </c>
      <c r="AB569" s="29"/>
    </row>
    <row r="570" spans="1:28" x14ac:dyDescent="0.3">
      <c r="A570" s="5" t="s">
        <v>2184</v>
      </c>
      <c r="B570" s="5" t="s">
        <v>2185</v>
      </c>
      <c r="C570" s="5">
        <v>20</v>
      </c>
      <c r="D570" s="162">
        <v>2133.7399999999998</v>
      </c>
      <c r="E570" s="124">
        <v>44791</v>
      </c>
      <c r="F570" s="124">
        <v>44840</v>
      </c>
      <c r="G570" s="140">
        <v>0</v>
      </c>
      <c r="H570" s="5" t="s">
        <v>8398</v>
      </c>
      <c r="I570" s="22" t="s">
        <v>8591</v>
      </c>
      <c r="J570" s="5"/>
      <c r="K570" s="5"/>
      <c r="L570" s="160">
        <f t="shared" si="88"/>
        <v>2133.7399999999998</v>
      </c>
      <c r="M570" s="160">
        <f t="shared" si="87"/>
        <v>2133.7399999999998</v>
      </c>
      <c r="N570" s="33">
        <f t="shared" si="80"/>
        <v>0</v>
      </c>
      <c r="T570">
        <v>1</v>
      </c>
      <c r="U570" s="29">
        <f t="shared" si="89"/>
        <v>0</v>
      </c>
      <c r="V570" s="29">
        <f t="shared" si="90"/>
        <v>0</v>
      </c>
      <c r="W570" s="29">
        <f t="shared" si="91"/>
        <v>0</v>
      </c>
      <c r="X570" s="29">
        <f t="shared" si="92"/>
        <v>0</v>
      </c>
      <c r="Y570" s="29">
        <f t="shared" si="93"/>
        <v>0</v>
      </c>
      <c r="Z570" s="29">
        <f t="shared" si="94"/>
        <v>2133.7399999999998</v>
      </c>
      <c r="AB570" s="29"/>
    </row>
    <row r="571" spans="1:28" x14ac:dyDescent="0.3">
      <c r="A571" s="5" t="s">
        <v>2184</v>
      </c>
      <c r="B571" s="5" t="s">
        <v>2185</v>
      </c>
      <c r="C571" s="5">
        <v>8</v>
      </c>
      <c r="D571" s="162">
        <v>1254.1500000000001</v>
      </c>
      <c r="E571" s="124">
        <v>44791</v>
      </c>
      <c r="F571" s="124">
        <v>44840</v>
      </c>
      <c r="G571" s="140">
        <v>0</v>
      </c>
      <c r="H571" s="5" t="s">
        <v>8426</v>
      </c>
      <c r="I571" s="22" t="s">
        <v>8591</v>
      </c>
      <c r="J571" s="5"/>
      <c r="K571" s="5"/>
      <c r="L571" s="160">
        <f t="shared" si="88"/>
        <v>1254.1500000000001</v>
      </c>
      <c r="M571" s="160">
        <f t="shared" si="87"/>
        <v>1254.1500000000001</v>
      </c>
      <c r="N571" s="33">
        <f t="shared" ref="N571:N634" si="95">L571-M571</f>
        <v>0</v>
      </c>
      <c r="T571">
        <v>1</v>
      </c>
      <c r="U571" s="29">
        <f t="shared" si="89"/>
        <v>0</v>
      </c>
      <c r="V571" s="29">
        <f t="shared" si="90"/>
        <v>0</v>
      </c>
      <c r="W571" s="29">
        <f t="shared" si="91"/>
        <v>0</v>
      </c>
      <c r="X571" s="29">
        <f t="shared" si="92"/>
        <v>0</v>
      </c>
      <c r="Y571" s="29">
        <f t="shared" si="93"/>
        <v>0</v>
      </c>
      <c r="Z571" s="29">
        <f t="shared" si="94"/>
        <v>1254.1500000000001</v>
      </c>
      <c r="AB571" s="29"/>
    </row>
    <row r="572" spans="1:28" x14ac:dyDescent="0.3">
      <c r="A572" s="5" t="s">
        <v>2162</v>
      </c>
      <c r="B572" s="5" t="s">
        <v>2163</v>
      </c>
      <c r="C572" s="5">
        <v>500</v>
      </c>
      <c r="D572" s="162">
        <v>593.29999999999995</v>
      </c>
      <c r="E572" s="124">
        <v>44791</v>
      </c>
      <c r="F572" s="124">
        <v>44840</v>
      </c>
      <c r="G572" s="140">
        <v>0</v>
      </c>
      <c r="H572" s="5" t="s">
        <v>8380</v>
      </c>
      <c r="I572" s="22" t="s">
        <v>8591</v>
      </c>
      <c r="J572" s="5"/>
      <c r="K572" s="5"/>
      <c r="L572" s="160">
        <f t="shared" si="88"/>
        <v>593.29999999999995</v>
      </c>
      <c r="M572" s="160">
        <f t="shared" si="87"/>
        <v>593.29999999999995</v>
      </c>
      <c r="N572" s="33">
        <f t="shared" si="95"/>
        <v>0</v>
      </c>
      <c r="Q572">
        <v>1</v>
      </c>
      <c r="U572" s="29">
        <f t="shared" si="89"/>
        <v>0</v>
      </c>
      <c r="V572" s="29">
        <f t="shared" si="90"/>
        <v>0</v>
      </c>
      <c r="W572" s="29">
        <f t="shared" si="91"/>
        <v>593.29999999999995</v>
      </c>
      <c r="X572" s="29">
        <f t="shared" si="92"/>
        <v>0</v>
      </c>
      <c r="Y572" s="29">
        <f t="shared" si="93"/>
        <v>0</v>
      </c>
      <c r="Z572" s="29">
        <f t="shared" si="94"/>
        <v>0</v>
      </c>
      <c r="AB572" s="29"/>
    </row>
    <row r="573" spans="1:28" x14ac:dyDescent="0.3">
      <c r="A573" s="5" t="s">
        <v>2136</v>
      </c>
      <c r="B573" s="5" t="s">
        <v>2137</v>
      </c>
      <c r="C573" s="5">
        <v>40</v>
      </c>
      <c r="D573" s="162">
        <v>4259.28</v>
      </c>
      <c r="E573" s="124">
        <v>44810</v>
      </c>
      <c r="F573" s="124">
        <v>44837</v>
      </c>
      <c r="G573" s="140">
        <v>0</v>
      </c>
      <c r="H573" s="5" t="s">
        <v>8398</v>
      </c>
      <c r="I573" s="22" t="s">
        <v>8591</v>
      </c>
      <c r="J573" s="5"/>
      <c r="K573" s="5"/>
      <c r="L573" s="160">
        <f t="shared" si="88"/>
        <v>4259.28</v>
      </c>
      <c r="M573" s="160">
        <f t="shared" si="87"/>
        <v>4259.28</v>
      </c>
      <c r="N573" s="33">
        <f t="shared" si="95"/>
        <v>0</v>
      </c>
      <c r="T573">
        <v>1</v>
      </c>
      <c r="U573" s="29">
        <f t="shared" si="89"/>
        <v>0</v>
      </c>
      <c r="V573" s="29">
        <f t="shared" si="90"/>
        <v>0</v>
      </c>
      <c r="W573" s="29">
        <f t="shared" si="91"/>
        <v>0</v>
      </c>
      <c r="X573" s="29">
        <f t="shared" si="92"/>
        <v>0</v>
      </c>
      <c r="Y573" s="29">
        <f t="shared" si="93"/>
        <v>0</v>
      </c>
      <c r="Z573" s="29">
        <f t="shared" si="94"/>
        <v>4259.28</v>
      </c>
      <c r="AB573" s="29"/>
    </row>
    <row r="574" spans="1:28" x14ac:dyDescent="0.3">
      <c r="A574" s="5" t="s">
        <v>2156</v>
      </c>
      <c r="B574" s="5" t="s">
        <v>2157</v>
      </c>
      <c r="C574" s="5">
        <v>500</v>
      </c>
      <c r="D574" s="162">
        <v>592.54</v>
      </c>
      <c r="E574" s="124">
        <v>44810</v>
      </c>
      <c r="F574" s="124">
        <v>44837</v>
      </c>
      <c r="G574" s="140">
        <v>0</v>
      </c>
      <c r="H574" s="5" t="s">
        <v>8380</v>
      </c>
      <c r="I574" s="5" t="s">
        <v>8591</v>
      </c>
      <c r="J574" s="5"/>
      <c r="K574" s="5"/>
      <c r="L574" s="160">
        <f t="shared" si="88"/>
        <v>592.54</v>
      </c>
      <c r="M574" s="160">
        <f t="shared" si="87"/>
        <v>592.54</v>
      </c>
      <c r="N574" s="33">
        <f t="shared" si="95"/>
        <v>0</v>
      </c>
      <c r="Q574">
        <v>1</v>
      </c>
      <c r="U574" s="29">
        <f t="shared" si="89"/>
        <v>0</v>
      </c>
      <c r="V574" s="29">
        <f t="shared" si="90"/>
        <v>0</v>
      </c>
      <c r="W574" s="29">
        <f t="shared" si="91"/>
        <v>592.54</v>
      </c>
      <c r="X574" s="29">
        <f t="shared" si="92"/>
        <v>0</v>
      </c>
      <c r="Y574" s="29">
        <f t="shared" si="93"/>
        <v>0</v>
      </c>
      <c r="Z574" s="29">
        <f t="shared" si="94"/>
        <v>0</v>
      </c>
      <c r="AB574" s="29"/>
    </row>
    <row r="575" spans="1:28" x14ac:dyDescent="0.3">
      <c r="A575" s="5" t="s">
        <v>2138</v>
      </c>
      <c r="B575" s="5" t="s">
        <v>2139</v>
      </c>
      <c r="C575" s="5">
        <v>120</v>
      </c>
      <c r="D575" s="162">
        <v>18748.009999999998</v>
      </c>
      <c r="E575" s="124" t="s">
        <v>8451</v>
      </c>
      <c r="F575" s="124">
        <v>44767</v>
      </c>
      <c r="G575" s="140">
        <v>0.2</v>
      </c>
      <c r="H575" s="5" t="s">
        <v>8436</v>
      </c>
      <c r="I575" s="22" t="s">
        <v>8591</v>
      </c>
      <c r="J575" s="5"/>
      <c r="K575" s="5"/>
      <c r="L575" s="160">
        <f t="shared" si="88"/>
        <v>14998.407999999999</v>
      </c>
      <c r="M575" s="160">
        <f t="shared" si="87"/>
        <v>14998.407999999999</v>
      </c>
      <c r="N575" s="33">
        <f t="shared" si="95"/>
        <v>0</v>
      </c>
      <c r="R575">
        <v>1</v>
      </c>
      <c r="U575" s="29">
        <f t="shared" si="89"/>
        <v>0</v>
      </c>
      <c r="V575" s="29">
        <f t="shared" si="90"/>
        <v>0</v>
      </c>
      <c r="W575" s="29">
        <f t="shared" si="91"/>
        <v>0</v>
      </c>
      <c r="X575" s="29">
        <f t="shared" si="92"/>
        <v>14998.407999999999</v>
      </c>
      <c r="Y575" s="29">
        <f t="shared" si="93"/>
        <v>0</v>
      </c>
      <c r="Z575" s="29">
        <f t="shared" si="94"/>
        <v>0</v>
      </c>
      <c r="AB575" s="29"/>
    </row>
    <row r="576" spans="1:28" x14ac:dyDescent="0.3">
      <c r="A576" s="5" t="s">
        <v>2138</v>
      </c>
      <c r="B576" s="5" t="s">
        <v>2139</v>
      </c>
      <c r="C576" s="5">
        <v>280</v>
      </c>
      <c r="D576" s="162">
        <v>33900.21</v>
      </c>
      <c r="E576" s="124" t="s">
        <v>8451</v>
      </c>
      <c r="F576" s="124">
        <v>44767</v>
      </c>
      <c r="G576" s="140">
        <v>0.2</v>
      </c>
      <c r="H576" s="5" t="s">
        <v>8434</v>
      </c>
      <c r="I576" s="22" t="s">
        <v>8591</v>
      </c>
      <c r="J576" s="5"/>
      <c r="K576" s="5"/>
      <c r="L576" s="160">
        <f t="shared" si="88"/>
        <v>27120.168000000001</v>
      </c>
      <c r="M576" s="160">
        <f t="shared" si="87"/>
        <v>27120.168000000001</v>
      </c>
      <c r="N576" s="33">
        <f t="shared" si="95"/>
        <v>0</v>
      </c>
      <c r="R576">
        <v>1</v>
      </c>
      <c r="U576" s="29">
        <f t="shared" si="89"/>
        <v>0</v>
      </c>
      <c r="V576" s="29">
        <f t="shared" si="90"/>
        <v>0</v>
      </c>
      <c r="W576" s="29">
        <f t="shared" si="91"/>
        <v>0</v>
      </c>
      <c r="X576" s="29">
        <f t="shared" si="92"/>
        <v>27120.168000000001</v>
      </c>
      <c r="Y576" s="29">
        <f t="shared" si="93"/>
        <v>0</v>
      </c>
      <c r="Z576" s="29">
        <f t="shared" si="94"/>
        <v>0</v>
      </c>
      <c r="AB576" s="29"/>
    </row>
    <row r="577" spans="1:28" x14ac:dyDescent="0.3">
      <c r="A577" s="5" t="s">
        <v>2138</v>
      </c>
      <c r="B577" s="5" t="s">
        <v>2139</v>
      </c>
      <c r="C577" s="5">
        <v>280</v>
      </c>
      <c r="D577" s="162">
        <v>33900.21</v>
      </c>
      <c r="E577" s="124" t="s">
        <v>8451</v>
      </c>
      <c r="F577" s="124">
        <v>44767</v>
      </c>
      <c r="G577" s="140">
        <v>0.2</v>
      </c>
      <c r="H577" s="5" t="s">
        <v>8438</v>
      </c>
      <c r="I577" s="22" t="s">
        <v>8591</v>
      </c>
      <c r="J577" s="5"/>
      <c r="K577" s="5"/>
      <c r="L577" s="160">
        <f t="shared" si="88"/>
        <v>27120.168000000001</v>
      </c>
      <c r="M577" s="160">
        <f t="shared" si="87"/>
        <v>27120.168000000001</v>
      </c>
      <c r="N577" s="33">
        <f t="shared" si="95"/>
        <v>0</v>
      </c>
      <c r="R577">
        <v>1</v>
      </c>
      <c r="U577" s="29">
        <f t="shared" si="89"/>
        <v>0</v>
      </c>
      <c r="V577" s="29">
        <f t="shared" si="90"/>
        <v>0</v>
      </c>
      <c r="W577" s="29">
        <f t="shared" si="91"/>
        <v>0</v>
      </c>
      <c r="X577" s="29">
        <f t="shared" si="92"/>
        <v>27120.168000000001</v>
      </c>
      <c r="Y577" s="29">
        <f t="shared" si="93"/>
        <v>0</v>
      </c>
      <c r="Z577" s="29">
        <f t="shared" si="94"/>
        <v>0</v>
      </c>
      <c r="AB577" s="29"/>
    </row>
    <row r="578" spans="1:28" x14ac:dyDescent="0.3">
      <c r="A578" s="5" t="s">
        <v>2138</v>
      </c>
      <c r="B578" s="5" t="s">
        <v>2139</v>
      </c>
      <c r="C578" s="5">
        <v>48</v>
      </c>
      <c r="D578" s="162">
        <v>5811.46</v>
      </c>
      <c r="E578" s="124" t="s">
        <v>8451</v>
      </c>
      <c r="F578" s="124">
        <v>44767</v>
      </c>
      <c r="G578" s="140">
        <v>0.2</v>
      </c>
      <c r="H578" s="5" t="s">
        <v>8437</v>
      </c>
      <c r="I578" s="22" t="s">
        <v>8591</v>
      </c>
      <c r="J578" s="5"/>
      <c r="K578" s="5"/>
      <c r="L578" s="160">
        <f t="shared" si="88"/>
        <v>4649.1680000000006</v>
      </c>
      <c r="M578" s="160">
        <f t="shared" si="87"/>
        <v>4649.1680000000006</v>
      </c>
      <c r="N578" s="33">
        <f t="shared" si="95"/>
        <v>0</v>
      </c>
      <c r="R578">
        <v>1</v>
      </c>
      <c r="U578" s="29">
        <f t="shared" si="89"/>
        <v>0</v>
      </c>
      <c r="V578" s="29">
        <f t="shared" si="90"/>
        <v>0</v>
      </c>
      <c r="W578" s="29">
        <f t="shared" si="91"/>
        <v>0</v>
      </c>
      <c r="X578" s="29">
        <f t="shared" si="92"/>
        <v>4649.1680000000006</v>
      </c>
      <c r="Y578" s="29">
        <f t="shared" si="93"/>
        <v>0</v>
      </c>
      <c r="Z578" s="29">
        <f t="shared" si="94"/>
        <v>0</v>
      </c>
      <c r="AB578" s="29"/>
    </row>
    <row r="579" spans="1:28" x14ac:dyDescent="0.3">
      <c r="A579" s="5" t="s">
        <v>2138</v>
      </c>
      <c r="B579" s="5" t="s">
        <v>2139</v>
      </c>
      <c r="C579" s="5">
        <v>120</v>
      </c>
      <c r="D579" s="162">
        <v>18748.009999999998</v>
      </c>
      <c r="E579" s="124" t="s">
        <v>8451</v>
      </c>
      <c r="F579" s="124">
        <v>44767</v>
      </c>
      <c r="G579" s="140">
        <v>0.2</v>
      </c>
      <c r="H579" s="5" t="s">
        <v>8432</v>
      </c>
      <c r="I579" s="22" t="s">
        <v>8591</v>
      </c>
      <c r="J579" s="5"/>
      <c r="K579" s="5"/>
      <c r="L579" s="160">
        <f t="shared" si="88"/>
        <v>14998.407999999999</v>
      </c>
      <c r="M579" s="160">
        <f t="shared" si="87"/>
        <v>14998.407999999999</v>
      </c>
      <c r="N579" s="33">
        <f t="shared" si="95"/>
        <v>0</v>
      </c>
      <c r="R579">
        <v>1</v>
      </c>
      <c r="U579" s="29">
        <f t="shared" si="89"/>
        <v>0</v>
      </c>
      <c r="V579" s="29">
        <f t="shared" si="90"/>
        <v>0</v>
      </c>
      <c r="W579" s="29">
        <f t="shared" si="91"/>
        <v>0</v>
      </c>
      <c r="X579" s="29">
        <f t="shared" si="92"/>
        <v>14998.407999999999</v>
      </c>
      <c r="Y579" s="29">
        <f t="shared" si="93"/>
        <v>0</v>
      </c>
      <c r="Z579" s="29">
        <f t="shared" si="94"/>
        <v>0</v>
      </c>
      <c r="AB579" s="29"/>
    </row>
    <row r="580" spans="1:28" x14ac:dyDescent="0.3">
      <c r="A580" s="5" t="s">
        <v>2168</v>
      </c>
      <c r="B580" s="5" t="s">
        <v>2169</v>
      </c>
      <c r="C580" s="5">
        <v>120</v>
      </c>
      <c r="D580" s="162">
        <v>18860.5</v>
      </c>
      <c r="E580" s="124">
        <v>44768</v>
      </c>
      <c r="F580" s="124">
        <v>44853</v>
      </c>
      <c r="G580" s="140">
        <v>0</v>
      </c>
      <c r="H580" s="5" t="s">
        <v>8436</v>
      </c>
      <c r="I580" s="22" t="s">
        <v>8591</v>
      </c>
      <c r="J580" s="5"/>
      <c r="K580" s="5"/>
      <c r="L580" s="160">
        <f t="shared" si="88"/>
        <v>18860.5</v>
      </c>
      <c r="M580" s="160">
        <f t="shared" si="87"/>
        <v>18860.5</v>
      </c>
      <c r="N580" s="33">
        <f t="shared" si="95"/>
        <v>0</v>
      </c>
      <c r="T580">
        <v>1</v>
      </c>
      <c r="U580" s="29">
        <f t="shared" si="89"/>
        <v>0</v>
      </c>
      <c r="V580" s="29">
        <f t="shared" si="90"/>
        <v>0</v>
      </c>
      <c r="W580" s="29">
        <f t="shared" si="91"/>
        <v>0</v>
      </c>
      <c r="X580" s="29">
        <f t="shared" si="92"/>
        <v>0</v>
      </c>
      <c r="Y580" s="29">
        <f t="shared" si="93"/>
        <v>0</v>
      </c>
      <c r="Z580" s="29">
        <f t="shared" si="94"/>
        <v>18860.5</v>
      </c>
      <c r="AB580" s="29"/>
    </row>
    <row r="581" spans="1:28" x14ac:dyDescent="0.3">
      <c r="A581" s="5" t="s">
        <v>2168</v>
      </c>
      <c r="B581" s="5" t="s">
        <v>2169</v>
      </c>
      <c r="C581" s="5">
        <v>280</v>
      </c>
      <c r="D581" s="162">
        <v>34103.61</v>
      </c>
      <c r="E581" s="124">
        <v>44768</v>
      </c>
      <c r="F581" s="124">
        <v>44853</v>
      </c>
      <c r="G581" s="140">
        <v>0</v>
      </c>
      <c r="H581" s="5" t="s">
        <v>8434</v>
      </c>
      <c r="I581" s="22" t="s">
        <v>8591</v>
      </c>
      <c r="J581" s="5"/>
      <c r="K581" s="5"/>
      <c r="L581" s="160">
        <f t="shared" si="88"/>
        <v>34103.61</v>
      </c>
      <c r="M581" s="160">
        <f t="shared" si="87"/>
        <v>34103.61</v>
      </c>
      <c r="N581" s="33">
        <f t="shared" si="95"/>
        <v>0</v>
      </c>
      <c r="T581">
        <v>1</v>
      </c>
      <c r="U581" s="29">
        <f t="shared" si="89"/>
        <v>0</v>
      </c>
      <c r="V581" s="29">
        <f t="shared" si="90"/>
        <v>0</v>
      </c>
      <c r="W581" s="29">
        <f t="shared" si="91"/>
        <v>0</v>
      </c>
      <c r="X581" s="29">
        <f t="shared" si="92"/>
        <v>0</v>
      </c>
      <c r="Y581" s="29">
        <f t="shared" si="93"/>
        <v>0</v>
      </c>
      <c r="Z581" s="29">
        <f t="shared" si="94"/>
        <v>34103.61</v>
      </c>
      <c r="AB581" s="29"/>
    </row>
    <row r="582" spans="1:28" x14ac:dyDescent="0.3">
      <c r="A582" s="5" t="s">
        <v>2168</v>
      </c>
      <c r="B582" s="5" t="s">
        <v>2169</v>
      </c>
      <c r="C582" s="5">
        <v>280</v>
      </c>
      <c r="D582" s="162">
        <v>34103.61</v>
      </c>
      <c r="E582" s="124">
        <v>44768</v>
      </c>
      <c r="F582" s="124">
        <v>44853</v>
      </c>
      <c r="G582" s="140">
        <v>0</v>
      </c>
      <c r="H582" s="5" t="s">
        <v>8438</v>
      </c>
      <c r="I582" s="22" t="s">
        <v>8591</v>
      </c>
      <c r="J582" s="5"/>
      <c r="K582" s="5"/>
      <c r="L582" s="160">
        <f t="shared" si="88"/>
        <v>34103.61</v>
      </c>
      <c r="M582" s="160">
        <f t="shared" ref="M582:M645" si="96">IF(J582="",L582,(D582/C582)*J582)</f>
        <v>34103.61</v>
      </c>
      <c r="N582" s="33">
        <f t="shared" si="95"/>
        <v>0</v>
      </c>
      <c r="T582">
        <v>1</v>
      </c>
      <c r="U582" s="29">
        <f t="shared" si="89"/>
        <v>0</v>
      </c>
      <c r="V582" s="29">
        <f t="shared" si="90"/>
        <v>0</v>
      </c>
      <c r="W582" s="29">
        <f t="shared" si="91"/>
        <v>0</v>
      </c>
      <c r="X582" s="29">
        <f t="shared" si="92"/>
        <v>0</v>
      </c>
      <c r="Y582" s="29">
        <f t="shared" si="93"/>
        <v>0</v>
      </c>
      <c r="Z582" s="29">
        <f t="shared" si="94"/>
        <v>34103.61</v>
      </c>
      <c r="AB582" s="29"/>
    </row>
    <row r="583" spans="1:28" x14ac:dyDescent="0.3">
      <c r="A583" s="5" t="s">
        <v>2168</v>
      </c>
      <c r="B583" s="5" t="s">
        <v>2169</v>
      </c>
      <c r="C583" s="5">
        <v>48</v>
      </c>
      <c r="D583" s="162">
        <v>5846.33</v>
      </c>
      <c r="E583" s="124">
        <v>44768</v>
      </c>
      <c r="F583" s="124">
        <v>44853</v>
      </c>
      <c r="G583" s="140">
        <v>0</v>
      </c>
      <c r="H583" s="5" t="s">
        <v>8437</v>
      </c>
      <c r="I583" s="22" t="s">
        <v>8591</v>
      </c>
      <c r="J583" s="5"/>
      <c r="K583" s="5"/>
      <c r="L583" s="160">
        <f t="shared" si="88"/>
        <v>5846.33</v>
      </c>
      <c r="M583" s="160">
        <f t="shared" si="96"/>
        <v>5846.33</v>
      </c>
      <c r="N583" s="33">
        <f t="shared" si="95"/>
        <v>0</v>
      </c>
      <c r="T583">
        <v>1</v>
      </c>
      <c r="U583" s="29">
        <f t="shared" si="89"/>
        <v>0</v>
      </c>
      <c r="V583" s="29">
        <f t="shared" si="90"/>
        <v>0</v>
      </c>
      <c r="W583" s="29">
        <f t="shared" si="91"/>
        <v>0</v>
      </c>
      <c r="X583" s="29">
        <f t="shared" si="92"/>
        <v>0</v>
      </c>
      <c r="Y583" s="29">
        <f t="shared" si="93"/>
        <v>0</v>
      </c>
      <c r="Z583" s="29">
        <f t="shared" si="94"/>
        <v>5846.33</v>
      </c>
      <c r="AB583" s="29"/>
    </row>
    <row r="584" spans="1:28" x14ac:dyDescent="0.3">
      <c r="A584" s="5" t="s">
        <v>2168</v>
      </c>
      <c r="B584" s="5" t="s">
        <v>2169</v>
      </c>
      <c r="C584" s="5">
        <v>120</v>
      </c>
      <c r="D584" s="162">
        <v>18860.5</v>
      </c>
      <c r="E584" s="124">
        <v>44768</v>
      </c>
      <c r="F584" s="124">
        <v>44853</v>
      </c>
      <c r="G584" s="140">
        <v>0</v>
      </c>
      <c r="H584" s="5" t="s">
        <v>8432</v>
      </c>
      <c r="I584" s="22" t="s">
        <v>8591</v>
      </c>
      <c r="J584" s="5"/>
      <c r="K584" s="5"/>
      <c r="L584" s="160">
        <f t="shared" ref="L584:L647" si="97">D584*(1-G584)</f>
        <v>18860.5</v>
      </c>
      <c r="M584" s="160">
        <f t="shared" si="96"/>
        <v>18860.5</v>
      </c>
      <c r="N584" s="33">
        <f t="shared" si="95"/>
        <v>0</v>
      </c>
      <c r="T584">
        <v>1</v>
      </c>
      <c r="U584" s="29">
        <f t="shared" si="89"/>
        <v>0</v>
      </c>
      <c r="V584" s="29">
        <f t="shared" si="90"/>
        <v>0</v>
      </c>
      <c r="W584" s="29">
        <f t="shared" si="91"/>
        <v>0</v>
      </c>
      <c r="X584" s="29">
        <f t="shared" si="92"/>
        <v>0</v>
      </c>
      <c r="Y584" s="29">
        <f t="shared" si="93"/>
        <v>0</v>
      </c>
      <c r="Z584" s="29">
        <f t="shared" si="94"/>
        <v>18860.5</v>
      </c>
      <c r="AB584" s="29"/>
    </row>
    <row r="585" spans="1:28" x14ac:dyDescent="0.3">
      <c r="A585" s="5" t="s">
        <v>2158</v>
      </c>
      <c r="B585" s="5" t="s">
        <v>2159</v>
      </c>
      <c r="C585" s="5">
        <v>500</v>
      </c>
      <c r="D585" s="162">
        <v>591.95000000000005</v>
      </c>
      <c r="E585" s="124" t="s">
        <v>8451</v>
      </c>
      <c r="F585" s="124">
        <v>44767</v>
      </c>
      <c r="G585" s="140">
        <v>0.2</v>
      </c>
      <c r="H585" s="5" t="s">
        <v>8380</v>
      </c>
      <c r="I585" s="22" t="s">
        <v>8591</v>
      </c>
      <c r="J585" s="5"/>
      <c r="K585" s="5"/>
      <c r="L585" s="160">
        <f t="shared" si="97"/>
        <v>473.56000000000006</v>
      </c>
      <c r="M585" s="160">
        <f t="shared" si="96"/>
        <v>473.56000000000006</v>
      </c>
      <c r="N585" s="33">
        <f t="shared" si="95"/>
        <v>0</v>
      </c>
      <c r="O585">
        <v>1</v>
      </c>
      <c r="U585" s="29">
        <f t="shared" si="89"/>
        <v>473.56000000000006</v>
      </c>
      <c r="V585" s="29">
        <f t="shared" si="90"/>
        <v>0</v>
      </c>
      <c r="W585" s="29">
        <f t="shared" si="91"/>
        <v>0</v>
      </c>
      <c r="X585" s="29">
        <f t="shared" si="92"/>
        <v>0</v>
      </c>
      <c r="Y585" s="29">
        <f t="shared" si="93"/>
        <v>0</v>
      </c>
      <c r="Z585" s="29">
        <f t="shared" si="94"/>
        <v>0</v>
      </c>
      <c r="AB585" s="29"/>
    </row>
    <row r="586" spans="1:28" x14ac:dyDescent="0.3">
      <c r="A586" s="5" t="s">
        <v>2178</v>
      </c>
      <c r="B586" s="5" t="s">
        <v>2179</v>
      </c>
      <c r="C586" s="5">
        <v>500</v>
      </c>
      <c r="D586" s="162">
        <v>594.32000000000005</v>
      </c>
      <c r="E586" s="124">
        <v>44768</v>
      </c>
      <c r="F586" s="124">
        <v>44853</v>
      </c>
      <c r="G586" s="140">
        <v>0</v>
      </c>
      <c r="H586" s="5" t="s">
        <v>8380</v>
      </c>
      <c r="I586" s="22" t="s">
        <v>8591</v>
      </c>
      <c r="J586" s="5"/>
      <c r="K586" s="5"/>
      <c r="L586" s="160">
        <f t="shared" si="97"/>
        <v>594.32000000000005</v>
      </c>
      <c r="M586" s="160">
        <f t="shared" si="96"/>
        <v>594.32000000000005</v>
      </c>
      <c r="N586" s="33">
        <f t="shared" si="95"/>
        <v>0</v>
      </c>
      <c r="Q586">
        <v>1</v>
      </c>
      <c r="U586" s="29">
        <f t="shared" si="89"/>
        <v>0</v>
      </c>
      <c r="V586" s="29">
        <f t="shared" si="90"/>
        <v>0</v>
      </c>
      <c r="W586" s="29">
        <f t="shared" si="91"/>
        <v>594.32000000000005</v>
      </c>
      <c r="X586" s="29">
        <f t="shared" si="92"/>
        <v>0</v>
      </c>
      <c r="Y586" s="29">
        <f t="shared" si="93"/>
        <v>0</v>
      </c>
      <c r="Z586" s="29">
        <f t="shared" si="94"/>
        <v>0</v>
      </c>
      <c r="AB586" s="29"/>
    </row>
    <row r="587" spans="1:28" x14ac:dyDescent="0.3">
      <c r="A587" s="5" t="s">
        <v>2140</v>
      </c>
      <c r="B587" s="5" t="s">
        <v>2141</v>
      </c>
      <c r="C587" s="5">
        <v>120</v>
      </c>
      <c r="D587" s="162">
        <v>18748.009999999998</v>
      </c>
      <c r="E587" s="124">
        <v>44777</v>
      </c>
      <c r="F587" s="124">
        <v>44833</v>
      </c>
      <c r="G587" s="140">
        <v>0</v>
      </c>
      <c r="H587" s="5" t="s">
        <v>8436</v>
      </c>
      <c r="I587" s="22" t="s">
        <v>8591</v>
      </c>
      <c r="J587" s="5"/>
      <c r="K587" s="5"/>
      <c r="L587" s="160">
        <f t="shared" si="97"/>
        <v>18748.009999999998</v>
      </c>
      <c r="M587" s="160">
        <f t="shared" si="96"/>
        <v>18748.009999999998</v>
      </c>
      <c r="N587" s="33">
        <f t="shared" si="95"/>
        <v>0</v>
      </c>
      <c r="T587">
        <v>1</v>
      </c>
      <c r="U587" s="29">
        <f t="shared" si="89"/>
        <v>0</v>
      </c>
      <c r="V587" s="29">
        <f t="shared" si="90"/>
        <v>0</v>
      </c>
      <c r="W587" s="29">
        <f t="shared" si="91"/>
        <v>0</v>
      </c>
      <c r="X587" s="29">
        <f t="shared" si="92"/>
        <v>0</v>
      </c>
      <c r="Y587" s="29">
        <f t="shared" si="93"/>
        <v>0</v>
      </c>
      <c r="Z587" s="29">
        <f t="shared" si="94"/>
        <v>18748.009999999998</v>
      </c>
      <c r="AB587" s="29"/>
    </row>
    <row r="588" spans="1:28" x14ac:dyDescent="0.3">
      <c r="A588" s="5" t="s">
        <v>2140</v>
      </c>
      <c r="B588" s="5" t="s">
        <v>2141</v>
      </c>
      <c r="C588" s="5">
        <v>720</v>
      </c>
      <c r="D588" s="162">
        <v>87171.97</v>
      </c>
      <c r="E588" s="124">
        <v>44777</v>
      </c>
      <c r="F588" s="124">
        <v>44833</v>
      </c>
      <c r="G588" s="140">
        <v>0</v>
      </c>
      <c r="H588" s="5" t="s">
        <v>8438</v>
      </c>
      <c r="I588" s="22" t="s">
        <v>8591</v>
      </c>
      <c r="J588" s="5"/>
      <c r="K588" s="5"/>
      <c r="L588" s="160">
        <f t="shared" si="97"/>
        <v>87171.97</v>
      </c>
      <c r="M588" s="160">
        <f t="shared" si="96"/>
        <v>87171.97</v>
      </c>
      <c r="N588" s="33">
        <f t="shared" si="95"/>
        <v>0</v>
      </c>
      <c r="T588">
        <v>1</v>
      </c>
      <c r="U588" s="29">
        <f t="shared" si="89"/>
        <v>0</v>
      </c>
      <c r="V588" s="29">
        <f t="shared" si="90"/>
        <v>0</v>
      </c>
      <c r="W588" s="29">
        <f t="shared" si="91"/>
        <v>0</v>
      </c>
      <c r="X588" s="29">
        <f t="shared" si="92"/>
        <v>0</v>
      </c>
      <c r="Y588" s="29">
        <f t="shared" si="93"/>
        <v>0</v>
      </c>
      <c r="Z588" s="29">
        <f t="shared" si="94"/>
        <v>87171.97</v>
      </c>
      <c r="AB588" s="29"/>
    </row>
    <row r="589" spans="1:28" x14ac:dyDescent="0.3">
      <c r="A589" s="5" t="s">
        <v>2140</v>
      </c>
      <c r="B589" s="5" t="s">
        <v>2141</v>
      </c>
      <c r="C589" s="5">
        <v>96</v>
      </c>
      <c r="D589" s="162">
        <v>11622.93</v>
      </c>
      <c r="E589" s="124">
        <v>44777</v>
      </c>
      <c r="F589" s="124">
        <v>44833</v>
      </c>
      <c r="G589" s="140">
        <v>0</v>
      </c>
      <c r="H589" s="5" t="s">
        <v>8437</v>
      </c>
      <c r="I589" s="22" t="s">
        <v>8591</v>
      </c>
      <c r="J589" s="5"/>
      <c r="K589" s="5"/>
      <c r="L589" s="160">
        <f t="shared" si="97"/>
        <v>11622.93</v>
      </c>
      <c r="M589" s="160">
        <f t="shared" si="96"/>
        <v>11622.93</v>
      </c>
      <c r="N589" s="33">
        <f t="shared" si="95"/>
        <v>0</v>
      </c>
      <c r="T589">
        <v>1</v>
      </c>
      <c r="U589" s="29">
        <f t="shared" si="89"/>
        <v>0</v>
      </c>
      <c r="V589" s="29">
        <f t="shared" si="90"/>
        <v>0</v>
      </c>
      <c r="W589" s="29">
        <f t="shared" si="91"/>
        <v>0</v>
      </c>
      <c r="X589" s="29">
        <f t="shared" si="92"/>
        <v>0</v>
      </c>
      <c r="Y589" s="29">
        <f t="shared" si="93"/>
        <v>0</v>
      </c>
      <c r="Z589" s="29">
        <f t="shared" si="94"/>
        <v>11622.93</v>
      </c>
      <c r="AB589" s="29"/>
    </row>
    <row r="590" spans="1:28" x14ac:dyDescent="0.3">
      <c r="A590" s="5" t="s">
        <v>2160</v>
      </c>
      <c r="B590" s="5" t="s">
        <v>2161</v>
      </c>
      <c r="C590" s="5">
        <v>500</v>
      </c>
      <c r="D590" s="162">
        <v>591.95000000000005</v>
      </c>
      <c r="E590" s="124">
        <v>44777</v>
      </c>
      <c r="F590" s="124">
        <v>44833</v>
      </c>
      <c r="G590" s="140">
        <v>0</v>
      </c>
      <c r="H590" s="5" t="s">
        <v>8380</v>
      </c>
      <c r="I590" s="22" t="s">
        <v>8591</v>
      </c>
      <c r="J590" s="5"/>
      <c r="K590" s="5"/>
      <c r="L590" s="160">
        <f t="shared" si="97"/>
        <v>591.95000000000005</v>
      </c>
      <c r="M590" s="160">
        <f t="shared" si="96"/>
        <v>591.95000000000005</v>
      </c>
      <c r="N590" s="33">
        <f t="shared" si="95"/>
        <v>0</v>
      </c>
      <c r="Q590">
        <v>1</v>
      </c>
      <c r="U590" s="29">
        <f t="shared" si="89"/>
        <v>0</v>
      </c>
      <c r="V590" s="29">
        <f t="shared" si="90"/>
        <v>0</v>
      </c>
      <c r="W590" s="29">
        <f t="shared" si="91"/>
        <v>591.95000000000005</v>
      </c>
      <c r="X590" s="29">
        <f t="shared" si="92"/>
        <v>0</v>
      </c>
      <c r="Y590" s="29">
        <f t="shared" si="93"/>
        <v>0</v>
      </c>
      <c r="Z590" s="29">
        <f t="shared" si="94"/>
        <v>0</v>
      </c>
      <c r="AB590" s="29"/>
    </row>
    <row r="591" spans="1:28" x14ac:dyDescent="0.3">
      <c r="A591" s="5" t="s">
        <v>2132</v>
      </c>
      <c r="B591" s="5" t="s">
        <v>2133</v>
      </c>
      <c r="C591" s="5">
        <v>80</v>
      </c>
      <c r="D591" s="162">
        <v>9685.77</v>
      </c>
      <c r="E591" s="124">
        <v>44666</v>
      </c>
      <c r="F591" s="124">
        <v>44693</v>
      </c>
      <c r="G591" s="140">
        <v>0</v>
      </c>
      <c r="H591" s="5" t="s">
        <v>8406</v>
      </c>
      <c r="I591" s="22" t="s">
        <v>8591</v>
      </c>
      <c r="J591" s="5"/>
      <c r="K591" s="5"/>
      <c r="L591" s="160">
        <f t="shared" si="97"/>
        <v>9685.77</v>
      </c>
      <c r="M591" s="160">
        <f t="shared" si="96"/>
        <v>9685.77</v>
      </c>
      <c r="N591" s="33">
        <f t="shared" si="95"/>
        <v>0</v>
      </c>
      <c r="T591">
        <v>1</v>
      </c>
      <c r="U591" s="29">
        <f t="shared" si="89"/>
        <v>0</v>
      </c>
      <c r="V591" s="29">
        <f t="shared" si="90"/>
        <v>0</v>
      </c>
      <c r="W591" s="29">
        <f t="shared" si="91"/>
        <v>0</v>
      </c>
      <c r="X591" s="29">
        <f t="shared" si="92"/>
        <v>0</v>
      </c>
      <c r="Y591" s="29">
        <f t="shared" si="93"/>
        <v>0</v>
      </c>
      <c r="Z591" s="29">
        <f t="shared" si="94"/>
        <v>9685.77</v>
      </c>
      <c r="AB591" s="29"/>
    </row>
    <row r="592" spans="1:28" x14ac:dyDescent="0.3">
      <c r="A592" s="5" t="s">
        <v>2132</v>
      </c>
      <c r="B592" s="5" t="s">
        <v>2133</v>
      </c>
      <c r="C592" s="5">
        <v>80</v>
      </c>
      <c r="D592" s="162">
        <v>10615.05</v>
      </c>
      <c r="E592" s="124">
        <v>44666</v>
      </c>
      <c r="F592" s="124">
        <v>44693</v>
      </c>
      <c r="G592" s="140">
        <v>0</v>
      </c>
      <c r="H592" s="5" t="s">
        <v>8409</v>
      </c>
      <c r="I592" s="22" t="s">
        <v>8591</v>
      </c>
      <c r="J592" s="5"/>
      <c r="K592" s="5"/>
      <c r="L592" s="160">
        <f t="shared" si="97"/>
        <v>10615.05</v>
      </c>
      <c r="M592" s="160">
        <f t="shared" si="96"/>
        <v>10615.05</v>
      </c>
      <c r="N592" s="33">
        <f t="shared" si="95"/>
        <v>0</v>
      </c>
      <c r="T592">
        <v>1</v>
      </c>
      <c r="U592" s="29">
        <f t="shared" si="89"/>
        <v>0</v>
      </c>
      <c r="V592" s="29">
        <f t="shared" si="90"/>
        <v>0</v>
      </c>
      <c r="W592" s="29">
        <f t="shared" si="91"/>
        <v>0</v>
      </c>
      <c r="X592" s="29">
        <f t="shared" si="92"/>
        <v>0</v>
      </c>
      <c r="Y592" s="29">
        <f t="shared" si="93"/>
        <v>0</v>
      </c>
      <c r="Z592" s="29">
        <f t="shared" si="94"/>
        <v>10615.05</v>
      </c>
      <c r="AB592" s="29"/>
    </row>
    <row r="593" spans="1:28" x14ac:dyDescent="0.3">
      <c r="A593" s="5" t="s">
        <v>2132</v>
      </c>
      <c r="B593" s="5" t="s">
        <v>2133</v>
      </c>
      <c r="C593" s="5">
        <v>20</v>
      </c>
      <c r="D593" s="162">
        <v>2126.4499999999998</v>
      </c>
      <c r="E593" s="124">
        <v>44666</v>
      </c>
      <c r="F593" s="124">
        <v>44693</v>
      </c>
      <c r="G593" s="140">
        <v>0</v>
      </c>
      <c r="H593" s="5" t="s">
        <v>8398</v>
      </c>
      <c r="I593" s="22" t="s">
        <v>8591</v>
      </c>
      <c r="J593" s="5"/>
      <c r="K593" s="5"/>
      <c r="L593" s="160">
        <f t="shared" si="97"/>
        <v>2126.4499999999998</v>
      </c>
      <c r="M593" s="160">
        <f t="shared" si="96"/>
        <v>2126.4499999999998</v>
      </c>
      <c r="N593" s="33">
        <f t="shared" si="95"/>
        <v>0</v>
      </c>
      <c r="T593">
        <v>1</v>
      </c>
      <c r="U593" s="29">
        <f t="shared" si="89"/>
        <v>0</v>
      </c>
      <c r="V593" s="29">
        <f t="shared" si="90"/>
        <v>0</v>
      </c>
      <c r="W593" s="29">
        <f t="shared" si="91"/>
        <v>0</v>
      </c>
      <c r="X593" s="29">
        <f t="shared" si="92"/>
        <v>0</v>
      </c>
      <c r="Y593" s="29">
        <f t="shared" si="93"/>
        <v>0</v>
      </c>
      <c r="Z593" s="29">
        <f t="shared" si="94"/>
        <v>2126.4499999999998</v>
      </c>
      <c r="AB593" s="29"/>
    </row>
    <row r="594" spans="1:28" x14ac:dyDescent="0.3">
      <c r="A594" s="5" t="s">
        <v>2132</v>
      </c>
      <c r="B594" s="5" t="s">
        <v>2133</v>
      </c>
      <c r="C594" s="5">
        <v>8</v>
      </c>
      <c r="D594" s="162">
        <v>1249.8699999999999</v>
      </c>
      <c r="E594" s="124">
        <v>44666</v>
      </c>
      <c r="F594" s="124">
        <v>44693</v>
      </c>
      <c r="G594" s="140">
        <v>0</v>
      </c>
      <c r="H594" s="5" t="s">
        <v>8426</v>
      </c>
      <c r="I594" s="22" t="s">
        <v>8591</v>
      </c>
      <c r="J594" s="5"/>
      <c r="K594" s="5"/>
      <c r="L594" s="160">
        <f t="shared" si="97"/>
        <v>1249.8699999999999</v>
      </c>
      <c r="M594" s="160">
        <f t="shared" si="96"/>
        <v>1249.8699999999999</v>
      </c>
      <c r="N594" s="33">
        <f t="shared" si="95"/>
        <v>0</v>
      </c>
      <c r="T594">
        <v>1</v>
      </c>
      <c r="U594" s="29">
        <f t="shared" si="89"/>
        <v>0</v>
      </c>
      <c r="V594" s="29">
        <f t="shared" si="90"/>
        <v>0</v>
      </c>
      <c r="W594" s="29">
        <f t="shared" si="91"/>
        <v>0</v>
      </c>
      <c r="X594" s="29">
        <f t="shared" si="92"/>
        <v>0</v>
      </c>
      <c r="Y594" s="29">
        <f t="shared" si="93"/>
        <v>0</v>
      </c>
      <c r="Z594" s="29">
        <f t="shared" si="94"/>
        <v>1249.8699999999999</v>
      </c>
      <c r="AB594" s="29"/>
    </row>
    <row r="595" spans="1:28" x14ac:dyDescent="0.3">
      <c r="A595" s="5" t="s">
        <v>2170</v>
      </c>
      <c r="B595" s="5" t="s">
        <v>2171</v>
      </c>
      <c r="C595" s="5">
        <v>80</v>
      </c>
      <c r="D595" s="162">
        <v>9685.77</v>
      </c>
      <c r="E595" s="124">
        <v>44617</v>
      </c>
      <c r="F595" s="124">
        <v>44644</v>
      </c>
      <c r="G595" s="140">
        <v>0</v>
      </c>
      <c r="H595" s="5" t="s">
        <v>8438</v>
      </c>
      <c r="I595" s="22" t="s">
        <v>8591</v>
      </c>
      <c r="J595" s="5"/>
      <c r="K595" s="5"/>
      <c r="L595" s="160">
        <f t="shared" si="97"/>
        <v>9685.77</v>
      </c>
      <c r="M595" s="160">
        <f t="shared" si="96"/>
        <v>9685.77</v>
      </c>
      <c r="N595" s="33">
        <f t="shared" si="95"/>
        <v>0</v>
      </c>
      <c r="T595">
        <v>1</v>
      </c>
      <c r="U595" s="29">
        <f t="shared" si="89"/>
        <v>0</v>
      </c>
      <c r="V595" s="29">
        <f t="shared" si="90"/>
        <v>0</v>
      </c>
      <c r="W595" s="29">
        <f t="shared" si="91"/>
        <v>0</v>
      </c>
      <c r="X595" s="29">
        <f t="shared" si="92"/>
        <v>0</v>
      </c>
      <c r="Y595" s="29">
        <f t="shared" si="93"/>
        <v>0</v>
      </c>
      <c r="Z595" s="29">
        <f t="shared" si="94"/>
        <v>9685.77</v>
      </c>
      <c r="AB595" s="29"/>
    </row>
    <row r="596" spans="1:28" x14ac:dyDescent="0.3">
      <c r="A596" s="5" t="s">
        <v>2170</v>
      </c>
      <c r="B596" s="5" t="s">
        <v>2171</v>
      </c>
      <c r="C596" s="5">
        <v>16</v>
      </c>
      <c r="D596" s="162">
        <v>1937.15</v>
      </c>
      <c r="E596" s="124">
        <v>44617</v>
      </c>
      <c r="F596" s="124">
        <v>44644</v>
      </c>
      <c r="G596" s="140">
        <v>0</v>
      </c>
      <c r="H596" s="5" t="s">
        <v>8437</v>
      </c>
      <c r="I596" s="22" t="s">
        <v>8591</v>
      </c>
      <c r="J596" s="5"/>
      <c r="K596" s="5"/>
      <c r="L596" s="160">
        <f t="shared" si="97"/>
        <v>1937.15</v>
      </c>
      <c r="M596" s="160">
        <f t="shared" si="96"/>
        <v>1937.15</v>
      </c>
      <c r="N596" s="33">
        <f t="shared" si="95"/>
        <v>0</v>
      </c>
      <c r="T596">
        <v>1</v>
      </c>
      <c r="U596" s="29">
        <f t="shared" si="89"/>
        <v>0</v>
      </c>
      <c r="V596" s="29">
        <f t="shared" si="90"/>
        <v>0</v>
      </c>
      <c r="W596" s="29">
        <f t="shared" si="91"/>
        <v>0</v>
      </c>
      <c r="X596" s="29">
        <f t="shared" si="92"/>
        <v>0</v>
      </c>
      <c r="Y596" s="29">
        <f t="shared" si="93"/>
        <v>0</v>
      </c>
      <c r="Z596" s="29">
        <f t="shared" si="94"/>
        <v>1937.15</v>
      </c>
      <c r="AB596" s="29"/>
    </row>
    <row r="597" spans="1:28" x14ac:dyDescent="0.3">
      <c r="A597" s="5" t="s">
        <v>2170</v>
      </c>
      <c r="B597" s="5" t="s">
        <v>2171</v>
      </c>
      <c r="C597" s="5">
        <v>32</v>
      </c>
      <c r="D597" s="162">
        <v>4246.0200000000004</v>
      </c>
      <c r="E597" s="124">
        <v>44617</v>
      </c>
      <c r="F597" s="124">
        <v>44644</v>
      </c>
      <c r="G597" s="140">
        <v>0</v>
      </c>
      <c r="H597" s="5" t="s">
        <v>8409</v>
      </c>
      <c r="I597" s="22" t="s">
        <v>8591</v>
      </c>
      <c r="J597" s="5"/>
      <c r="K597" s="5"/>
      <c r="L597" s="160">
        <f t="shared" si="97"/>
        <v>4246.0200000000004</v>
      </c>
      <c r="M597" s="160">
        <f t="shared" si="96"/>
        <v>4246.0200000000004</v>
      </c>
      <c r="N597" s="33">
        <f t="shared" si="95"/>
        <v>0</v>
      </c>
      <c r="T597">
        <v>1</v>
      </c>
      <c r="U597" s="29">
        <f t="shared" si="89"/>
        <v>0</v>
      </c>
      <c r="V597" s="29">
        <f t="shared" si="90"/>
        <v>0</v>
      </c>
      <c r="W597" s="29">
        <f t="shared" si="91"/>
        <v>0</v>
      </c>
      <c r="X597" s="29">
        <f t="shared" si="92"/>
        <v>0</v>
      </c>
      <c r="Y597" s="29">
        <f t="shared" si="93"/>
        <v>0</v>
      </c>
      <c r="Z597" s="29">
        <f t="shared" si="94"/>
        <v>4246.0200000000004</v>
      </c>
      <c r="AB597" s="29"/>
    </row>
    <row r="598" spans="1:28" x14ac:dyDescent="0.3">
      <c r="A598" s="5" t="s">
        <v>2170</v>
      </c>
      <c r="B598" s="5" t="s">
        <v>2171</v>
      </c>
      <c r="C598" s="5">
        <v>20</v>
      </c>
      <c r="D598" s="162">
        <v>3124.67</v>
      </c>
      <c r="E598" s="124">
        <v>44617</v>
      </c>
      <c r="F598" s="124">
        <v>44644</v>
      </c>
      <c r="G598" s="140">
        <v>0</v>
      </c>
      <c r="H598" s="5" t="s">
        <v>8432</v>
      </c>
      <c r="I598" s="22" t="s">
        <v>8591</v>
      </c>
      <c r="J598" s="5"/>
      <c r="K598" s="5"/>
      <c r="L598" s="160">
        <f t="shared" si="97"/>
        <v>3124.67</v>
      </c>
      <c r="M598" s="160">
        <f t="shared" si="96"/>
        <v>3124.67</v>
      </c>
      <c r="N598" s="33">
        <f t="shared" si="95"/>
        <v>0</v>
      </c>
      <c r="T598">
        <v>1</v>
      </c>
      <c r="U598" s="29">
        <f t="shared" si="89"/>
        <v>0</v>
      </c>
      <c r="V598" s="29">
        <f t="shared" si="90"/>
        <v>0</v>
      </c>
      <c r="W598" s="29">
        <f t="shared" si="91"/>
        <v>0</v>
      </c>
      <c r="X598" s="29">
        <f t="shared" si="92"/>
        <v>0</v>
      </c>
      <c r="Y598" s="29">
        <f t="shared" si="93"/>
        <v>0</v>
      </c>
      <c r="Z598" s="29">
        <f t="shared" si="94"/>
        <v>3124.67</v>
      </c>
      <c r="AB598" s="29"/>
    </row>
    <row r="599" spans="1:28" x14ac:dyDescent="0.3">
      <c r="A599" s="5" t="s">
        <v>2152</v>
      </c>
      <c r="B599" s="5" t="s">
        <v>2153</v>
      </c>
      <c r="C599" s="5">
        <v>500</v>
      </c>
      <c r="D599" s="162">
        <v>591.95000000000005</v>
      </c>
      <c r="E599" s="124">
        <v>44666</v>
      </c>
      <c r="F599" s="124">
        <v>44693</v>
      </c>
      <c r="G599" s="140">
        <v>0</v>
      </c>
      <c r="H599" s="5" t="s">
        <v>8380</v>
      </c>
      <c r="I599" s="22" t="s">
        <v>8591</v>
      </c>
      <c r="J599" s="5"/>
      <c r="K599" s="5"/>
      <c r="L599" s="160">
        <f t="shared" si="97"/>
        <v>591.95000000000005</v>
      </c>
      <c r="M599" s="160">
        <f t="shared" si="96"/>
        <v>591.95000000000005</v>
      </c>
      <c r="N599" s="33">
        <f t="shared" si="95"/>
        <v>0</v>
      </c>
      <c r="Q599">
        <v>1</v>
      </c>
      <c r="U599" s="29">
        <f t="shared" si="89"/>
        <v>0</v>
      </c>
      <c r="V599" s="29">
        <f t="shared" si="90"/>
        <v>0</v>
      </c>
      <c r="W599" s="29">
        <f t="shared" si="91"/>
        <v>591.95000000000005</v>
      </c>
      <c r="X599" s="29">
        <f t="shared" si="92"/>
        <v>0</v>
      </c>
      <c r="Y599" s="29">
        <f t="shared" si="93"/>
        <v>0</v>
      </c>
      <c r="Z599" s="29">
        <f t="shared" si="94"/>
        <v>0</v>
      </c>
      <c r="AB599" s="29"/>
    </row>
    <row r="600" spans="1:28" x14ac:dyDescent="0.3">
      <c r="A600" s="5" t="s">
        <v>2176</v>
      </c>
      <c r="B600" s="5" t="s">
        <v>2177</v>
      </c>
      <c r="C600" s="5">
        <v>500</v>
      </c>
      <c r="D600" s="162">
        <v>591.95000000000005</v>
      </c>
      <c r="E600" s="124">
        <v>44617</v>
      </c>
      <c r="F600" s="124">
        <v>44644</v>
      </c>
      <c r="G600" s="140">
        <v>0</v>
      </c>
      <c r="H600" s="5" t="s">
        <v>8380</v>
      </c>
      <c r="I600" s="22" t="s">
        <v>8591</v>
      </c>
      <c r="J600" s="5"/>
      <c r="K600" s="5"/>
      <c r="L600" s="160">
        <f t="shared" si="97"/>
        <v>591.95000000000005</v>
      </c>
      <c r="M600" s="160">
        <f t="shared" si="96"/>
        <v>591.95000000000005</v>
      </c>
      <c r="N600" s="33">
        <f t="shared" si="95"/>
        <v>0</v>
      </c>
      <c r="Q600">
        <v>1</v>
      </c>
      <c r="U600" s="29">
        <f t="shared" si="89"/>
        <v>0</v>
      </c>
      <c r="V600" s="29">
        <f t="shared" si="90"/>
        <v>0</v>
      </c>
      <c r="W600" s="29">
        <f t="shared" si="91"/>
        <v>591.95000000000005</v>
      </c>
      <c r="X600" s="29">
        <f t="shared" si="92"/>
        <v>0</v>
      </c>
      <c r="Y600" s="29">
        <f t="shared" si="93"/>
        <v>0</v>
      </c>
      <c r="Z600" s="29">
        <f t="shared" si="94"/>
        <v>0</v>
      </c>
      <c r="AB600" s="29"/>
    </row>
    <row r="601" spans="1:28" x14ac:dyDescent="0.3">
      <c r="A601" s="142" t="s">
        <v>8476</v>
      </c>
      <c r="B601" s="142"/>
      <c r="C601" s="142">
        <v>5016</v>
      </c>
      <c r="D601" s="161"/>
      <c r="E601" s="144">
        <v>44588</v>
      </c>
      <c r="F601" s="144">
        <v>44616</v>
      </c>
      <c r="G601" s="145"/>
      <c r="H601" s="142"/>
      <c r="I601" s="146"/>
      <c r="J601" s="142"/>
      <c r="K601" s="142"/>
      <c r="L601" s="147"/>
      <c r="M601" s="147"/>
      <c r="N601" s="147"/>
      <c r="U601" s="29"/>
      <c r="V601" s="29"/>
      <c r="W601" s="29"/>
      <c r="X601" s="29"/>
      <c r="Y601" s="29"/>
      <c r="Z601" s="29"/>
      <c r="AB601" s="29"/>
    </row>
    <row r="602" spans="1:28" x14ac:dyDescent="0.3">
      <c r="A602" s="5" t="s">
        <v>2309</v>
      </c>
      <c r="B602" s="5" t="s">
        <v>2310</v>
      </c>
      <c r="C602" s="5">
        <v>16</v>
      </c>
      <c r="D602" s="162">
        <v>2499.7399999999998</v>
      </c>
      <c r="E602" s="124">
        <v>44588</v>
      </c>
      <c r="F602" s="124">
        <v>44616</v>
      </c>
      <c r="G602" s="140">
        <v>0</v>
      </c>
      <c r="H602" s="5" t="s">
        <v>8436</v>
      </c>
      <c r="I602" s="5" t="s">
        <v>8591</v>
      </c>
      <c r="J602" s="5"/>
      <c r="K602" s="5"/>
      <c r="L602" s="160">
        <f t="shared" si="97"/>
        <v>2499.7399999999998</v>
      </c>
      <c r="M602" s="160">
        <f t="shared" si="96"/>
        <v>2499.7399999999998</v>
      </c>
      <c r="N602" s="33">
        <f t="shared" si="95"/>
        <v>0</v>
      </c>
      <c r="T602">
        <v>1</v>
      </c>
      <c r="U602" s="29">
        <f t="shared" si="89"/>
        <v>0</v>
      </c>
      <c r="V602" s="29">
        <f t="shared" si="90"/>
        <v>0</v>
      </c>
      <c r="W602" s="29">
        <f t="shared" si="91"/>
        <v>0</v>
      </c>
      <c r="X602" s="29">
        <f t="shared" si="92"/>
        <v>0</v>
      </c>
      <c r="Y602" s="29">
        <f t="shared" si="93"/>
        <v>0</v>
      </c>
      <c r="Z602" s="29">
        <f t="shared" si="94"/>
        <v>2499.7399999999998</v>
      </c>
      <c r="AB602" s="29"/>
    </row>
    <row r="603" spans="1:28" x14ac:dyDescent="0.3">
      <c r="A603" s="5" t="s">
        <v>2309</v>
      </c>
      <c r="B603" s="5" t="s">
        <v>2310</v>
      </c>
      <c r="C603" s="5">
        <v>240</v>
      </c>
      <c r="D603" s="162">
        <v>29057.32</v>
      </c>
      <c r="E603" s="124">
        <v>44588</v>
      </c>
      <c r="F603" s="124">
        <v>44616</v>
      </c>
      <c r="G603" s="140">
        <v>0</v>
      </c>
      <c r="H603" s="5" t="s">
        <v>8438</v>
      </c>
      <c r="I603" s="22" t="s">
        <v>8591</v>
      </c>
      <c r="J603" s="5"/>
      <c r="K603" s="5"/>
      <c r="L603" s="160">
        <f t="shared" si="97"/>
        <v>29057.32</v>
      </c>
      <c r="M603" s="160">
        <f t="shared" si="96"/>
        <v>29057.32</v>
      </c>
      <c r="N603" s="33">
        <f t="shared" si="95"/>
        <v>0</v>
      </c>
      <c r="T603">
        <v>1</v>
      </c>
      <c r="U603" s="29">
        <f t="shared" si="89"/>
        <v>0</v>
      </c>
      <c r="V603" s="29">
        <f t="shared" si="90"/>
        <v>0</v>
      </c>
      <c r="W603" s="29">
        <f t="shared" si="91"/>
        <v>0</v>
      </c>
      <c r="X603" s="29">
        <f t="shared" si="92"/>
        <v>0</v>
      </c>
      <c r="Y603" s="29">
        <f t="shared" si="93"/>
        <v>0</v>
      </c>
      <c r="Z603" s="29">
        <f t="shared" si="94"/>
        <v>29057.32</v>
      </c>
      <c r="AB603" s="29"/>
    </row>
    <row r="604" spans="1:28" x14ac:dyDescent="0.3">
      <c r="A604" s="5" t="s">
        <v>2309</v>
      </c>
      <c r="B604" s="5" t="s">
        <v>2310</v>
      </c>
      <c r="C604" s="5">
        <v>16</v>
      </c>
      <c r="D604" s="162">
        <v>1937.15</v>
      </c>
      <c r="E604" s="124">
        <v>44588</v>
      </c>
      <c r="F604" s="124">
        <v>44616</v>
      </c>
      <c r="G604" s="140">
        <v>0</v>
      </c>
      <c r="H604" s="5" t="s">
        <v>8437</v>
      </c>
      <c r="I604" s="22" t="s">
        <v>8591</v>
      </c>
      <c r="J604" s="5"/>
      <c r="K604" s="5"/>
      <c r="L604" s="160">
        <f t="shared" si="97"/>
        <v>1937.15</v>
      </c>
      <c r="M604" s="160">
        <f t="shared" si="96"/>
        <v>1937.15</v>
      </c>
      <c r="N604" s="33">
        <f t="shared" si="95"/>
        <v>0</v>
      </c>
      <c r="T604">
        <v>1</v>
      </c>
      <c r="U604" s="29">
        <f t="shared" si="89"/>
        <v>0</v>
      </c>
      <c r="V604" s="29">
        <f t="shared" si="90"/>
        <v>0</v>
      </c>
      <c r="W604" s="29">
        <f t="shared" si="91"/>
        <v>0</v>
      </c>
      <c r="X604" s="29">
        <f t="shared" si="92"/>
        <v>0</v>
      </c>
      <c r="Y604" s="29">
        <f t="shared" si="93"/>
        <v>0</v>
      </c>
      <c r="Z604" s="29">
        <f t="shared" si="94"/>
        <v>1937.15</v>
      </c>
      <c r="AB604" s="29"/>
    </row>
    <row r="605" spans="1:28" x14ac:dyDescent="0.3">
      <c r="A605" s="5" t="s">
        <v>2339</v>
      </c>
      <c r="B605" s="5" t="s">
        <v>2340</v>
      </c>
      <c r="C605" s="5">
        <v>176</v>
      </c>
      <c r="D605" s="162">
        <v>27497.09</v>
      </c>
      <c r="E605" s="124">
        <v>44588</v>
      </c>
      <c r="F605" s="124">
        <v>44616</v>
      </c>
      <c r="G605" s="140">
        <v>0</v>
      </c>
      <c r="H605" s="5" t="s">
        <v>8426</v>
      </c>
      <c r="I605" s="22" t="s">
        <v>8591</v>
      </c>
      <c r="J605" s="5"/>
      <c r="K605" s="5"/>
      <c r="L605" s="160">
        <f t="shared" si="97"/>
        <v>27497.09</v>
      </c>
      <c r="M605" s="160">
        <f t="shared" si="96"/>
        <v>27497.09</v>
      </c>
      <c r="N605" s="33">
        <f t="shared" si="95"/>
        <v>0</v>
      </c>
      <c r="T605">
        <v>1</v>
      </c>
      <c r="U605" s="29">
        <f t="shared" si="89"/>
        <v>0</v>
      </c>
      <c r="V605" s="29">
        <f t="shared" si="90"/>
        <v>0</v>
      </c>
      <c r="W605" s="29">
        <f t="shared" si="91"/>
        <v>0</v>
      </c>
      <c r="X605" s="29">
        <f t="shared" si="92"/>
        <v>0</v>
      </c>
      <c r="Y605" s="29">
        <f t="shared" si="93"/>
        <v>0</v>
      </c>
      <c r="Z605" s="29">
        <f t="shared" si="94"/>
        <v>27497.09</v>
      </c>
      <c r="AB605" s="29"/>
    </row>
    <row r="606" spans="1:28" x14ac:dyDescent="0.3">
      <c r="A606" s="5" t="s">
        <v>2339</v>
      </c>
      <c r="B606" s="5" t="s">
        <v>2340</v>
      </c>
      <c r="C606" s="5">
        <v>72</v>
      </c>
      <c r="D606" s="162">
        <v>8717.2000000000007</v>
      </c>
      <c r="E606" s="124">
        <v>44588</v>
      </c>
      <c r="F606" s="124">
        <v>44616</v>
      </c>
      <c r="G606" s="140">
        <v>0</v>
      </c>
      <c r="H606" s="5" t="s">
        <v>8406</v>
      </c>
      <c r="I606" s="22" t="s">
        <v>8591</v>
      </c>
      <c r="J606" s="5"/>
      <c r="K606" s="5"/>
      <c r="L606" s="160">
        <f t="shared" si="97"/>
        <v>8717.2000000000007</v>
      </c>
      <c r="M606" s="160">
        <f t="shared" si="96"/>
        <v>8717.2000000000007</v>
      </c>
      <c r="N606" s="33">
        <f t="shared" si="95"/>
        <v>0</v>
      </c>
      <c r="T606">
        <v>1</v>
      </c>
      <c r="U606" s="29">
        <f t="shared" si="89"/>
        <v>0</v>
      </c>
      <c r="V606" s="29">
        <f t="shared" si="90"/>
        <v>0</v>
      </c>
      <c r="W606" s="29">
        <f t="shared" si="91"/>
        <v>0</v>
      </c>
      <c r="X606" s="29">
        <f t="shared" si="92"/>
        <v>0</v>
      </c>
      <c r="Y606" s="29">
        <f t="shared" si="93"/>
        <v>0</v>
      </c>
      <c r="Z606" s="29">
        <f t="shared" si="94"/>
        <v>8717.2000000000007</v>
      </c>
      <c r="AB606" s="29"/>
    </row>
    <row r="607" spans="1:28" x14ac:dyDescent="0.3">
      <c r="A607" s="5" t="s">
        <v>2339</v>
      </c>
      <c r="B607" s="5" t="s">
        <v>2340</v>
      </c>
      <c r="C607" s="5">
        <v>80</v>
      </c>
      <c r="D607" s="162">
        <v>11083.84</v>
      </c>
      <c r="E607" s="124">
        <v>44588</v>
      </c>
      <c r="F607" s="124">
        <v>44616</v>
      </c>
      <c r="G607" s="140">
        <v>0</v>
      </c>
      <c r="H607" s="5" t="s">
        <v>8466</v>
      </c>
      <c r="I607" s="22" t="s">
        <v>8591</v>
      </c>
      <c r="J607" s="5"/>
      <c r="K607" s="5"/>
      <c r="L607" s="160">
        <f t="shared" si="97"/>
        <v>11083.84</v>
      </c>
      <c r="M607" s="160">
        <f t="shared" si="96"/>
        <v>11083.84</v>
      </c>
      <c r="N607" s="33">
        <f t="shared" si="95"/>
        <v>0</v>
      </c>
      <c r="T607">
        <v>1</v>
      </c>
      <c r="U607" s="29">
        <f t="shared" si="89"/>
        <v>0</v>
      </c>
      <c r="V607" s="29">
        <f t="shared" si="90"/>
        <v>0</v>
      </c>
      <c r="W607" s="29">
        <f t="shared" si="91"/>
        <v>0</v>
      </c>
      <c r="X607" s="29">
        <f t="shared" si="92"/>
        <v>0</v>
      </c>
      <c r="Y607" s="29">
        <f t="shared" si="93"/>
        <v>0</v>
      </c>
      <c r="Z607" s="29">
        <f t="shared" si="94"/>
        <v>11083.84</v>
      </c>
      <c r="AB607" s="29"/>
    </row>
    <row r="608" spans="1:28" x14ac:dyDescent="0.3">
      <c r="A608" s="5" t="s">
        <v>2321</v>
      </c>
      <c r="B608" s="5" t="s">
        <v>2322</v>
      </c>
      <c r="C608" s="5">
        <v>1000</v>
      </c>
      <c r="D608" s="162">
        <v>1183.9000000000001</v>
      </c>
      <c r="E608" s="124">
        <v>44588</v>
      </c>
      <c r="F608" s="124">
        <v>44616</v>
      </c>
      <c r="G608" s="140">
        <v>0</v>
      </c>
      <c r="H608" s="5" t="s">
        <v>8380</v>
      </c>
      <c r="I608" s="22" t="s">
        <v>8591</v>
      </c>
      <c r="J608" s="5"/>
      <c r="K608" s="5"/>
      <c r="L608" s="160">
        <f t="shared" si="97"/>
        <v>1183.9000000000001</v>
      </c>
      <c r="M608" s="160">
        <f t="shared" si="96"/>
        <v>1183.9000000000001</v>
      </c>
      <c r="N608" s="33">
        <f t="shared" si="95"/>
        <v>0</v>
      </c>
      <c r="Q608">
        <v>1</v>
      </c>
      <c r="U608" s="29">
        <f t="shared" si="89"/>
        <v>0</v>
      </c>
      <c r="V608" s="29">
        <f t="shared" si="90"/>
        <v>0</v>
      </c>
      <c r="W608" s="29">
        <f t="shared" si="91"/>
        <v>1183.9000000000001</v>
      </c>
      <c r="X608" s="29">
        <f t="shared" si="92"/>
        <v>0</v>
      </c>
      <c r="Y608" s="29">
        <f t="shared" si="93"/>
        <v>0</v>
      </c>
      <c r="Z608" s="29">
        <f t="shared" si="94"/>
        <v>0</v>
      </c>
      <c r="AB608" s="29"/>
    </row>
    <row r="609" spans="1:28" x14ac:dyDescent="0.3">
      <c r="A609" s="5" t="s">
        <v>2311</v>
      </c>
      <c r="B609" s="5" t="s">
        <v>2312</v>
      </c>
      <c r="C609" s="5">
        <v>8</v>
      </c>
      <c r="D609" s="162">
        <v>1249.8699999999999</v>
      </c>
      <c r="E609" s="124">
        <v>44593</v>
      </c>
      <c r="F609" s="124">
        <v>44606</v>
      </c>
      <c r="G609" s="140">
        <v>0</v>
      </c>
      <c r="H609" s="5" t="s">
        <v>8436</v>
      </c>
      <c r="I609" s="22" t="s">
        <v>8591</v>
      </c>
      <c r="J609" s="5"/>
      <c r="K609" s="5"/>
      <c r="L609" s="160">
        <f t="shared" si="97"/>
        <v>1249.8699999999999</v>
      </c>
      <c r="M609" s="160">
        <f t="shared" si="96"/>
        <v>1249.8699999999999</v>
      </c>
      <c r="N609" s="33">
        <f t="shared" si="95"/>
        <v>0</v>
      </c>
      <c r="T609">
        <v>1</v>
      </c>
      <c r="U609" s="29">
        <f t="shared" si="89"/>
        <v>0</v>
      </c>
      <c r="V609" s="29">
        <f t="shared" si="90"/>
        <v>0</v>
      </c>
      <c r="W609" s="29">
        <f t="shared" si="91"/>
        <v>0</v>
      </c>
      <c r="X609" s="29">
        <f t="shared" si="92"/>
        <v>0</v>
      </c>
      <c r="Y609" s="29">
        <f t="shared" si="93"/>
        <v>0</v>
      </c>
      <c r="Z609" s="29">
        <f t="shared" si="94"/>
        <v>1249.8699999999999</v>
      </c>
      <c r="AB609" s="29"/>
    </row>
    <row r="610" spans="1:28" x14ac:dyDescent="0.3">
      <c r="A610" s="5" t="s">
        <v>2311</v>
      </c>
      <c r="B610" s="5" t="s">
        <v>2312</v>
      </c>
      <c r="C610" s="5">
        <v>64</v>
      </c>
      <c r="D610" s="162">
        <v>7748.62</v>
      </c>
      <c r="E610" s="124">
        <v>44593</v>
      </c>
      <c r="F610" s="124">
        <v>44606</v>
      </c>
      <c r="G610" s="140">
        <v>0</v>
      </c>
      <c r="H610" s="5" t="s">
        <v>8438</v>
      </c>
      <c r="I610" s="22" t="s">
        <v>8591</v>
      </c>
      <c r="J610" s="5"/>
      <c r="K610" s="5"/>
      <c r="L610" s="160">
        <f t="shared" si="97"/>
        <v>7748.62</v>
      </c>
      <c r="M610" s="160">
        <f t="shared" si="96"/>
        <v>7748.62</v>
      </c>
      <c r="N610" s="33">
        <f t="shared" si="95"/>
        <v>0</v>
      </c>
      <c r="T610">
        <v>1</v>
      </c>
      <c r="U610" s="29">
        <f t="shared" si="89"/>
        <v>0</v>
      </c>
      <c r="V610" s="29">
        <f t="shared" si="90"/>
        <v>0</v>
      </c>
      <c r="W610" s="29">
        <f t="shared" si="91"/>
        <v>0</v>
      </c>
      <c r="X610" s="29">
        <f t="shared" si="92"/>
        <v>0</v>
      </c>
      <c r="Y610" s="29">
        <f t="shared" si="93"/>
        <v>0</v>
      </c>
      <c r="Z610" s="29">
        <f t="shared" si="94"/>
        <v>7748.62</v>
      </c>
      <c r="AB610" s="29"/>
    </row>
    <row r="611" spans="1:28" x14ac:dyDescent="0.3">
      <c r="A611" s="5" t="s">
        <v>2311</v>
      </c>
      <c r="B611" s="5" t="s">
        <v>2312</v>
      </c>
      <c r="C611" s="5">
        <v>8</v>
      </c>
      <c r="D611" s="162">
        <v>968.58</v>
      </c>
      <c r="E611" s="124">
        <v>44593</v>
      </c>
      <c r="F611" s="124">
        <v>44606</v>
      </c>
      <c r="G611" s="140">
        <v>0</v>
      </c>
      <c r="H611" s="5" t="s">
        <v>8437</v>
      </c>
      <c r="I611" s="22" t="s">
        <v>8591</v>
      </c>
      <c r="J611" s="5"/>
      <c r="K611" s="5"/>
      <c r="L611" s="160">
        <f t="shared" si="97"/>
        <v>968.58</v>
      </c>
      <c r="M611" s="160">
        <f t="shared" si="96"/>
        <v>968.58</v>
      </c>
      <c r="N611" s="33">
        <f t="shared" si="95"/>
        <v>0</v>
      </c>
      <c r="T611">
        <v>1</v>
      </c>
      <c r="U611" s="29">
        <f t="shared" si="89"/>
        <v>0</v>
      </c>
      <c r="V611" s="29">
        <f t="shared" si="90"/>
        <v>0</v>
      </c>
      <c r="W611" s="29">
        <f t="shared" si="91"/>
        <v>0</v>
      </c>
      <c r="X611" s="29">
        <f t="shared" si="92"/>
        <v>0</v>
      </c>
      <c r="Y611" s="29">
        <f t="shared" si="93"/>
        <v>0</v>
      </c>
      <c r="Z611" s="29">
        <f t="shared" si="94"/>
        <v>968.58</v>
      </c>
      <c r="AB611" s="29"/>
    </row>
    <row r="612" spans="1:28" x14ac:dyDescent="0.3">
      <c r="A612" s="5" t="s">
        <v>2341</v>
      </c>
      <c r="B612" s="5" t="s">
        <v>2342</v>
      </c>
      <c r="C612" s="5">
        <v>136</v>
      </c>
      <c r="D612" s="162">
        <v>21247.75</v>
      </c>
      <c r="E612" s="124">
        <v>44593</v>
      </c>
      <c r="F612" s="124">
        <v>44606</v>
      </c>
      <c r="G612" s="140">
        <v>0</v>
      </c>
      <c r="H612" s="5" t="s">
        <v>8426</v>
      </c>
      <c r="I612" s="22" t="s">
        <v>8591</v>
      </c>
      <c r="J612" s="5"/>
      <c r="K612" s="5"/>
      <c r="L612" s="160">
        <f t="shared" si="97"/>
        <v>21247.75</v>
      </c>
      <c r="M612" s="160">
        <f t="shared" si="96"/>
        <v>21247.75</v>
      </c>
      <c r="N612" s="33">
        <f t="shared" si="95"/>
        <v>0</v>
      </c>
      <c r="T612">
        <v>1</v>
      </c>
      <c r="U612" s="29">
        <f t="shared" si="89"/>
        <v>0</v>
      </c>
      <c r="V612" s="29">
        <f t="shared" si="90"/>
        <v>0</v>
      </c>
      <c r="W612" s="29">
        <f t="shared" si="91"/>
        <v>0</v>
      </c>
      <c r="X612" s="29">
        <f t="shared" si="92"/>
        <v>0</v>
      </c>
      <c r="Y612" s="29">
        <f t="shared" si="93"/>
        <v>0</v>
      </c>
      <c r="Z612" s="29">
        <f t="shared" si="94"/>
        <v>21247.75</v>
      </c>
      <c r="AB612" s="29"/>
    </row>
    <row r="613" spans="1:28" x14ac:dyDescent="0.3">
      <c r="A613" s="5" t="s">
        <v>2341</v>
      </c>
      <c r="B613" s="5" t="s">
        <v>2342</v>
      </c>
      <c r="C613" s="5">
        <v>120</v>
      </c>
      <c r="D613" s="162">
        <v>15922.58</v>
      </c>
      <c r="E613" s="124">
        <v>44593</v>
      </c>
      <c r="F613" s="124">
        <v>44606</v>
      </c>
      <c r="G613" s="140">
        <v>0</v>
      </c>
      <c r="H613" s="5" t="s">
        <v>8409</v>
      </c>
      <c r="I613" s="22" t="s">
        <v>8591</v>
      </c>
      <c r="J613" s="5"/>
      <c r="K613" s="5"/>
      <c r="L613" s="160">
        <f t="shared" si="97"/>
        <v>15922.58</v>
      </c>
      <c r="M613" s="160">
        <f t="shared" si="96"/>
        <v>15922.58</v>
      </c>
      <c r="N613" s="33">
        <f t="shared" si="95"/>
        <v>0</v>
      </c>
      <c r="T613">
        <v>1</v>
      </c>
      <c r="U613" s="29">
        <f t="shared" si="89"/>
        <v>0</v>
      </c>
      <c r="V613" s="29">
        <f t="shared" si="90"/>
        <v>0</v>
      </c>
      <c r="W613" s="29">
        <f t="shared" si="91"/>
        <v>0</v>
      </c>
      <c r="X613" s="29">
        <f t="shared" si="92"/>
        <v>0</v>
      </c>
      <c r="Y613" s="29">
        <f t="shared" si="93"/>
        <v>0</v>
      </c>
      <c r="Z613" s="29">
        <f t="shared" si="94"/>
        <v>15922.58</v>
      </c>
      <c r="AB613" s="29"/>
    </row>
    <row r="614" spans="1:28" x14ac:dyDescent="0.3">
      <c r="A614" s="5" t="s">
        <v>2341</v>
      </c>
      <c r="B614" s="5" t="s">
        <v>2342</v>
      </c>
      <c r="C614" s="5">
        <v>80</v>
      </c>
      <c r="D614" s="162">
        <v>11083.84</v>
      </c>
      <c r="E614" s="124">
        <v>44593</v>
      </c>
      <c r="F614" s="124">
        <v>44606</v>
      </c>
      <c r="G614" s="140">
        <v>0</v>
      </c>
      <c r="H614" s="5" t="s">
        <v>8466</v>
      </c>
      <c r="I614" s="22" t="s">
        <v>8591</v>
      </c>
      <c r="J614" s="5"/>
      <c r="K614" s="5"/>
      <c r="L614" s="160">
        <f t="shared" si="97"/>
        <v>11083.84</v>
      </c>
      <c r="M614" s="160">
        <f t="shared" si="96"/>
        <v>11083.84</v>
      </c>
      <c r="N614" s="33">
        <f t="shared" si="95"/>
        <v>0</v>
      </c>
      <c r="T614">
        <v>1</v>
      </c>
      <c r="U614" s="29">
        <f t="shared" si="89"/>
        <v>0</v>
      </c>
      <c r="V614" s="29">
        <f t="shared" si="90"/>
        <v>0</v>
      </c>
      <c r="W614" s="29">
        <f t="shared" si="91"/>
        <v>0</v>
      </c>
      <c r="X614" s="29">
        <f t="shared" si="92"/>
        <v>0</v>
      </c>
      <c r="Y614" s="29">
        <f t="shared" si="93"/>
        <v>0</v>
      </c>
      <c r="Z614" s="29">
        <f t="shared" si="94"/>
        <v>11083.84</v>
      </c>
      <c r="AB614" s="29"/>
    </row>
    <row r="615" spans="1:28" x14ac:dyDescent="0.3">
      <c r="A615" s="5" t="s">
        <v>2323</v>
      </c>
      <c r="B615" s="5" t="s">
        <v>2324</v>
      </c>
      <c r="C615" s="5">
        <v>3000</v>
      </c>
      <c r="D615" s="162">
        <v>3551.69</v>
      </c>
      <c r="E615" s="124">
        <v>44593</v>
      </c>
      <c r="F615" s="124">
        <v>44606</v>
      </c>
      <c r="G615" s="140">
        <v>0</v>
      </c>
      <c r="H615" s="5" t="s">
        <v>8380</v>
      </c>
      <c r="I615" s="22" t="s">
        <v>8591</v>
      </c>
      <c r="J615" s="5"/>
      <c r="K615" s="5"/>
      <c r="L615" s="160">
        <f t="shared" si="97"/>
        <v>3551.69</v>
      </c>
      <c r="M615" s="160">
        <f t="shared" si="96"/>
        <v>3551.69</v>
      </c>
      <c r="N615" s="33">
        <f t="shared" si="95"/>
        <v>0</v>
      </c>
      <c r="Q615">
        <v>1</v>
      </c>
      <c r="U615" s="29">
        <f t="shared" si="89"/>
        <v>0</v>
      </c>
      <c r="V615" s="29">
        <f t="shared" si="90"/>
        <v>0</v>
      </c>
      <c r="W615" s="29">
        <f t="shared" si="91"/>
        <v>3551.69</v>
      </c>
      <c r="X615" s="29">
        <f t="shared" si="92"/>
        <v>0</v>
      </c>
      <c r="Y615" s="29">
        <f t="shared" si="93"/>
        <v>0</v>
      </c>
      <c r="Z615" s="29">
        <f t="shared" si="94"/>
        <v>0</v>
      </c>
      <c r="AB615" s="29"/>
    </row>
    <row r="616" spans="1:28" x14ac:dyDescent="0.3">
      <c r="A616" s="142" t="s">
        <v>8477</v>
      </c>
      <c r="B616" s="142"/>
      <c r="C616" s="142">
        <v>6188</v>
      </c>
      <c r="D616" s="161"/>
      <c r="E616" s="144" t="s">
        <v>8593</v>
      </c>
      <c r="F616" s="144">
        <v>44679</v>
      </c>
      <c r="G616" s="145"/>
      <c r="H616" s="142"/>
      <c r="I616" s="146"/>
      <c r="J616" s="142"/>
      <c r="K616" s="142"/>
      <c r="L616" s="147"/>
      <c r="M616" s="147"/>
      <c r="N616" s="147"/>
      <c r="U616" s="29"/>
      <c r="V616" s="29"/>
      <c r="W616" s="29"/>
      <c r="X616" s="29"/>
      <c r="Y616" s="29"/>
      <c r="Z616" s="29"/>
      <c r="AB616" s="29"/>
    </row>
    <row r="617" spans="1:28" x14ac:dyDescent="0.3">
      <c r="A617" s="5" t="s">
        <v>2402</v>
      </c>
      <c r="B617" s="5" t="s">
        <v>2403</v>
      </c>
      <c r="C617" s="5">
        <v>8</v>
      </c>
      <c r="D617" s="162">
        <v>1249.8699999999999</v>
      </c>
      <c r="E617" s="124">
        <v>44536</v>
      </c>
      <c r="F617" s="124">
        <v>44547</v>
      </c>
      <c r="G617" s="140">
        <v>0</v>
      </c>
      <c r="H617" s="5" t="s">
        <v>8436</v>
      </c>
      <c r="I617" s="22" t="s">
        <v>8591</v>
      </c>
      <c r="J617" s="5"/>
      <c r="K617" s="5"/>
      <c r="L617" s="160">
        <f t="shared" si="97"/>
        <v>1249.8699999999999</v>
      </c>
      <c r="M617" s="160">
        <f t="shared" si="96"/>
        <v>1249.8699999999999</v>
      </c>
      <c r="N617" s="33">
        <f t="shared" si="95"/>
        <v>0</v>
      </c>
      <c r="T617">
        <v>1</v>
      </c>
      <c r="U617" s="29">
        <f t="shared" si="89"/>
        <v>0</v>
      </c>
      <c r="V617" s="29">
        <f t="shared" si="90"/>
        <v>0</v>
      </c>
      <c r="W617" s="29">
        <f t="shared" si="91"/>
        <v>0</v>
      </c>
      <c r="X617" s="29">
        <f t="shared" si="92"/>
        <v>0</v>
      </c>
      <c r="Y617" s="29">
        <f t="shared" si="93"/>
        <v>0</v>
      </c>
      <c r="Z617" s="29">
        <f t="shared" si="94"/>
        <v>1249.8699999999999</v>
      </c>
      <c r="AB617" s="29"/>
    </row>
    <row r="618" spans="1:28" x14ac:dyDescent="0.3">
      <c r="A618" s="5" t="s">
        <v>2402</v>
      </c>
      <c r="B618" s="5" t="s">
        <v>2403</v>
      </c>
      <c r="C618" s="5">
        <v>256</v>
      </c>
      <c r="D618" s="162">
        <v>33968.17</v>
      </c>
      <c r="E618" s="124">
        <v>44536</v>
      </c>
      <c r="F618" s="124">
        <v>44547</v>
      </c>
      <c r="G618" s="140">
        <v>0</v>
      </c>
      <c r="H618" s="5" t="s">
        <v>8409</v>
      </c>
      <c r="I618" s="22" t="s">
        <v>8591</v>
      </c>
      <c r="J618" s="5"/>
      <c r="K618" s="5"/>
      <c r="L618" s="160">
        <f t="shared" si="97"/>
        <v>33968.17</v>
      </c>
      <c r="M618" s="160">
        <f t="shared" si="96"/>
        <v>33968.17</v>
      </c>
      <c r="N618" s="33">
        <f t="shared" si="95"/>
        <v>0</v>
      </c>
      <c r="T618">
        <v>1</v>
      </c>
      <c r="U618" s="29">
        <f t="shared" si="89"/>
        <v>0</v>
      </c>
      <c r="V618" s="29">
        <f t="shared" si="90"/>
        <v>0</v>
      </c>
      <c r="W618" s="29">
        <f t="shared" si="91"/>
        <v>0</v>
      </c>
      <c r="X618" s="29">
        <f t="shared" si="92"/>
        <v>0</v>
      </c>
      <c r="Y618" s="29">
        <f t="shared" si="93"/>
        <v>0</v>
      </c>
      <c r="Z618" s="29">
        <f t="shared" si="94"/>
        <v>33968.17</v>
      </c>
      <c r="AB618" s="29"/>
    </row>
    <row r="619" spans="1:28" x14ac:dyDescent="0.3">
      <c r="A619" s="5" t="s">
        <v>2402</v>
      </c>
      <c r="B619" s="5" t="s">
        <v>2403</v>
      </c>
      <c r="C619" s="5">
        <v>8</v>
      </c>
      <c r="D619" s="162">
        <v>968.58</v>
      </c>
      <c r="E619" s="124">
        <v>44536</v>
      </c>
      <c r="F619" s="124">
        <v>44547</v>
      </c>
      <c r="G619" s="140">
        <v>0</v>
      </c>
      <c r="H619" s="5" t="s">
        <v>8437</v>
      </c>
      <c r="I619" s="22" t="s">
        <v>8591</v>
      </c>
      <c r="J619" s="5"/>
      <c r="K619" s="5"/>
      <c r="L619" s="160">
        <f t="shared" si="97"/>
        <v>968.58</v>
      </c>
      <c r="M619" s="160">
        <f t="shared" si="96"/>
        <v>968.58</v>
      </c>
      <c r="N619" s="33">
        <f t="shared" si="95"/>
        <v>0</v>
      </c>
      <c r="T619">
        <v>1</v>
      </c>
      <c r="U619" s="29">
        <f t="shared" si="89"/>
        <v>0</v>
      </c>
      <c r="V619" s="29">
        <f t="shared" si="90"/>
        <v>0</v>
      </c>
      <c r="W619" s="29">
        <f t="shared" si="91"/>
        <v>0</v>
      </c>
      <c r="X619" s="29">
        <f t="shared" si="92"/>
        <v>0</v>
      </c>
      <c r="Y619" s="29">
        <f t="shared" si="93"/>
        <v>0</v>
      </c>
      <c r="Z619" s="29">
        <f t="shared" si="94"/>
        <v>968.58</v>
      </c>
      <c r="AB619" s="29"/>
    </row>
    <row r="620" spans="1:28" x14ac:dyDescent="0.3">
      <c r="A620" s="5" t="s">
        <v>2402</v>
      </c>
      <c r="B620" s="5" t="s">
        <v>2403</v>
      </c>
      <c r="C620" s="5">
        <v>128</v>
      </c>
      <c r="D620" s="162">
        <v>15497.24</v>
      </c>
      <c r="E620" s="124">
        <v>44536</v>
      </c>
      <c r="F620" s="124">
        <v>44547</v>
      </c>
      <c r="G620" s="140">
        <v>0</v>
      </c>
      <c r="H620" s="5" t="s">
        <v>8438</v>
      </c>
      <c r="I620" s="22" t="s">
        <v>8591</v>
      </c>
      <c r="J620" s="5"/>
      <c r="K620" s="5"/>
      <c r="L620" s="160">
        <f t="shared" si="97"/>
        <v>15497.24</v>
      </c>
      <c r="M620" s="160">
        <f t="shared" si="96"/>
        <v>15497.24</v>
      </c>
      <c r="N620" s="33">
        <f t="shared" si="95"/>
        <v>0</v>
      </c>
      <c r="T620">
        <v>1</v>
      </c>
      <c r="U620" s="29">
        <f t="shared" si="89"/>
        <v>0</v>
      </c>
      <c r="V620" s="29">
        <f t="shared" si="90"/>
        <v>0</v>
      </c>
      <c r="W620" s="29">
        <f t="shared" si="91"/>
        <v>0</v>
      </c>
      <c r="X620" s="29">
        <f t="shared" si="92"/>
        <v>0</v>
      </c>
      <c r="Y620" s="29">
        <f t="shared" si="93"/>
        <v>0</v>
      </c>
      <c r="Z620" s="29">
        <f t="shared" si="94"/>
        <v>15497.24</v>
      </c>
      <c r="AB620" s="29"/>
    </row>
    <row r="621" spans="1:28" x14ac:dyDescent="0.3">
      <c r="A621" s="5" t="s">
        <v>2404</v>
      </c>
      <c r="B621" s="5" t="s">
        <v>2405</v>
      </c>
      <c r="C621" s="5">
        <v>64</v>
      </c>
      <c r="D621" s="162">
        <v>9998.94</v>
      </c>
      <c r="E621" s="124">
        <v>44543</v>
      </c>
      <c r="F621" s="124">
        <v>44572</v>
      </c>
      <c r="G621" s="140">
        <v>0</v>
      </c>
      <c r="H621" s="5" t="s">
        <v>8436</v>
      </c>
      <c r="I621" s="22" t="s">
        <v>8591</v>
      </c>
      <c r="J621" s="5"/>
      <c r="K621" s="5"/>
      <c r="L621" s="160">
        <f t="shared" si="97"/>
        <v>9998.94</v>
      </c>
      <c r="M621" s="160">
        <f t="shared" si="96"/>
        <v>9998.94</v>
      </c>
      <c r="N621" s="33">
        <f t="shared" si="95"/>
        <v>0</v>
      </c>
      <c r="T621">
        <v>1</v>
      </c>
      <c r="U621" s="29">
        <f t="shared" si="89"/>
        <v>0</v>
      </c>
      <c r="V621" s="29">
        <f t="shared" si="90"/>
        <v>0</v>
      </c>
      <c r="W621" s="29">
        <f t="shared" si="91"/>
        <v>0</v>
      </c>
      <c r="X621" s="29">
        <f t="shared" si="92"/>
        <v>0</v>
      </c>
      <c r="Y621" s="29">
        <f t="shared" si="93"/>
        <v>0</v>
      </c>
      <c r="Z621" s="29">
        <f t="shared" si="94"/>
        <v>9998.94</v>
      </c>
      <c r="AB621" s="29"/>
    </row>
    <row r="622" spans="1:28" x14ac:dyDescent="0.3">
      <c r="A622" s="5" t="s">
        <v>2404</v>
      </c>
      <c r="B622" s="5" t="s">
        <v>2405</v>
      </c>
      <c r="C622" s="5">
        <v>64</v>
      </c>
      <c r="D622" s="162">
        <v>7748.62</v>
      </c>
      <c r="E622" s="124">
        <v>44543</v>
      </c>
      <c r="F622" s="124">
        <v>44572</v>
      </c>
      <c r="G622" s="140">
        <v>0</v>
      </c>
      <c r="H622" s="5" t="s">
        <v>8437</v>
      </c>
      <c r="I622" s="22" t="s">
        <v>8591</v>
      </c>
      <c r="J622" s="5"/>
      <c r="K622" s="5"/>
      <c r="L622" s="160">
        <f t="shared" si="97"/>
        <v>7748.62</v>
      </c>
      <c r="M622" s="160">
        <f t="shared" si="96"/>
        <v>7748.62</v>
      </c>
      <c r="N622" s="33">
        <f t="shared" si="95"/>
        <v>0</v>
      </c>
      <c r="T622">
        <v>1</v>
      </c>
      <c r="U622" s="29">
        <f t="shared" si="89"/>
        <v>0</v>
      </c>
      <c r="V622" s="29">
        <f t="shared" si="90"/>
        <v>0</v>
      </c>
      <c r="W622" s="29">
        <f t="shared" si="91"/>
        <v>0</v>
      </c>
      <c r="X622" s="29">
        <f t="shared" si="92"/>
        <v>0</v>
      </c>
      <c r="Y622" s="29">
        <f t="shared" si="93"/>
        <v>0</v>
      </c>
      <c r="Z622" s="29">
        <f t="shared" si="94"/>
        <v>7748.62</v>
      </c>
      <c r="AB622" s="29"/>
    </row>
    <row r="623" spans="1:28" x14ac:dyDescent="0.3">
      <c r="A623" s="5" t="s">
        <v>2404</v>
      </c>
      <c r="B623" s="5" t="s">
        <v>2405</v>
      </c>
      <c r="C623" s="5">
        <v>512</v>
      </c>
      <c r="D623" s="162">
        <v>61988.959999999999</v>
      </c>
      <c r="E623" s="124">
        <v>44543</v>
      </c>
      <c r="F623" s="124">
        <v>44572</v>
      </c>
      <c r="G623" s="140">
        <v>0</v>
      </c>
      <c r="H623" s="5" t="s">
        <v>8438</v>
      </c>
      <c r="I623" s="22" t="s">
        <v>8591</v>
      </c>
      <c r="J623" s="5"/>
      <c r="K623" s="5"/>
      <c r="L623" s="160">
        <f t="shared" si="97"/>
        <v>61988.959999999999</v>
      </c>
      <c r="M623" s="160">
        <f t="shared" si="96"/>
        <v>61988.959999999999</v>
      </c>
      <c r="N623" s="33">
        <f t="shared" si="95"/>
        <v>0</v>
      </c>
      <c r="T623">
        <v>1</v>
      </c>
      <c r="U623" s="29">
        <f t="shared" si="89"/>
        <v>0</v>
      </c>
      <c r="V623" s="29">
        <f t="shared" si="90"/>
        <v>0</v>
      </c>
      <c r="W623" s="29">
        <f t="shared" si="91"/>
        <v>0</v>
      </c>
      <c r="X623" s="29">
        <f t="shared" si="92"/>
        <v>0</v>
      </c>
      <c r="Y623" s="29">
        <f t="shared" si="93"/>
        <v>0</v>
      </c>
      <c r="Z623" s="29">
        <f t="shared" si="94"/>
        <v>61988.959999999999</v>
      </c>
      <c r="AB623" s="29"/>
    </row>
    <row r="624" spans="1:28" x14ac:dyDescent="0.3">
      <c r="A624" s="5" t="s">
        <v>2404</v>
      </c>
      <c r="B624" s="5" t="s">
        <v>2405</v>
      </c>
      <c r="C624" s="5">
        <v>480</v>
      </c>
      <c r="D624" s="162">
        <v>63690.31</v>
      </c>
      <c r="E624" s="124">
        <v>44543</v>
      </c>
      <c r="F624" s="124">
        <v>44572</v>
      </c>
      <c r="G624" s="140">
        <v>0</v>
      </c>
      <c r="H624" s="5" t="s">
        <v>8409</v>
      </c>
      <c r="I624" s="22" t="s">
        <v>8591</v>
      </c>
      <c r="J624" s="5"/>
      <c r="K624" s="5"/>
      <c r="L624" s="160">
        <f t="shared" si="97"/>
        <v>63690.31</v>
      </c>
      <c r="M624" s="160">
        <f t="shared" si="96"/>
        <v>63690.31</v>
      </c>
      <c r="N624" s="33">
        <f t="shared" si="95"/>
        <v>0</v>
      </c>
      <c r="T624">
        <v>1</v>
      </c>
      <c r="U624" s="29">
        <f t="shared" si="89"/>
        <v>0</v>
      </c>
      <c r="V624" s="29">
        <f t="shared" si="90"/>
        <v>0</v>
      </c>
      <c r="W624" s="29">
        <f t="shared" si="91"/>
        <v>0</v>
      </c>
      <c r="X624" s="29">
        <f t="shared" si="92"/>
        <v>0</v>
      </c>
      <c r="Y624" s="29">
        <f t="shared" si="93"/>
        <v>0</v>
      </c>
      <c r="Z624" s="29">
        <f t="shared" si="94"/>
        <v>63690.31</v>
      </c>
      <c r="AB624" s="29"/>
    </row>
    <row r="625" spans="1:28" x14ac:dyDescent="0.3">
      <c r="A625" s="5" t="s">
        <v>2392</v>
      </c>
      <c r="B625" s="5" t="s">
        <v>7566</v>
      </c>
      <c r="C625" s="5">
        <v>40</v>
      </c>
      <c r="D625" s="162">
        <v>4842.8900000000003</v>
      </c>
      <c r="E625" s="124" t="s">
        <v>8593</v>
      </c>
      <c r="F625" s="124">
        <v>44533</v>
      </c>
      <c r="G625" s="140">
        <v>0.5</v>
      </c>
      <c r="H625" s="5" t="s">
        <v>8438</v>
      </c>
      <c r="I625" s="22" t="s">
        <v>8591</v>
      </c>
      <c r="J625" s="5"/>
      <c r="K625" s="5"/>
      <c r="L625" s="160">
        <f t="shared" si="97"/>
        <v>2421.4450000000002</v>
      </c>
      <c r="M625" s="160">
        <f t="shared" si="96"/>
        <v>2421.4450000000002</v>
      </c>
      <c r="N625" s="33">
        <f t="shared" si="95"/>
        <v>0</v>
      </c>
      <c r="T625">
        <v>1</v>
      </c>
      <c r="U625" s="29">
        <f t="shared" si="89"/>
        <v>0</v>
      </c>
      <c r="V625" s="29">
        <f t="shared" si="90"/>
        <v>0</v>
      </c>
      <c r="W625" s="29">
        <f t="shared" si="91"/>
        <v>0</v>
      </c>
      <c r="X625" s="29">
        <f t="shared" si="92"/>
        <v>0</v>
      </c>
      <c r="Y625" s="29">
        <f t="shared" si="93"/>
        <v>0</v>
      </c>
      <c r="Z625" s="29">
        <f t="shared" si="94"/>
        <v>2421.4450000000002</v>
      </c>
      <c r="AB625" s="29"/>
    </row>
    <row r="626" spans="1:28" x14ac:dyDescent="0.3">
      <c r="A626" s="5" t="s">
        <v>2392</v>
      </c>
      <c r="B626" s="5" t="s">
        <v>7566</v>
      </c>
      <c r="C626" s="5">
        <v>40</v>
      </c>
      <c r="D626" s="162">
        <v>6249.34</v>
      </c>
      <c r="E626" s="124" t="s">
        <v>8593</v>
      </c>
      <c r="F626" s="124">
        <v>44533</v>
      </c>
      <c r="G626" s="140">
        <v>0.5</v>
      </c>
      <c r="H626" s="5" t="s">
        <v>8436</v>
      </c>
      <c r="I626" s="22" t="s">
        <v>8591</v>
      </c>
      <c r="J626" s="5"/>
      <c r="K626" s="5"/>
      <c r="L626" s="160">
        <f t="shared" si="97"/>
        <v>3124.67</v>
      </c>
      <c r="M626" s="160">
        <f t="shared" si="96"/>
        <v>3124.67</v>
      </c>
      <c r="N626" s="33">
        <f t="shared" si="95"/>
        <v>0</v>
      </c>
      <c r="T626">
        <v>1</v>
      </c>
      <c r="U626" s="29">
        <f t="shared" si="89"/>
        <v>0</v>
      </c>
      <c r="V626" s="29">
        <f t="shared" si="90"/>
        <v>0</v>
      </c>
      <c r="W626" s="29">
        <f t="shared" si="91"/>
        <v>0</v>
      </c>
      <c r="X626" s="29">
        <f t="shared" si="92"/>
        <v>0</v>
      </c>
      <c r="Y626" s="29">
        <f t="shared" si="93"/>
        <v>0</v>
      </c>
      <c r="Z626" s="29">
        <f t="shared" si="94"/>
        <v>3124.67</v>
      </c>
      <c r="AB626" s="29"/>
    </row>
    <row r="627" spans="1:28" x14ac:dyDescent="0.3">
      <c r="A627" s="5" t="s">
        <v>2357</v>
      </c>
      <c r="B627" s="5" t="s">
        <v>2358</v>
      </c>
      <c r="C627" s="5">
        <v>8</v>
      </c>
      <c r="D627" s="162">
        <v>850.58</v>
      </c>
      <c r="E627" s="124">
        <v>44536</v>
      </c>
      <c r="F627" s="124">
        <v>44547</v>
      </c>
      <c r="G627" s="140">
        <v>0</v>
      </c>
      <c r="H627" s="5" t="s">
        <v>8398</v>
      </c>
      <c r="I627" s="22" t="s">
        <v>8591</v>
      </c>
      <c r="J627" s="5"/>
      <c r="K627" s="5"/>
      <c r="L627" s="160">
        <f t="shared" si="97"/>
        <v>850.58</v>
      </c>
      <c r="M627" s="160">
        <f t="shared" si="96"/>
        <v>850.58</v>
      </c>
      <c r="N627" s="33">
        <f t="shared" si="95"/>
        <v>0</v>
      </c>
      <c r="T627">
        <v>1</v>
      </c>
      <c r="U627" s="29">
        <f t="shared" si="89"/>
        <v>0</v>
      </c>
      <c r="V627" s="29">
        <f t="shared" si="90"/>
        <v>0</v>
      </c>
      <c r="W627" s="29">
        <f t="shared" si="91"/>
        <v>0</v>
      </c>
      <c r="X627" s="29">
        <f t="shared" si="92"/>
        <v>0</v>
      </c>
      <c r="Y627" s="29">
        <f t="shared" si="93"/>
        <v>0</v>
      </c>
      <c r="Z627" s="29">
        <f t="shared" si="94"/>
        <v>850.58</v>
      </c>
      <c r="AB627" s="29"/>
    </row>
    <row r="628" spans="1:28" x14ac:dyDescent="0.3">
      <c r="A628" s="5" t="s">
        <v>2377</v>
      </c>
      <c r="B628" s="5" t="s">
        <v>2378</v>
      </c>
      <c r="C628" s="5">
        <v>500</v>
      </c>
      <c r="D628" s="162">
        <v>591.95000000000005</v>
      </c>
      <c r="E628" s="124">
        <v>44536</v>
      </c>
      <c r="F628" s="124">
        <v>44547</v>
      </c>
      <c r="G628" s="140">
        <v>0</v>
      </c>
      <c r="H628" s="5" t="s">
        <v>8380</v>
      </c>
      <c r="I628" s="22" t="s">
        <v>8591</v>
      </c>
      <c r="J628" s="5"/>
      <c r="K628" s="5"/>
      <c r="L628" s="160">
        <f t="shared" si="97"/>
        <v>591.95000000000005</v>
      </c>
      <c r="M628" s="160">
        <f t="shared" si="96"/>
        <v>591.95000000000005</v>
      </c>
      <c r="N628" s="33">
        <f t="shared" si="95"/>
        <v>0</v>
      </c>
      <c r="Q628">
        <v>1</v>
      </c>
      <c r="U628" s="29">
        <f t="shared" si="89"/>
        <v>0</v>
      </c>
      <c r="V628" s="29">
        <f t="shared" si="90"/>
        <v>0</v>
      </c>
      <c r="W628" s="29">
        <f t="shared" si="91"/>
        <v>591.95000000000005</v>
      </c>
      <c r="X628" s="29">
        <f t="shared" si="92"/>
        <v>0</v>
      </c>
      <c r="Y628" s="29">
        <f t="shared" si="93"/>
        <v>0</v>
      </c>
      <c r="Z628" s="29">
        <f t="shared" si="94"/>
        <v>0</v>
      </c>
      <c r="AB628" s="29"/>
    </row>
    <row r="629" spans="1:28" x14ac:dyDescent="0.3">
      <c r="A629" s="5" t="s">
        <v>2359</v>
      </c>
      <c r="B629" s="5" t="s">
        <v>2360</v>
      </c>
      <c r="C629" s="5">
        <v>20</v>
      </c>
      <c r="D629" s="162">
        <v>2126.4499999999998</v>
      </c>
      <c r="E629" s="124">
        <v>44543</v>
      </c>
      <c r="F629" s="124">
        <v>44587</v>
      </c>
      <c r="G629" s="140">
        <v>0</v>
      </c>
      <c r="H629" s="5" t="s">
        <v>8398</v>
      </c>
      <c r="I629" s="22" t="s">
        <v>8591</v>
      </c>
      <c r="J629" s="5"/>
      <c r="K629" s="5"/>
      <c r="L629" s="160">
        <f t="shared" si="97"/>
        <v>2126.4499999999998</v>
      </c>
      <c r="M629" s="160">
        <f t="shared" si="96"/>
        <v>2126.4499999999998</v>
      </c>
      <c r="N629" s="33">
        <f t="shared" si="95"/>
        <v>0</v>
      </c>
      <c r="T629">
        <v>1</v>
      </c>
      <c r="U629" s="29">
        <f t="shared" si="89"/>
        <v>0</v>
      </c>
      <c r="V629" s="29">
        <f t="shared" si="90"/>
        <v>0</v>
      </c>
      <c r="W629" s="29">
        <f t="shared" si="91"/>
        <v>0</v>
      </c>
      <c r="X629" s="29">
        <f t="shared" si="92"/>
        <v>0</v>
      </c>
      <c r="Y629" s="29">
        <f t="shared" si="93"/>
        <v>0</v>
      </c>
      <c r="Z629" s="29">
        <f t="shared" si="94"/>
        <v>2126.4499999999998</v>
      </c>
      <c r="AB629" s="29"/>
    </row>
    <row r="630" spans="1:28" x14ac:dyDescent="0.3">
      <c r="A630" s="5" t="s">
        <v>2359</v>
      </c>
      <c r="B630" s="5" t="s">
        <v>2360</v>
      </c>
      <c r="C630" s="5">
        <v>8</v>
      </c>
      <c r="D630" s="162">
        <v>1249.8699999999999</v>
      </c>
      <c r="E630" s="124">
        <v>44543</v>
      </c>
      <c r="F630" s="124">
        <v>44587</v>
      </c>
      <c r="G630" s="140">
        <v>0</v>
      </c>
      <c r="H630" s="5" t="s">
        <v>8426</v>
      </c>
      <c r="I630" s="22" t="s">
        <v>8591</v>
      </c>
      <c r="J630" s="5"/>
      <c r="K630" s="5"/>
      <c r="L630" s="160">
        <f t="shared" si="97"/>
        <v>1249.8699999999999</v>
      </c>
      <c r="M630" s="160">
        <f t="shared" si="96"/>
        <v>1249.8699999999999</v>
      </c>
      <c r="N630" s="33">
        <f t="shared" si="95"/>
        <v>0</v>
      </c>
      <c r="T630">
        <v>1</v>
      </c>
      <c r="U630" s="29">
        <f t="shared" ref="U630:U663" si="98">O630*M630</f>
        <v>0</v>
      </c>
      <c r="V630" s="29">
        <f t="shared" ref="V630:V663" si="99">P630*M630</f>
        <v>0</v>
      </c>
      <c r="W630" s="29">
        <f t="shared" ref="W630:W663" si="100">Q630*M630</f>
        <v>0</v>
      </c>
      <c r="X630" s="29">
        <f t="shared" ref="X630:X663" si="101">R630*M630</f>
        <v>0</v>
      </c>
      <c r="Y630" s="29">
        <f t="shared" ref="Y630:Y663" si="102">S630*M630</f>
        <v>0</v>
      </c>
      <c r="Z630" s="29">
        <f t="shared" ref="Z630:Z663" si="103">T630*M630</f>
        <v>1249.8699999999999</v>
      </c>
      <c r="AB630" s="29"/>
    </row>
    <row r="631" spans="1:28" x14ac:dyDescent="0.3">
      <c r="A631" s="5" t="s">
        <v>2359</v>
      </c>
      <c r="B631" s="5" t="s">
        <v>2360</v>
      </c>
      <c r="C631" s="5">
        <v>480</v>
      </c>
      <c r="D631" s="162">
        <v>66503.02</v>
      </c>
      <c r="E631" s="124">
        <v>44543</v>
      </c>
      <c r="F631" s="124">
        <v>44587</v>
      </c>
      <c r="G631" s="140">
        <v>0</v>
      </c>
      <c r="H631" s="5" t="s">
        <v>8466</v>
      </c>
      <c r="I631" s="22" t="s">
        <v>8591</v>
      </c>
      <c r="J631" s="5"/>
      <c r="K631" s="5"/>
      <c r="L631" s="160">
        <f t="shared" si="97"/>
        <v>66503.02</v>
      </c>
      <c r="M631" s="160">
        <f t="shared" si="96"/>
        <v>66503.02</v>
      </c>
      <c r="N631" s="33">
        <f t="shared" si="95"/>
        <v>0</v>
      </c>
      <c r="T631">
        <v>1</v>
      </c>
      <c r="U631" s="29">
        <f t="shared" si="98"/>
        <v>0</v>
      </c>
      <c r="V631" s="29">
        <f t="shared" si="99"/>
        <v>0</v>
      </c>
      <c r="W631" s="29">
        <f t="shared" si="100"/>
        <v>0</v>
      </c>
      <c r="X631" s="29">
        <f t="shared" si="101"/>
        <v>0</v>
      </c>
      <c r="Y631" s="29">
        <f t="shared" si="102"/>
        <v>0</v>
      </c>
      <c r="Z631" s="29">
        <f t="shared" si="103"/>
        <v>66503.02</v>
      </c>
      <c r="AB631" s="29"/>
    </row>
    <row r="632" spans="1:28" x14ac:dyDescent="0.3">
      <c r="A632" s="5" t="s">
        <v>2379</v>
      </c>
      <c r="B632" s="5" t="s">
        <v>2380</v>
      </c>
      <c r="C632" s="5">
        <v>500</v>
      </c>
      <c r="D632" s="162">
        <v>591.95000000000005</v>
      </c>
      <c r="E632" s="124">
        <v>44543</v>
      </c>
      <c r="F632" s="124">
        <v>44587</v>
      </c>
      <c r="G632" s="140">
        <v>0</v>
      </c>
      <c r="H632" s="5" t="s">
        <v>8380</v>
      </c>
      <c r="I632" s="22" t="s">
        <v>8591</v>
      </c>
      <c r="J632" s="5"/>
      <c r="K632" s="5"/>
      <c r="L632" s="160">
        <f t="shared" si="97"/>
        <v>591.95000000000005</v>
      </c>
      <c r="M632" s="160">
        <f t="shared" si="96"/>
        <v>591.95000000000005</v>
      </c>
      <c r="N632" s="33">
        <f t="shared" si="95"/>
        <v>0</v>
      </c>
      <c r="Q632">
        <v>1</v>
      </c>
      <c r="U632" s="29">
        <f t="shared" si="98"/>
        <v>0</v>
      </c>
      <c r="V632" s="29">
        <f t="shared" si="99"/>
        <v>0</v>
      </c>
      <c r="W632" s="29">
        <f t="shared" si="100"/>
        <v>591.95000000000005</v>
      </c>
      <c r="X632" s="29">
        <f t="shared" si="101"/>
        <v>0</v>
      </c>
      <c r="Y632" s="29">
        <f t="shared" si="102"/>
        <v>0</v>
      </c>
      <c r="Z632" s="29">
        <f t="shared" si="103"/>
        <v>0</v>
      </c>
      <c r="AB632" s="29"/>
    </row>
    <row r="633" spans="1:28" x14ac:dyDescent="0.3">
      <c r="A633" s="5" t="s">
        <v>2361</v>
      </c>
      <c r="B633" s="5" t="s">
        <v>2362</v>
      </c>
      <c r="C633" s="5">
        <v>4</v>
      </c>
      <c r="D633" s="162">
        <v>484.29</v>
      </c>
      <c r="E633" s="124">
        <v>44588</v>
      </c>
      <c r="F633" s="124">
        <v>44594</v>
      </c>
      <c r="G633" s="140">
        <v>0</v>
      </c>
      <c r="H633" s="5" t="s">
        <v>8437</v>
      </c>
      <c r="I633" s="22" t="s">
        <v>8591</v>
      </c>
      <c r="J633" s="5"/>
      <c r="K633" s="5"/>
      <c r="L633" s="160">
        <f t="shared" si="97"/>
        <v>484.29</v>
      </c>
      <c r="M633" s="160">
        <f t="shared" si="96"/>
        <v>484.29</v>
      </c>
      <c r="N633" s="33">
        <f t="shared" si="95"/>
        <v>0</v>
      </c>
      <c r="T633">
        <v>1</v>
      </c>
      <c r="U633" s="29">
        <f t="shared" si="98"/>
        <v>0</v>
      </c>
      <c r="V633" s="29">
        <f t="shared" si="99"/>
        <v>0</v>
      </c>
      <c r="W633" s="29">
        <f t="shared" si="100"/>
        <v>0</v>
      </c>
      <c r="X633" s="29">
        <f t="shared" si="101"/>
        <v>0</v>
      </c>
      <c r="Y633" s="29">
        <f t="shared" si="102"/>
        <v>0</v>
      </c>
      <c r="Z633" s="29">
        <f t="shared" si="103"/>
        <v>484.29</v>
      </c>
      <c r="AB633" s="29"/>
    </row>
    <row r="634" spans="1:28" x14ac:dyDescent="0.3">
      <c r="A634" s="5" t="s">
        <v>2361</v>
      </c>
      <c r="B634" s="5" t="s">
        <v>2362</v>
      </c>
      <c r="C634" s="5">
        <v>20</v>
      </c>
      <c r="D634" s="162">
        <v>2421.44</v>
      </c>
      <c r="E634" s="124">
        <v>44588</v>
      </c>
      <c r="F634" s="124">
        <v>44594</v>
      </c>
      <c r="G634" s="140">
        <v>0</v>
      </c>
      <c r="H634" s="5" t="s">
        <v>8438</v>
      </c>
      <c r="I634" s="22" t="s">
        <v>8591</v>
      </c>
      <c r="J634" s="5"/>
      <c r="K634" s="5"/>
      <c r="L634" s="160">
        <f t="shared" si="97"/>
        <v>2421.44</v>
      </c>
      <c r="M634" s="160">
        <f t="shared" si="96"/>
        <v>2421.44</v>
      </c>
      <c r="N634" s="33">
        <f t="shared" si="95"/>
        <v>0</v>
      </c>
      <c r="T634">
        <v>1</v>
      </c>
      <c r="U634" s="29">
        <f t="shared" si="98"/>
        <v>0</v>
      </c>
      <c r="V634" s="29">
        <f t="shared" si="99"/>
        <v>0</v>
      </c>
      <c r="W634" s="29">
        <f t="shared" si="100"/>
        <v>0</v>
      </c>
      <c r="X634" s="29">
        <f t="shared" si="101"/>
        <v>0</v>
      </c>
      <c r="Y634" s="29">
        <f t="shared" si="102"/>
        <v>0</v>
      </c>
      <c r="Z634" s="29">
        <f t="shared" si="103"/>
        <v>2421.44</v>
      </c>
      <c r="AB634" s="29"/>
    </row>
    <row r="635" spans="1:28" x14ac:dyDescent="0.3">
      <c r="A635" s="5" t="s">
        <v>2390</v>
      </c>
      <c r="B635" s="5" t="s">
        <v>2391</v>
      </c>
      <c r="C635" s="5">
        <v>80</v>
      </c>
      <c r="D635" s="162">
        <v>10615.05</v>
      </c>
      <c r="E635" s="124">
        <v>44588</v>
      </c>
      <c r="F635" s="124">
        <v>44594</v>
      </c>
      <c r="G635" s="140">
        <v>0</v>
      </c>
      <c r="H635" s="5" t="s">
        <v>8409</v>
      </c>
      <c r="I635" s="22" t="s">
        <v>8591</v>
      </c>
      <c r="J635" s="5"/>
      <c r="K635" s="5"/>
      <c r="L635" s="160">
        <f t="shared" si="97"/>
        <v>10615.05</v>
      </c>
      <c r="M635" s="160">
        <f t="shared" si="96"/>
        <v>10615.05</v>
      </c>
      <c r="N635" s="33">
        <f t="shared" ref="N635:N698" si="104">L635-M635</f>
        <v>0</v>
      </c>
      <c r="T635">
        <v>1</v>
      </c>
      <c r="U635" s="29">
        <f t="shared" si="98"/>
        <v>0</v>
      </c>
      <c r="V635" s="29">
        <f t="shared" si="99"/>
        <v>0</v>
      </c>
      <c r="W635" s="29">
        <f t="shared" si="100"/>
        <v>0</v>
      </c>
      <c r="X635" s="29">
        <f t="shared" si="101"/>
        <v>0</v>
      </c>
      <c r="Y635" s="29">
        <f t="shared" si="102"/>
        <v>0</v>
      </c>
      <c r="Z635" s="29">
        <f t="shared" si="103"/>
        <v>10615.05</v>
      </c>
      <c r="AB635" s="29"/>
    </row>
    <row r="636" spans="1:28" x14ac:dyDescent="0.3">
      <c r="A636" s="5" t="s">
        <v>2390</v>
      </c>
      <c r="B636" s="5" t="s">
        <v>2391</v>
      </c>
      <c r="C636" s="5">
        <v>60</v>
      </c>
      <c r="D636" s="162">
        <v>7264.33</v>
      </c>
      <c r="E636" s="124">
        <v>44588</v>
      </c>
      <c r="F636" s="124">
        <v>44594</v>
      </c>
      <c r="G636" s="140">
        <v>0</v>
      </c>
      <c r="H636" s="5" t="s">
        <v>8406</v>
      </c>
      <c r="I636" s="22" t="s">
        <v>8591</v>
      </c>
      <c r="J636" s="5"/>
      <c r="K636" s="5"/>
      <c r="L636" s="160">
        <f t="shared" si="97"/>
        <v>7264.33</v>
      </c>
      <c r="M636" s="160">
        <f t="shared" si="96"/>
        <v>7264.33</v>
      </c>
      <c r="N636" s="33">
        <f t="shared" si="104"/>
        <v>0</v>
      </c>
      <c r="T636">
        <v>1</v>
      </c>
      <c r="U636" s="29">
        <f t="shared" si="98"/>
        <v>0</v>
      </c>
      <c r="V636" s="29">
        <f t="shared" si="99"/>
        <v>0</v>
      </c>
      <c r="W636" s="29">
        <f t="shared" si="100"/>
        <v>0</v>
      </c>
      <c r="X636" s="29">
        <f t="shared" si="101"/>
        <v>0</v>
      </c>
      <c r="Y636" s="29">
        <f t="shared" si="102"/>
        <v>0</v>
      </c>
      <c r="Z636" s="29">
        <f t="shared" si="103"/>
        <v>7264.33</v>
      </c>
      <c r="AB636" s="29"/>
    </row>
    <row r="637" spans="1:28" x14ac:dyDescent="0.3">
      <c r="A637" s="5" t="s">
        <v>2381</v>
      </c>
      <c r="B637" s="5" t="s">
        <v>2382</v>
      </c>
      <c r="C637" s="5">
        <v>500</v>
      </c>
      <c r="D637" s="162">
        <v>591.95000000000005</v>
      </c>
      <c r="E637" s="124">
        <v>44588</v>
      </c>
      <c r="F637" s="124">
        <v>44594</v>
      </c>
      <c r="G637" s="140">
        <v>0</v>
      </c>
      <c r="H637" s="5" t="s">
        <v>8380</v>
      </c>
      <c r="I637" s="22" t="s">
        <v>8591</v>
      </c>
      <c r="J637" s="5"/>
      <c r="K637" s="5"/>
      <c r="L637" s="160">
        <f t="shared" si="97"/>
        <v>591.95000000000005</v>
      </c>
      <c r="M637" s="160">
        <f t="shared" si="96"/>
        <v>591.95000000000005</v>
      </c>
      <c r="N637" s="33">
        <f t="shared" si="104"/>
        <v>0</v>
      </c>
      <c r="Q637">
        <v>1</v>
      </c>
      <c r="U637" s="29">
        <f t="shared" si="98"/>
        <v>0</v>
      </c>
      <c r="V637" s="29">
        <f t="shared" si="99"/>
        <v>0</v>
      </c>
      <c r="W637" s="29">
        <f t="shared" si="100"/>
        <v>591.95000000000005</v>
      </c>
      <c r="X637" s="29">
        <f t="shared" si="101"/>
        <v>0</v>
      </c>
      <c r="Y637" s="29">
        <f t="shared" si="102"/>
        <v>0</v>
      </c>
      <c r="Z637" s="29">
        <f t="shared" si="103"/>
        <v>0</v>
      </c>
      <c r="AB637" s="29"/>
    </row>
    <row r="638" spans="1:28" x14ac:dyDescent="0.3">
      <c r="A638" s="5" t="s">
        <v>2363</v>
      </c>
      <c r="B638" s="5" t="s">
        <v>2364</v>
      </c>
      <c r="C638" s="5">
        <v>80</v>
      </c>
      <c r="D638" s="162">
        <v>9685.77</v>
      </c>
      <c r="E638" s="124">
        <v>44595</v>
      </c>
      <c r="F638" s="124">
        <v>44623</v>
      </c>
      <c r="G638" s="140">
        <v>0</v>
      </c>
      <c r="H638" s="5" t="s">
        <v>8438</v>
      </c>
      <c r="I638" s="22" t="s">
        <v>8591</v>
      </c>
      <c r="J638" s="5"/>
      <c r="K638" s="5"/>
      <c r="L638" s="160">
        <f t="shared" si="97"/>
        <v>9685.77</v>
      </c>
      <c r="M638" s="160">
        <f t="shared" si="96"/>
        <v>9685.77</v>
      </c>
      <c r="N638" s="33">
        <f t="shared" si="104"/>
        <v>0</v>
      </c>
      <c r="T638">
        <v>1</v>
      </c>
      <c r="U638" s="29">
        <f t="shared" si="98"/>
        <v>0</v>
      </c>
      <c r="V638" s="29">
        <f t="shared" si="99"/>
        <v>0</v>
      </c>
      <c r="W638" s="29">
        <f t="shared" si="100"/>
        <v>0</v>
      </c>
      <c r="X638" s="29">
        <f t="shared" si="101"/>
        <v>0</v>
      </c>
      <c r="Y638" s="29">
        <f t="shared" si="102"/>
        <v>0</v>
      </c>
      <c r="Z638" s="29">
        <f t="shared" si="103"/>
        <v>9685.77</v>
      </c>
      <c r="AB638" s="29"/>
    </row>
    <row r="639" spans="1:28" x14ac:dyDescent="0.3">
      <c r="A639" s="5" t="s">
        <v>2363</v>
      </c>
      <c r="B639" s="5" t="s">
        <v>2364</v>
      </c>
      <c r="C639" s="5">
        <v>160</v>
      </c>
      <c r="D639" s="162">
        <v>19371.55</v>
      </c>
      <c r="E639" s="124">
        <v>44595</v>
      </c>
      <c r="F639" s="124">
        <v>44623</v>
      </c>
      <c r="G639" s="140">
        <v>0</v>
      </c>
      <c r="H639" s="5" t="s">
        <v>8434</v>
      </c>
      <c r="I639" s="22" t="s">
        <v>8591</v>
      </c>
      <c r="J639" s="5"/>
      <c r="K639" s="5"/>
      <c r="L639" s="160">
        <f t="shared" si="97"/>
        <v>19371.55</v>
      </c>
      <c r="M639" s="160">
        <f t="shared" si="96"/>
        <v>19371.55</v>
      </c>
      <c r="N639" s="33">
        <f t="shared" si="104"/>
        <v>0</v>
      </c>
      <c r="T639">
        <v>1</v>
      </c>
      <c r="U639" s="29">
        <f t="shared" si="98"/>
        <v>0</v>
      </c>
      <c r="V639" s="29">
        <f t="shared" si="99"/>
        <v>0</v>
      </c>
      <c r="W639" s="29">
        <f t="shared" si="100"/>
        <v>0</v>
      </c>
      <c r="X639" s="29">
        <f t="shared" si="101"/>
        <v>0</v>
      </c>
      <c r="Y639" s="29">
        <f t="shared" si="102"/>
        <v>0</v>
      </c>
      <c r="Z639" s="29">
        <f t="shared" si="103"/>
        <v>19371.55</v>
      </c>
      <c r="AB639" s="29"/>
    </row>
    <row r="640" spans="1:28" x14ac:dyDescent="0.3">
      <c r="A640" s="5" t="s">
        <v>2363</v>
      </c>
      <c r="B640" s="5" t="s">
        <v>2364</v>
      </c>
      <c r="C640" s="5">
        <v>80</v>
      </c>
      <c r="D640" s="162">
        <v>12498.68</v>
      </c>
      <c r="E640" s="124">
        <v>44595</v>
      </c>
      <c r="F640" s="124">
        <v>44623</v>
      </c>
      <c r="G640" s="140">
        <v>0</v>
      </c>
      <c r="H640" s="5" t="s">
        <v>8432</v>
      </c>
      <c r="I640" s="22" t="s">
        <v>8591</v>
      </c>
      <c r="J640" s="5"/>
      <c r="K640" s="5"/>
      <c r="L640" s="160">
        <f t="shared" si="97"/>
        <v>12498.68</v>
      </c>
      <c r="M640" s="160">
        <f t="shared" si="96"/>
        <v>12498.68</v>
      </c>
      <c r="N640" s="33">
        <f t="shared" si="104"/>
        <v>0</v>
      </c>
      <c r="T640">
        <v>1</v>
      </c>
      <c r="U640" s="29">
        <f t="shared" si="98"/>
        <v>0</v>
      </c>
      <c r="V640" s="29">
        <f t="shared" si="99"/>
        <v>0</v>
      </c>
      <c r="W640" s="29">
        <f t="shared" si="100"/>
        <v>0</v>
      </c>
      <c r="X640" s="29">
        <f t="shared" si="101"/>
        <v>0</v>
      </c>
      <c r="Y640" s="29">
        <f t="shared" si="102"/>
        <v>0</v>
      </c>
      <c r="Z640" s="29">
        <f t="shared" si="103"/>
        <v>12498.68</v>
      </c>
      <c r="AB640" s="29"/>
    </row>
    <row r="641" spans="1:28" x14ac:dyDescent="0.3">
      <c r="A641" s="5" t="s">
        <v>2383</v>
      </c>
      <c r="B641" s="5" t="s">
        <v>2384</v>
      </c>
      <c r="C641" s="5">
        <v>500</v>
      </c>
      <c r="D641" s="162">
        <v>591.95000000000005</v>
      </c>
      <c r="E641" s="124">
        <v>44595</v>
      </c>
      <c r="F641" s="124">
        <v>44623</v>
      </c>
      <c r="G641" s="140">
        <v>0</v>
      </c>
      <c r="H641" s="5" t="s">
        <v>8380</v>
      </c>
      <c r="I641" s="22" t="s">
        <v>8591</v>
      </c>
      <c r="J641" s="5"/>
      <c r="K641" s="5"/>
      <c r="L641" s="160">
        <f t="shared" si="97"/>
        <v>591.95000000000005</v>
      </c>
      <c r="M641" s="160">
        <f t="shared" si="96"/>
        <v>591.95000000000005</v>
      </c>
      <c r="N641" s="33">
        <f t="shared" si="104"/>
        <v>0</v>
      </c>
      <c r="Q641">
        <v>1</v>
      </c>
      <c r="U641" s="29">
        <f t="shared" si="98"/>
        <v>0</v>
      </c>
      <c r="V641" s="29">
        <f t="shared" si="99"/>
        <v>0</v>
      </c>
      <c r="W641" s="29">
        <f t="shared" si="100"/>
        <v>591.95000000000005</v>
      </c>
      <c r="X641" s="29">
        <f t="shared" si="101"/>
        <v>0</v>
      </c>
      <c r="Y641" s="29">
        <f t="shared" si="102"/>
        <v>0</v>
      </c>
      <c r="Z641" s="29">
        <f t="shared" si="103"/>
        <v>0</v>
      </c>
      <c r="AB641" s="29"/>
    </row>
    <row r="642" spans="1:28" x14ac:dyDescent="0.3">
      <c r="A642" s="5" t="s">
        <v>2365</v>
      </c>
      <c r="B642" s="5" t="s">
        <v>2366</v>
      </c>
      <c r="C642" s="5">
        <v>8</v>
      </c>
      <c r="D642" s="162">
        <v>1249.8699999999999</v>
      </c>
      <c r="E642" s="124">
        <v>44624</v>
      </c>
      <c r="F642" s="124">
        <v>44637</v>
      </c>
      <c r="G642" s="140">
        <v>0</v>
      </c>
      <c r="H642" s="5" t="s">
        <v>8436</v>
      </c>
      <c r="I642" s="22" t="s">
        <v>8591</v>
      </c>
      <c r="J642" s="5"/>
      <c r="K642" s="5"/>
      <c r="L642" s="160">
        <f t="shared" si="97"/>
        <v>1249.8699999999999</v>
      </c>
      <c r="M642" s="160">
        <f t="shared" si="96"/>
        <v>1249.8699999999999</v>
      </c>
      <c r="N642" s="33">
        <f t="shared" si="104"/>
        <v>0</v>
      </c>
      <c r="T642">
        <v>1</v>
      </c>
      <c r="U642" s="29">
        <f t="shared" si="98"/>
        <v>0</v>
      </c>
      <c r="V642" s="29">
        <f t="shared" si="99"/>
        <v>0</v>
      </c>
      <c r="W642" s="29">
        <f t="shared" si="100"/>
        <v>0</v>
      </c>
      <c r="X642" s="29">
        <f t="shared" si="101"/>
        <v>0</v>
      </c>
      <c r="Y642" s="29">
        <f t="shared" si="102"/>
        <v>0</v>
      </c>
      <c r="Z642" s="29">
        <f t="shared" si="103"/>
        <v>1249.8699999999999</v>
      </c>
      <c r="AB642" s="29"/>
    </row>
    <row r="643" spans="1:28" x14ac:dyDescent="0.3">
      <c r="A643" s="5" t="s">
        <v>2365</v>
      </c>
      <c r="B643" s="5" t="s">
        <v>2366</v>
      </c>
      <c r="C643" s="5">
        <v>8</v>
      </c>
      <c r="D643" s="162">
        <v>968.58</v>
      </c>
      <c r="E643" s="124">
        <v>44624</v>
      </c>
      <c r="F643" s="124">
        <v>44637</v>
      </c>
      <c r="G643" s="140">
        <v>0</v>
      </c>
      <c r="H643" s="5" t="s">
        <v>8437</v>
      </c>
      <c r="I643" s="22" t="s">
        <v>8591</v>
      </c>
      <c r="J643" s="5"/>
      <c r="K643" s="5"/>
      <c r="L643" s="160">
        <f t="shared" si="97"/>
        <v>968.58</v>
      </c>
      <c r="M643" s="160">
        <f t="shared" si="96"/>
        <v>968.58</v>
      </c>
      <c r="N643" s="33">
        <f t="shared" si="104"/>
        <v>0</v>
      </c>
      <c r="T643">
        <v>1</v>
      </c>
      <c r="U643" s="29">
        <f t="shared" si="98"/>
        <v>0</v>
      </c>
      <c r="V643" s="29">
        <f t="shared" si="99"/>
        <v>0</v>
      </c>
      <c r="W643" s="29">
        <f t="shared" si="100"/>
        <v>0</v>
      </c>
      <c r="X643" s="29">
        <f t="shared" si="101"/>
        <v>0</v>
      </c>
      <c r="Y643" s="29">
        <f t="shared" si="102"/>
        <v>0</v>
      </c>
      <c r="Z643" s="29">
        <f t="shared" si="103"/>
        <v>968.58</v>
      </c>
      <c r="AB643" s="29"/>
    </row>
    <row r="644" spans="1:28" x14ac:dyDescent="0.3">
      <c r="A644" s="5" t="s">
        <v>2365</v>
      </c>
      <c r="B644" s="5" t="s">
        <v>2366</v>
      </c>
      <c r="C644" s="5">
        <v>8</v>
      </c>
      <c r="D644" s="162">
        <v>968.58</v>
      </c>
      <c r="E644" s="124">
        <v>44624</v>
      </c>
      <c r="F644" s="124">
        <v>44637</v>
      </c>
      <c r="G644" s="140">
        <v>0</v>
      </c>
      <c r="H644" s="5" t="s">
        <v>8438</v>
      </c>
      <c r="I644" s="22" t="s">
        <v>8591</v>
      </c>
      <c r="J644" s="5"/>
      <c r="K644" s="5"/>
      <c r="L644" s="160">
        <f t="shared" si="97"/>
        <v>968.58</v>
      </c>
      <c r="M644" s="160">
        <f t="shared" si="96"/>
        <v>968.58</v>
      </c>
      <c r="N644" s="33">
        <f t="shared" si="104"/>
        <v>0</v>
      </c>
      <c r="T644">
        <v>1</v>
      </c>
      <c r="U644" s="29">
        <f t="shared" si="98"/>
        <v>0</v>
      </c>
      <c r="V644" s="29">
        <f t="shared" si="99"/>
        <v>0</v>
      </c>
      <c r="W644" s="29">
        <f t="shared" si="100"/>
        <v>0</v>
      </c>
      <c r="X644" s="29">
        <f t="shared" si="101"/>
        <v>0</v>
      </c>
      <c r="Y644" s="29">
        <f t="shared" si="102"/>
        <v>0</v>
      </c>
      <c r="Z644" s="29">
        <f t="shared" si="103"/>
        <v>968.58</v>
      </c>
      <c r="AB644" s="29"/>
    </row>
    <row r="645" spans="1:28" x14ac:dyDescent="0.3">
      <c r="A645" s="5" t="s">
        <v>2365</v>
      </c>
      <c r="B645" s="5" t="s">
        <v>2366</v>
      </c>
      <c r="C645" s="5">
        <v>8</v>
      </c>
      <c r="D645" s="162">
        <v>968.58</v>
      </c>
      <c r="E645" s="124">
        <v>44624</v>
      </c>
      <c r="F645" s="124">
        <v>44637</v>
      </c>
      <c r="G645" s="140">
        <v>0</v>
      </c>
      <c r="H645" s="5" t="s">
        <v>8434</v>
      </c>
      <c r="I645" s="22" t="s">
        <v>8591</v>
      </c>
      <c r="J645" s="5"/>
      <c r="K645" s="5"/>
      <c r="L645" s="160">
        <f t="shared" si="97"/>
        <v>968.58</v>
      </c>
      <c r="M645" s="160">
        <f t="shared" si="96"/>
        <v>968.58</v>
      </c>
      <c r="N645" s="33">
        <f t="shared" si="104"/>
        <v>0</v>
      </c>
      <c r="T645">
        <v>1</v>
      </c>
      <c r="U645" s="29">
        <f t="shared" si="98"/>
        <v>0</v>
      </c>
      <c r="V645" s="29">
        <f t="shared" si="99"/>
        <v>0</v>
      </c>
      <c r="W645" s="29">
        <f t="shared" si="100"/>
        <v>0</v>
      </c>
      <c r="X645" s="29">
        <f t="shared" si="101"/>
        <v>0</v>
      </c>
      <c r="Y645" s="29">
        <f t="shared" si="102"/>
        <v>0</v>
      </c>
      <c r="Z645" s="29">
        <f t="shared" si="103"/>
        <v>968.58</v>
      </c>
      <c r="AB645" s="29"/>
    </row>
    <row r="646" spans="1:28" x14ac:dyDescent="0.3">
      <c r="A646" s="5" t="s">
        <v>2367</v>
      </c>
      <c r="B646" s="5" t="s">
        <v>2368</v>
      </c>
      <c r="C646" s="5">
        <v>8</v>
      </c>
      <c r="D646" s="162">
        <v>1249.8699999999999</v>
      </c>
      <c r="E646" s="124">
        <v>44638</v>
      </c>
      <c r="F646" s="124">
        <v>44651</v>
      </c>
      <c r="G646" s="140">
        <v>0</v>
      </c>
      <c r="H646" s="5" t="s">
        <v>8436</v>
      </c>
      <c r="I646" s="22" t="s">
        <v>8591</v>
      </c>
      <c r="J646" s="5"/>
      <c r="K646" s="5"/>
      <c r="L646" s="160">
        <f t="shared" si="97"/>
        <v>1249.8699999999999</v>
      </c>
      <c r="M646" s="160">
        <f t="shared" ref="M646:M709" si="105">IF(J646="",L646,(D646/C646)*J646)</f>
        <v>1249.8699999999999</v>
      </c>
      <c r="N646" s="33">
        <f t="shared" si="104"/>
        <v>0</v>
      </c>
      <c r="T646">
        <v>1</v>
      </c>
      <c r="U646" s="29">
        <f t="shared" si="98"/>
        <v>0</v>
      </c>
      <c r="V646" s="29">
        <f t="shared" si="99"/>
        <v>0</v>
      </c>
      <c r="W646" s="29">
        <f t="shared" si="100"/>
        <v>0</v>
      </c>
      <c r="X646" s="29">
        <f t="shared" si="101"/>
        <v>0</v>
      </c>
      <c r="Y646" s="29">
        <f t="shared" si="102"/>
        <v>0</v>
      </c>
      <c r="Z646" s="29">
        <f t="shared" si="103"/>
        <v>1249.8699999999999</v>
      </c>
      <c r="AB646" s="29"/>
    </row>
    <row r="647" spans="1:28" x14ac:dyDescent="0.3">
      <c r="A647" s="5" t="s">
        <v>2367</v>
      </c>
      <c r="B647" s="5" t="s">
        <v>2368</v>
      </c>
      <c r="C647" s="5">
        <v>8</v>
      </c>
      <c r="D647" s="162">
        <v>968.58</v>
      </c>
      <c r="E647" s="124">
        <v>44638</v>
      </c>
      <c r="F647" s="124">
        <v>44651</v>
      </c>
      <c r="G647" s="140">
        <v>0</v>
      </c>
      <c r="H647" s="5" t="s">
        <v>8437</v>
      </c>
      <c r="I647" s="22" t="s">
        <v>8591</v>
      </c>
      <c r="J647" s="5"/>
      <c r="K647" s="5"/>
      <c r="L647" s="160">
        <f t="shared" si="97"/>
        <v>968.58</v>
      </c>
      <c r="M647" s="160">
        <f t="shared" si="105"/>
        <v>968.58</v>
      </c>
      <c r="N647" s="33">
        <f t="shared" si="104"/>
        <v>0</v>
      </c>
      <c r="T647">
        <v>1</v>
      </c>
      <c r="U647" s="29">
        <f t="shared" si="98"/>
        <v>0</v>
      </c>
      <c r="V647" s="29">
        <f t="shared" si="99"/>
        <v>0</v>
      </c>
      <c r="W647" s="29">
        <f t="shared" si="100"/>
        <v>0</v>
      </c>
      <c r="X647" s="29">
        <f t="shared" si="101"/>
        <v>0</v>
      </c>
      <c r="Y647" s="29">
        <f t="shared" si="102"/>
        <v>0</v>
      </c>
      <c r="Z647" s="29">
        <f t="shared" si="103"/>
        <v>968.58</v>
      </c>
      <c r="AB647" s="29"/>
    </row>
    <row r="648" spans="1:28" x14ac:dyDescent="0.3">
      <c r="A648" s="5" t="s">
        <v>2367</v>
      </c>
      <c r="B648" s="5" t="s">
        <v>2368</v>
      </c>
      <c r="C648" s="5">
        <v>8</v>
      </c>
      <c r="D648" s="162">
        <v>968.58</v>
      </c>
      <c r="E648" s="124">
        <v>44638</v>
      </c>
      <c r="F648" s="124">
        <v>44651</v>
      </c>
      <c r="G648" s="140">
        <v>0</v>
      </c>
      <c r="H648" s="5" t="s">
        <v>8438</v>
      </c>
      <c r="I648" s="22" t="s">
        <v>8591</v>
      </c>
      <c r="J648" s="5"/>
      <c r="K648" s="5"/>
      <c r="L648" s="160">
        <f t="shared" ref="L648:L711" si="106">D648*(1-G648)</f>
        <v>968.58</v>
      </c>
      <c r="M648" s="160">
        <f t="shared" si="105"/>
        <v>968.58</v>
      </c>
      <c r="N648" s="33">
        <f t="shared" si="104"/>
        <v>0</v>
      </c>
      <c r="T648">
        <v>1</v>
      </c>
      <c r="U648" s="29">
        <f t="shared" si="98"/>
        <v>0</v>
      </c>
      <c r="V648" s="29">
        <f t="shared" si="99"/>
        <v>0</v>
      </c>
      <c r="W648" s="29">
        <f t="shared" si="100"/>
        <v>0</v>
      </c>
      <c r="X648" s="29">
        <f t="shared" si="101"/>
        <v>0</v>
      </c>
      <c r="Y648" s="29">
        <f t="shared" si="102"/>
        <v>0</v>
      </c>
      <c r="Z648" s="29">
        <f t="shared" si="103"/>
        <v>968.58</v>
      </c>
      <c r="AB648" s="29"/>
    </row>
    <row r="649" spans="1:28" x14ac:dyDescent="0.3">
      <c r="A649" s="5" t="s">
        <v>2367</v>
      </c>
      <c r="B649" s="5" t="s">
        <v>2368</v>
      </c>
      <c r="C649" s="5">
        <v>8</v>
      </c>
      <c r="D649" s="162">
        <v>968.58</v>
      </c>
      <c r="E649" s="124">
        <v>44638</v>
      </c>
      <c r="F649" s="124">
        <v>44651</v>
      </c>
      <c r="G649" s="140">
        <v>0</v>
      </c>
      <c r="H649" s="5" t="s">
        <v>8434</v>
      </c>
      <c r="I649" s="22" t="s">
        <v>8591</v>
      </c>
      <c r="J649" s="5"/>
      <c r="K649" s="5"/>
      <c r="L649" s="160">
        <f t="shared" si="106"/>
        <v>968.58</v>
      </c>
      <c r="M649" s="160">
        <f t="shared" si="105"/>
        <v>968.58</v>
      </c>
      <c r="N649" s="33">
        <f t="shared" si="104"/>
        <v>0</v>
      </c>
      <c r="T649">
        <v>1</v>
      </c>
      <c r="U649" s="29">
        <f t="shared" si="98"/>
        <v>0</v>
      </c>
      <c r="V649" s="29">
        <f t="shared" si="99"/>
        <v>0</v>
      </c>
      <c r="W649" s="29">
        <f t="shared" si="100"/>
        <v>0</v>
      </c>
      <c r="X649" s="29">
        <f t="shared" si="101"/>
        <v>0</v>
      </c>
      <c r="Y649" s="29">
        <f t="shared" si="102"/>
        <v>0</v>
      </c>
      <c r="Z649" s="29">
        <f t="shared" si="103"/>
        <v>968.58</v>
      </c>
      <c r="AB649" s="29"/>
    </row>
    <row r="650" spans="1:28" x14ac:dyDescent="0.3">
      <c r="A650" s="5" t="s">
        <v>2369</v>
      </c>
      <c r="B650" s="5" t="s">
        <v>2370</v>
      </c>
      <c r="C650" s="5">
        <v>32</v>
      </c>
      <c r="D650" s="162">
        <v>4999.47</v>
      </c>
      <c r="E650" s="124">
        <v>44652</v>
      </c>
      <c r="F650" s="124">
        <v>44679</v>
      </c>
      <c r="G650" s="140">
        <v>0</v>
      </c>
      <c r="H650" s="5" t="s">
        <v>8436</v>
      </c>
      <c r="I650" s="22" t="s">
        <v>8591</v>
      </c>
      <c r="J650" s="5"/>
      <c r="K650" s="5"/>
      <c r="L650" s="160">
        <f t="shared" si="106"/>
        <v>4999.47</v>
      </c>
      <c r="M650" s="160">
        <f t="shared" si="105"/>
        <v>4999.47</v>
      </c>
      <c r="N650" s="33">
        <f t="shared" si="104"/>
        <v>0</v>
      </c>
      <c r="T650">
        <v>1</v>
      </c>
      <c r="U650" s="29">
        <f t="shared" si="98"/>
        <v>0</v>
      </c>
      <c r="V650" s="29">
        <f t="shared" si="99"/>
        <v>0</v>
      </c>
      <c r="W650" s="29">
        <f t="shared" si="100"/>
        <v>0</v>
      </c>
      <c r="X650" s="29">
        <f t="shared" si="101"/>
        <v>0</v>
      </c>
      <c r="Y650" s="29">
        <f t="shared" si="102"/>
        <v>0</v>
      </c>
      <c r="Z650" s="29">
        <f t="shared" si="103"/>
        <v>4999.47</v>
      </c>
      <c r="AB650" s="29"/>
    </row>
    <row r="651" spans="1:28" x14ac:dyDescent="0.3">
      <c r="A651" s="5" t="s">
        <v>2369</v>
      </c>
      <c r="B651" s="5" t="s">
        <v>2370</v>
      </c>
      <c r="C651" s="5">
        <v>160</v>
      </c>
      <c r="D651" s="162">
        <v>29213.91</v>
      </c>
      <c r="E651" s="124">
        <v>44652</v>
      </c>
      <c r="F651" s="124">
        <v>44679</v>
      </c>
      <c r="G651" s="140">
        <v>0</v>
      </c>
      <c r="H651" s="5" t="s">
        <v>8448</v>
      </c>
      <c r="I651" s="22" t="s">
        <v>8591</v>
      </c>
      <c r="J651" s="5"/>
      <c r="K651" s="5"/>
      <c r="L651" s="160">
        <f t="shared" si="106"/>
        <v>29213.91</v>
      </c>
      <c r="M651" s="160">
        <f t="shared" si="105"/>
        <v>29213.91</v>
      </c>
      <c r="N651" s="33">
        <f t="shared" si="104"/>
        <v>0</v>
      </c>
      <c r="T651">
        <v>1</v>
      </c>
      <c r="U651" s="29">
        <f t="shared" si="98"/>
        <v>0</v>
      </c>
      <c r="V651" s="29">
        <f t="shared" si="99"/>
        <v>0</v>
      </c>
      <c r="W651" s="29">
        <f t="shared" si="100"/>
        <v>0</v>
      </c>
      <c r="X651" s="29">
        <f t="shared" si="101"/>
        <v>0</v>
      </c>
      <c r="Y651" s="29">
        <f t="shared" si="102"/>
        <v>0</v>
      </c>
      <c r="Z651" s="29">
        <f t="shared" si="103"/>
        <v>29213.91</v>
      </c>
      <c r="AB651" s="29"/>
    </row>
    <row r="652" spans="1:28" x14ac:dyDescent="0.3">
      <c r="A652" s="5" t="s">
        <v>2369</v>
      </c>
      <c r="B652" s="5" t="s">
        <v>2370</v>
      </c>
      <c r="C652" s="5">
        <v>32</v>
      </c>
      <c r="D652" s="162">
        <v>3874.31</v>
      </c>
      <c r="E652" s="124">
        <v>44652</v>
      </c>
      <c r="F652" s="124">
        <v>44679</v>
      </c>
      <c r="G652" s="140">
        <v>0</v>
      </c>
      <c r="H652" s="5" t="s">
        <v>8437</v>
      </c>
      <c r="I652" s="22" t="s">
        <v>8591</v>
      </c>
      <c r="J652" s="5"/>
      <c r="K652" s="5"/>
      <c r="L652" s="160">
        <f t="shared" si="106"/>
        <v>3874.31</v>
      </c>
      <c r="M652" s="160">
        <f t="shared" si="105"/>
        <v>3874.31</v>
      </c>
      <c r="N652" s="33">
        <f t="shared" si="104"/>
        <v>0</v>
      </c>
      <c r="T652">
        <v>1</v>
      </c>
      <c r="U652" s="29">
        <f t="shared" si="98"/>
        <v>0</v>
      </c>
      <c r="V652" s="29">
        <f t="shared" si="99"/>
        <v>0</v>
      </c>
      <c r="W652" s="29">
        <f t="shared" si="100"/>
        <v>0</v>
      </c>
      <c r="X652" s="29">
        <f t="shared" si="101"/>
        <v>0</v>
      </c>
      <c r="Y652" s="29">
        <f t="shared" si="102"/>
        <v>0</v>
      </c>
      <c r="Z652" s="29">
        <f t="shared" si="103"/>
        <v>3874.31</v>
      </c>
      <c r="AB652" s="29"/>
    </row>
    <row r="653" spans="1:28" x14ac:dyDescent="0.3">
      <c r="A653" s="5" t="s">
        <v>2369</v>
      </c>
      <c r="B653" s="5" t="s">
        <v>2370</v>
      </c>
      <c r="C653" s="5">
        <v>320</v>
      </c>
      <c r="D653" s="162">
        <v>38743.1</v>
      </c>
      <c r="E653" s="124">
        <v>44652</v>
      </c>
      <c r="F653" s="124">
        <v>44679</v>
      </c>
      <c r="G653" s="140">
        <v>0</v>
      </c>
      <c r="H653" s="5" t="s">
        <v>8438</v>
      </c>
      <c r="I653" s="22" t="s">
        <v>8591</v>
      </c>
      <c r="J653" s="5"/>
      <c r="K653" s="5"/>
      <c r="L653" s="160">
        <f t="shared" si="106"/>
        <v>38743.1</v>
      </c>
      <c r="M653" s="160">
        <f t="shared" si="105"/>
        <v>38743.1</v>
      </c>
      <c r="N653" s="33">
        <f t="shared" si="104"/>
        <v>0</v>
      </c>
      <c r="T653">
        <v>1</v>
      </c>
      <c r="U653" s="29">
        <f t="shared" si="98"/>
        <v>0</v>
      </c>
      <c r="V653" s="29">
        <f t="shared" si="99"/>
        <v>0</v>
      </c>
      <c r="W653" s="29">
        <f t="shared" si="100"/>
        <v>0</v>
      </c>
      <c r="X653" s="29">
        <f t="shared" si="101"/>
        <v>0</v>
      </c>
      <c r="Y653" s="29">
        <f t="shared" si="102"/>
        <v>0</v>
      </c>
      <c r="Z653" s="29">
        <f t="shared" si="103"/>
        <v>38743.1</v>
      </c>
      <c r="AB653" s="29"/>
    </row>
    <row r="654" spans="1:28" x14ac:dyDescent="0.3">
      <c r="A654" s="5" t="s">
        <v>2369</v>
      </c>
      <c r="B654" s="5" t="s">
        <v>2370</v>
      </c>
      <c r="C654" s="5">
        <v>160</v>
      </c>
      <c r="D654" s="162">
        <v>24997.35</v>
      </c>
      <c r="E654" s="124">
        <v>44652</v>
      </c>
      <c r="F654" s="124">
        <v>44679</v>
      </c>
      <c r="G654" s="140">
        <v>0</v>
      </c>
      <c r="H654" s="5" t="s">
        <v>8432</v>
      </c>
      <c r="I654" s="22" t="s">
        <v>8591</v>
      </c>
      <c r="J654" s="5"/>
      <c r="K654" s="5"/>
      <c r="L654" s="160">
        <f t="shared" si="106"/>
        <v>24997.35</v>
      </c>
      <c r="M654" s="160">
        <f t="shared" si="105"/>
        <v>24997.35</v>
      </c>
      <c r="N654" s="33">
        <f t="shared" si="104"/>
        <v>0</v>
      </c>
      <c r="T654">
        <v>1</v>
      </c>
      <c r="U654" s="29">
        <f t="shared" si="98"/>
        <v>0</v>
      </c>
      <c r="V654" s="29">
        <f t="shared" si="99"/>
        <v>0</v>
      </c>
      <c r="W654" s="29">
        <f t="shared" si="100"/>
        <v>0</v>
      </c>
      <c r="X654" s="29">
        <f t="shared" si="101"/>
        <v>0</v>
      </c>
      <c r="Y654" s="29">
        <f t="shared" si="102"/>
        <v>0</v>
      </c>
      <c r="Z654" s="29">
        <f t="shared" si="103"/>
        <v>24997.35</v>
      </c>
      <c r="AB654" s="29"/>
    </row>
    <row r="655" spans="1:28" x14ac:dyDescent="0.3">
      <c r="A655" s="5" t="s">
        <v>2369</v>
      </c>
      <c r="B655" s="5" t="s">
        <v>2370</v>
      </c>
      <c r="C655" s="5">
        <v>320</v>
      </c>
      <c r="D655" s="162">
        <v>38743.1</v>
      </c>
      <c r="E655" s="124">
        <v>44652</v>
      </c>
      <c r="F655" s="124">
        <v>44679</v>
      </c>
      <c r="G655" s="140">
        <v>0</v>
      </c>
      <c r="H655" s="5" t="s">
        <v>8434</v>
      </c>
      <c r="I655" s="22" t="s">
        <v>8591</v>
      </c>
      <c r="J655" s="5"/>
      <c r="K655" s="5"/>
      <c r="L655" s="160">
        <f t="shared" si="106"/>
        <v>38743.1</v>
      </c>
      <c r="M655" s="160">
        <f t="shared" si="105"/>
        <v>38743.1</v>
      </c>
      <c r="N655" s="33">
        <f t="shared" si="104"/>
        <v>0</v>
      </c>
      <c r="T655">
        <v>1</v>
      </c>
      <c r="U655" s="29">
        <f t="shared" si="98"/>
        <v>0</v>
      </c>
      <c r="V655" s="29">
        <f t="shared" si="99"/>
        <v>0</v>
      </c>
      <c r="W655" s="29">
        <f t="shared" si="100"/>
        <v>0</v>
      </c>
      <c r="X655" s="29">
        <f t="shared" si="101"/>
        <v>0</v>
      </c>
      <c r="Y655" s="29">
        <f t="shared" si="102"/>
        <v>0</v>
      </c>
      <c r="Z655" s="29">
        <f t="shared" si="103"/>
        <v>38743.1</v>
      </c>
      <c r="AB655" s="29"/>
    </row>
    <row r="656" spans="1:28" x14ac:dyDescent="0.3">
      <c r="A656" s="5" t="s">
        <v>2385</v>
      </c>
      <c r="B656" s="5" t="s">
        <v>2386</v>
      </c>
      <c r="C656" s="5">
        <v>500</v>
      </c>
      <c r="D656" s="162">
        <v>591.95000000000005</v>
      </c>
      <c r="E656" s="124">
        <v>44652</v>
      </c>
      <c r="F656" s="124">
        <v>44679</v>
      </c>
      <c r="G656" s="140">
        <v>0</v>
      </c>
      <c r="H656" s="5" t="s">
        <v>8380</v>
      </c>
      <c r="I656" s="22" t="s">
        <v>8591</v>
      </c>
      <c r="J656" s="5"/>
      <c r="K656" s="5"/>
      <c r="L656" s="160">
        <f t="shared" si="106"/>
        <v>591.95000000000005</v>
      </c>
      <c r="M656" s="160">
        <f t="shared" si="105"/>
        <v>591.95000000000005</v>
      </c>
      <c r="N656" s="33">
        <f t="shared" si="104"/>
        <v>0</v>
      </c>
      <c r="Q656">
        <v>1</v>
      </c>
      <c r="U656" s="29">
        <f t="shared" si="98"/>
        <v>0</v>
      </c>
      <c r="V656" s="29">
        <f t="shared" si="99"/>
        <v>0</v>
      </c>
      <c r="W656" s="29">
        <f t="shared" si="100"/>
        <v>591.95000000000005</v>
      </c>
      <c r="X656" s="29">
        <f t="shared" si="101"/>
        <v>0</v>
      </c>
      <c r="Y656" s="29">
        <f t="shared" si="102"/>
        <v>0</v>
      </c>
      <c r="Z656" s="29">
        <f t="shared" si="103"/>
        <v>0</v>
      </c>
      <c r="AB656" s="29"/>
    </row>
    <row r="657" spans="1:28" x14ac:dyDescent="0.3">
      <c r="A657" s="142" t="s">
        <v>8478</v>
      </c>
      <c r="B657" s="142"/>
      <c r="C657" s="142">
        <v>96</v>
      </c>
      <c r="D657" s="161"/>
      <c r="E657" s="144">
        <v>44531</v>
      </c>
      <c r="F657" s="144">
        <v>44559</v>
      </c>
      <c r="G657" s="145"/>
      <c r="H657" s="142"/>
      <c r="I657" s="146"/>
      <c r="J657" s="142"/>
      <c r="K657" s="142"/>
      <c r="L657" s="147"/>
      <c r="M657" s="147"/>
      <c r="N657" s="147"/>
      <c r="U657" s="29"/>
      <c r="V657" s="29"/>
      <c r="W657" s="29"/>
      <c r="X657" s="29"/>
      <c r="Y657" s="29"/>
      <c r="Z657" s="29"/>
      <c r="AB657" s="29"/>
    </row>
    <row r="658" spans="1:28" x14ac:dyDescent="0.3">
      <c r="A658" s="5" t="s">
        <v>2672</v>
      </c>
      <c r="B658" s="5" t="s">
        <v>2673</v>
      </c>
      <c r="C658" s="5">
        <v>8</v>
      </c>
      <c r="D658" s="162">
        <v>1249.8699999999999</v>
      </c>
      <c r="E658" s="124">
        <v>44531</v>
      </c>
      <c r="F658" s="124">
        <v>44544</v>
      </c>
      <c r="G658" s="140">
        <v>0</v>
      </c>
      <c r="H658" s="5" t="s">
        <v>8436</v>
      </c>
      <c r="I658" s="22" t="s">
        <v>8591</v>
      </c>
      <c r="J658" s="5"/>
      <c r="K658" s="5"/>
      <c r="L658" s="160">
        <f t="shared" si="106"/>
        <v>1249.8699999999999</v>
      </c>
      <c r="M658" s="160">
        <f t="shared" si="105"/>
        <v>1249.8699999999999</v>
      </c>
      <c r="N658" s="33">
        <f t="shared" si="104"/>
        <v>0</v>
      </c>
      <c r="T658">
        <v>1</v>
      </c>
      <c r="U658" s="29">
        <f t="shared" si="98"/>
        <v>0</v>
      </c>
      <c r="V658" s="29">
        <f t="shared" si="99"/>
        <v>0</v>
      </c>
      <c r="W658" s="29">
        <f t="shared" si="100"/>
        <v>0</v>
      </c>
      <c r="X658" s="29">
        <f t="shared" si="101"/>
        <v>0</v>
      </c>
      <c r="Y658" s="29">
        <f t="shared" si="102"/>
        <v>0</v>
      </c>
      <c r="Z658" s="29">
        <f t="shared" si="103"/>
        <v>1249.8699999999999</v>
      </c>
      <c r="AB658" s="29"/>
    </row>
    <row r="659" spans="1:28" x14ac:dyDescent="0.3">
      <c r="A659" s="5" t="s">
        <v>2672</v>
      </c>
      <c r="B659" s="5" t="s">
        <v>2673</v>
      </c>
      <c r="C659" s="5">
        <v>8</v>
      </c>
      <c r="D659" s="162">
        <v>968.58</v>
      </c>
      <c r="E659" s="124">
        <v>44531</v>
      </c>
      <c r="F659" s="124">
        <v>44544</v>
      </c>
      <c r="G659" s="140">
        <v>0</v>
      </c>
      <c r="H659" s="5" t="s">
        <v>8437</v>
      </c>
      <c r="I659" s="22" t="s">
        <v>8591</v>
      </c>
      <c r="J659" s="5"/>
      <c r="K659" s="5"/>
      <c r="L659" s="160">
        <f t="shared" si="106"/>
        <v>968.58</v>
      </c>
      <c r="M659" s="160">
        <f t="shared" si="105"/>
        <v>968.58</v>
      </c>
      <c r="N659" s="33">
        <f t="shared" si="104"/>
        <v>0</v>
      </c>
      <c r="T659">
        <v>1</v>
      </c>
      <c r="U659" s="29">
        <f t="shared" si="98"/>
        <v>0</v>
      </c>
      <c r="V659" s="29">
        <f t="shared" si="99"/>
        <v>0</v>
      </c>
      <c r="W659" s="29">
        <f t="shared" si="100"/>
        <v>0</v>
      </c>
      <c r="X659" s="29">
        <f t="shared" si="101"/>
        <v>0</v>
      </c>
      <c r="Y659" s="29">
        <f t="shared" si="102"/>
        <v>0</v>
      </c>
      <c r="Z659" s="29">
        <f t="shared" si="103"/>
        <v>968.58</v>
      </c>
      <c r="AB659" s="29"/>
    </row>
    <row r="660" spans="1:28" x14ac:dyDescent="0.3">
      <c r="A660" s="5" t="s">
        <v>2672</v>
      </c>
      <c r="B660" s="5" t="s">
        <v>2673</v>
      </c>
      <c r="C660" s="5">
        <v>8</v>
      </c>
      <c r="D660" s="162">
        <v>968.58</v>
      </c>
      <c r="E660" s="124">
        <v>44531</v>
      </c>
      <c r="F660" s="124">
        <v>44544</v>
      </c>
      <c r="G660" s="140">
        <v>0</v>
      </c>
      <c r="H660" s="5" t="s">
        <v>8438</v>
      </c>
      <c r="I660" s="22" t="s">
        <v>8591</v>
      </c>
      <c r="J660" s="5"/>
      <c r="K660" s="5"/>
      <c r="L660" s="160">
        <f t="shared" si="106"/>
        <v>968.58</v>
      </c>
      <c r="M660" s="160">
        <f t="shared" si="105"/>
        <v>968.58</v>
      </c>
      <c r="N660" s="33">
        <f t="shared" si="104"/>
        <v>0</v>
      </c>
      <c r="T660">
        <v>1</v>
      </c>
      <c r="U660" s="29">
        <f t="shared" si="98"/>
        <v>0</v>
      </c>
      <c r="V660" s="29">
        <f t="shared" si="99"/>
        <v>0</v>
      </c>
      <c r="W660" s="29">
        <f t="shared" si="100"/>
        <v>0</v>
      </c>
      <c r="X660" s="29">
        <f t="shared" si="101"/>
        <v>0</v>
      </c>
      <c r="Y660" s="29">
        <f t="shared" si="102"/>
        <v>0</v>
      </c>
      <c r="Z660" s="29">
        <f t="shared" si="103"/>
        <v>968.58</v>
      </c>
      <c r="AB660" s="29"/>
    </row>
    <row r="661" spans="1:28" x14ac:dyDescent="0.3">
      <c r="A661" s="5" t="s">
        <v>2698</v>
      </c>
      <c r="B661" s="5" t="s">
        <v>2699</v>
      </c>
      <c r="C661" s="5">
        <v>8</v>
      </c>
      <c r="D661" s="162">
        <v>968.58</v>
      </c>
      <c r="E661" s="124">
        <v>44531</v>
      </c>
      <c r="F661" s="124">
        <v>44544</v>
      </c>
      <c r="G661" s="140">
        <v>0</v>
      </c>
      <c r="H661" s="5" t="s">
        <v>8406</v>
      </c>
      <c r="I661" s="22" t="s">
        <v>8591</v>
      </c>
      <c r="J661" s="5"/>
      <c r="K661" s="5"/>
      <c r="L661" s="160">
        <f t="shared" si="106"/>
        <v>968.58</v>
      </c>
      <c r="M661" s="160">
        <f t="shared" si="105"/>
        <v>968.58</v>
      </c>
      <c r="N661" s="33">
        <f t="shared" si="104"/>
        <v>0</v>
      </c>
      <c r="T661">
        <v>1</v>
      </c>
      <c r="U661" s="29">
        <f t="shared" si="98"/>
        <v>0</v>
      </c>
      <c r="V661" s="29">
        <f t="shared" si="99"/>
        <v>0</v>
      </c>
      <c r="W661" s="29">
        <f t="shared" si="100"/>
        <v>0</v>
      </c>
      <c r="X661" s="29">
        <f t="shared" si="101"/>
        <v>0</v>
      </c>
      <c r="Y661" s="29">
        <f t="shared" si="102"/>
        <v>0</v>
      </c>
      <c r="Z661" s="29">
        <f t="shared" si="103"/>
        <v>968.58</v>
      </c>
      <c r="AB661" s="29"/>
    </row>
    <row r="662" spans="1:28" x14ac:dyDescent="0.3">
      <c r="A662" s="5" t="s">
        <v>2698</v>
      </c>
      <c r="B662" s="5" t="s">
        <v>2699</v>
      </c>
      <c r="C662" s="5">
        <v>8</v>
      </c>
      <c r="D662" s="162">
        <v>1637.97</v>
      </c>
      <c r="E662" s="124">
        <v>44531</v>
      </c>
      <c r="F662" s="124">
        <v>44544</v>
      </c>
      <c r="G662" s="140">
        <v>0</v>
      </c>
      <c r="H662" s="5" t="s">
        <v>8403</v>
      </c>
      <c r="I662" s="22" t="s">
        <v>8591</v>
      </c>
      <c r="J662" s="5"/>
      <c r="K662" s="5"/>
      <c r="L662" s="160">
        <f t="shared" si="106"/>
        <v>1637.97</v>
      </c>
      <c r="M662" s="160">
        <f t="shared" si="105"/>
        <v>1637.97</v>
      </c>
      <c r="N662" s="33">
        <f t="shared" si="104"/>
        <v>0</v>
      </c>
      <c r="T662">
        <v>1</v>
      </c>
      <c r="U662" s="29">
        <f t="shared" si="98"/>
        <v>0</v>
      </c>
      <c r="V662" s="29">
        <f t="shared" si="99"/>
        <v>0</v>
      </c>
      <c r="W662" s="29">
        <f t="shared" si="100"/>
        <v>0</v>
      </c>
      <c r="X662" s="29">
        <f t="shared" si="101"/>
        <v>0</v>
      </c>
      <c r="Y662" s="29">
        <f t="shared" si="102"/>
        <v>0</v>
      </c>
      <c r="Z662" s="29">
        <f t="shared" si="103"/>
        <v>1637.97</v>
      </c>
      <c r="AB662" s="29"/>
    </row>
    <row r="663" spans="1:28" x14ac:dyDescent="0.3">
      <c r="A663" s="5" t="s">
        <v>2698</v>
      </c>
      <c r="B663" s="5" t="s">
        <v>2699</v>
      </c>
      <c r="C663" s="5">
        <v>8</v>
      </c>
      <c r="D663" s="162">
        <v>1249.8699999999999</v>
      </c>
      <c r="E663" s="124">
        <v>44531</v>
      </c>
      <c r="F663" s="124">
        <v>44544</v>
      </c>
      <c r="G663" s="140">
        <v>0</v>
      </c>
      <c r="H663" s="5" t="s">
        <v>8426</v>
      </c>
      <c r="I663" s="22" t="s">
        <v>8591</v>
      </c>
      <c r="J663" s="5"/>
      <c r="K663" s="5"/>
      <c r="L663" s="160">
        <f t="shared" si="106"/>
        <v>1249.8699999999999</v>
      </c>
      <c r="M663" s="160">
        <f t="shared" si="105"/>
        <v>1249.8699999999999</v>
      </c>
      <c r="N663" s="33">
        <f t="shared" si="104"/>
        <v>0</v>
      </c>
      <c r="T663">
        <v>1</v>
      </c>
      <c r="U663" s="29">
        <f t="shared" si="98"/>
        <v>0</v>
      </c>
      <c r="V663" s="29">
        <f t="shared" si="99"/>
        <v>0</v>
      </c>
      <c r="W663" s="29">
        <f t="shared" si="100"/>
        <v>0</v>
      </c>
      <c r="X663" s="29">
        <f t="shared" si="101"/>
        <v>0</v>
      </c>
      <c r="Y663" s="29">
        <f t="shared" si="102"/>
        <v>0</v>
      </c>
      <c r="Z663" s="29">
        <f t="shared" si="103"/>
        <v>1249.8699999999999</v>
      </c>
      <c r="AB663" s="29"/>
    </row>
    <row r="664" spans="1:28" x14ac:dyDescent="0.3">
      <c r="A664" s="5" t="s">
        <v>2674</v>
      </c>
      <c r="B664" s="5" t="s">
        <v>2675</v>
      </c>
      <c r="C664" s="5">
        <v>8</v>
      </c>
      <c r="D664" s="162">
        <v>1249.8699999999999</v>
      </c>
      <c r="E664" s="124">
        <v>44545</v>
      </c>
      <c r="F664" s="124">
        <v>44559</v>
      </c>
      <c r="G664" s="140">
        <v>0</v>
      </c>
      <c r="H664" s="5" t="s">
        <v>8436</v>
      </c>
      <c r="I664" s="22" t="s">
        <v>8591</v>
      </c>
      <c r="J664" s="5"/>
      <c r="K664" s="5"/>
      <c r="L664" s="160">
        <f t="shared" si="106"/>
        <v>1249.8699999999999</v>
      </c>
      <c r="M664" s="160">
        <f t="shared" si="105"/>
        <v>1249.8699999999999</v>
      </c>
      <c r="N664" s="33">
        <f t="shared" si="104"/>
        <v>0</v>
      </c>
      <c r="T664">
        <v>1</v>
      </c>
      <c r="U664" s="29">
        <f t="shared" ref="U664:U690" si="107">O664*M664</f>
        <v>0</v>
      </c>
      <c r="V664" s="29">
        <f t="shared" ref="V664:V690" si="108">P664*M664</f>
        <v>0</v>
      </c>
      <c r="W664" s="29">
        <f t="shared" ref="W664:W690" si="109">Q664*M664</f>
        <v>0</v>
      </c>
      <c r="X664" s="29">
        <f t="shared" ref="X664:X690" si="110">R664*M664</f>
        <v>0</v>
      </c>
      <c r="Y664" s="29">
        <f t="shared" ref="Y664:Y690" si="111">S664*M664</f>
        <v>0</v>
      </c>
      <c r="Z664" s="29">
        <f t="shared" ref="Z664:Z690" si="112">T664*M664</f>
        <v>1249.8699999999999</v>
      </c>
      <c r="AB664" s="29"/>
    </row>
    <row r="665" spans="1:28" x14ac:dyDescent="0.3">
      <c r="A665" s="5" t="s">
        <v>2674</v>
      </c>
      <c r="B665" s="5" t="s">
        <v>2675</v>
      </c>
      <c r="C665" s="5">
        <v>8</v>
      </c>
      <c r="D665" s="162">
        <v>968.58</v>
      </c>
      <c r="E665" s="124">
        <v>44545</v>
      </c>
      <c r="F665" s="124">
        <v>44559</v>
      </c>
      <c r="G665" s="140">
        <v>0</v>
      </c>
      <c r="H665" s="5" t="s">
        <v>8437</v>
      </c>
      <c r="I665" s="22" t="s">
        <v>8591</v>
      </c>
      <c r="J665" s="5"/>
      <c r="K665" s="5"/>
      <c r="L665" s="160">
        <f t="shared" si="106"/>
        <v>968.58</v>
      </c>
      <c r="M665" s="160">
        <f t="shared" si="105"/>
        <v>968.58</v>
      </c>
      <c r="N665" s="33">
        <f t="shared" si="104"/>
        <v>0</v>
      </c>
      <c r="T665">
        <v>1</v>
      </c>
      <c r="U665" s="29">
        <f t="shared" si="107"/>
        <v>0</v>
      </c>
      <c r="V665" s="29">
        <f t="shared" si="108"/>
        <v>0</v>
      </c>
      <c r="W665" s="29">
        <f t="shared" si="109"/>
        <v>0</v>
      </c>
      <c r="X665" s="29">
        <f t="shared" si="110"/>
        <v>0</v>
      </c>
      <c r="Y665" s="29">
        <f t="shared" si="111"/>
        <v>0</v>
      </c>
      <c r="Z665" s="29">
        <f t="shared" si="112"/>
        <v>968.58</v>
      </c>
      <c r="AB665" s="29"/>
    </row>
    <row r="666" spans="1:28" x14ac:dyDescent="0.3">
      <c r="A666" s="5" t="s">
        <v>2674</v>
      </c>
      <c r="B666" s="5" t="s">
        <v>2675</v>
      </c>
      <c r="C666" s="5">
        <v>8</v>
      </c>
      <c r="D666" s="162">
        <v>968.58</v>
      </c>
      <c r="E666" s="124">
        <v>44545</v>
      </c>
      <c r="F666" s="124">
        <v>44559</v>
      </c>
      <c r="G666" s="140">
        <v>0</v>
      </c>
      <c r="H666" s="5" t="s">
        <v>8438</v>
      </c>
      <c r="I666" s="22" t="s">
        <v>8591</v>
      </c>
      <c r="J666" s="5"/>
      <c r="K666" s="5"/>
      <c r="L666" s="160">
        <f t="shared" si="106"/>
        <v>968.58</v>
      </c>
      <c r="M666" s="160">
        <f t="shared" si="105"/>
        <v>968.58</v>
      </c>
      <c r="N666" s="33">
        <f t="shared" si="104"/>
        <v>0</v>
      </c>
      <c r="T666">
        <v>1</v>
      </c>
      <c r="U666" s="29">
        <f t="shared" si="107"/>
        <v>0</v>
      </c>
      <c r="V666" s="29">
        <f t="shared" si="108"/>
        <v>0</v>
      </c>
      <c r="W666" s="29">
        <f t="shared" si="109"/>
        <v>0</v>
      </c>
      <c r="X666" s="29">
        <f t="shared" si="110"/>
        <v>0</v>
      </c>
      <c r="Y666" s="29">
        <f t="shared" si="111"/>
        <v>0</v>
      </c>
      <c r="Z666" s="29">
        <f t="shared" si="112"/>
        <v>968.58</v>
      </c>
      <c r="AB666" s="29"/>
    </row>
    <row r="667" spans="1:28" x14ac:dyDescent="0.3">
      <c r="A667" s="5" t="s">
        <v>2700</v>
      </c>
      <c r="B667" s="5" t="s">
        <v>2701</v>
      </c>
      <c r="C667" s="5">
        <v>8</v>
      </c>
      <c r="D667" s="162">
        <v>968.58</v>
      </c>
      <c r="E667" s="124">
        <v>44545</v>
      </c>
      <c r="F667" s="124">
        <v>44559</v>
      </c>
      <c r="G667" s="140">
        <v>0</v>
      </c>
      <c r="H667" s="5" t="s">
        <v>8406</v>
      </c>
      <c r="I667" s="22" t="s">
        <v>8591</v>
      </c>
      <c r="J667" s="5"/>
      <c r="K667" s="5"/>
      <c r="L667" s="160">
        <f t="shared" si="106"/>
        <v>968.58</v>
      </c>
      <c r="M667" s="160">
        <f t="shared" si="105"/>
        <v>968.58</v>
      </c>
      <c r="N667" s="33">
        <f t="shared" si="104"/>
        <v>0</v>
      </c>
      <c r="T667">
        <v>1</v>
      </c>
      <c r="U667" s="29">
        <f t="shared" si="107"/>
        <v>0</v>
      </c>
      <c r="V667" s="29">
        <f t="shared" si="108"/>
        <v>0</v>
      </c>
      <c r="W667" s="29">
        <f t="shared" si="109"/>
        <v>0</v>
      </c>
      <c r="X667" s="29">
        <f t="shared" si="110"/>
        <v>0</v>
      </c>
      <c r="Y667" s="29">
        <f t="shared" si="111"/>
        <v>0</v>
      </c>
      <c r="Z667" s="29">
        <f t="shared" si="112"/>
        <v>968.58</v>
      </c>
      <c r="AB667" s="29"/>
    </row>
    <row r="668" spans="1:28" x14ac:dyDescent="0.3">
      <c r="A668" s="5" t="s">
        <v>2700</v>
      </c>
      <c r="B668" s="5" t="s">
        <v>2701</v>
      </c>
      <c r="C668" s="5">
        <v>8</v>
      </c>
      <c r="D668" s="162">
        <v>1637.97</v>
      </c>
      <c r="E668" s="124">
        <v>44545</v>
      </c>
      <c r="F668" s="124">
        <v>44559</v>
      </c>
      <c r="G668" s="140">
        <v>0</v>
      </c>
      <c r="H668" s="5" t="s">
        <v>8403</v>
      </c>
      <c r="I668" s="22" t="s">
        <v>8591</v>
      </c>
      <c r="J668" s="5"/>
      <c r="K668" s="5"/>
      <c r="L668" s="160">
        <f t="shared" si="106"/>
        <v>1637.97</v>
      </c>
      <c r="M668" s="160">
        <f t="shared" si="105"/>
        <v>1637.97</v>
      </c>
      <c r="N668" s="33">
        <f t="shared" si="104"/>
        <v>0</v>
      </c>
      <c r="T668">
        <v>1</v>
      </c>
      <c r="U668" s="29">
        <f t="shared" si="107"/>
        <v>0</v>
      </c>
      <c r="V668" s="29">
        <f t="shared" si="108"/>
        <v>0</v>
      </c>
      <c r="W668" s="29">
        <f t="shared" si="109"/>
        <v>0</v>
      </c>
      <c r="X668" s="29">
        <f t="shared" si="110"/>
        <v>0</v>
      </c>
      <c r="Y668" s="29">
        <f t="shared" si="111"/>
        <v>0</v>
      </c>
      <c r="Z668" s="29">
        <f t="shared" si="112"/>
        <v>1637.97</v>
      </c>
      <c r="AB668" s="29"/>
    </row>
    <row r="669" spans="1:28" x14ac:dyDescent="0.3">
      <c r="A669" s="5" t="s">
        <v>2700</v>
      </c>
      <c r="B669" s="5" t="s">
        <v>2701</v>
      </c>
      <c r="C669" s="5">
        <v>8</v>
      </c>
      <c r="D669" s="162">
        <v>1249.8699999999999</v>
      </c>
      <c r="E669" s="124">
        <v>44545</v>
      </c>
      <c r="F669" s="124">
        <v>44559</v>
      </c>
      <c r="G669" s="140">
        <v>0</v>
      </c>
      <c r="H669" s="5" t="s">
        <v>8426</v>
      </c>
      <c r="I669" s="22" t="s">
        <v>8591</v>
      </c>
      <c r="J669" s="5"/>
      <c r="K669" s="5"/>
      <c r="L669" s="160">
        <f t="shared" si="106"/>
        <v>1249.8699999999999</v>
      </c>
      <c r="M669" s="160">
        <f t="shared" si="105"/>
        <v>1249.8699999999999</v>
      </c>
      <c r="N669" s="33">
        <f t="shared" si="104"/>
        <v>0</v>
      </c>
      <c r="T669">
        <v>1</v>
      </c>
      <c r="U669" s="29">
        <f t="shared" si="107"/>
        <v>0</v>
      </c>
      <c r="V669" s="29">
        <f t="shared" si="108"/>
        <v>0</v>
      </c>
      <c r="W669" s="29">
        <f t="shared" si="109"/>
        <v>0</v>
      </c>
      <c r="X669" s="29">
        <f t="shared" si="110"/>
        <v>0</v>
      </c>
      <c r="Y669" s="29">
        <f t="shared" si="111"/>
        <v>0</v>
      </c>
      <c r="Z669" s="29">
        <f t="shared" si="112"/>
        <v>1249.8699999999999</v>
      </c>
      <c r="AB669" s="29"/>
    </row>
    <row r="670" spans="1:28" x14ac:dyDescent="0.3">
      <c r="A670" s="142" t="s">
        <v>8479</v>
      </c>
      <c r="B670" s="142"/>
      <c r="C670" s="142">
        <v>272912</v>
      </c>
      <c r="D670" s="161"/>
      <c r="E670" s="144" t="s">
        <v>8588</v>
      </c>
      <c r="F670" s="144">
        <v>44672</v>
      </c>
      <c r="G670" s="145"/>
      <c r="H670" s="142"/>
      <c r="I670" s="146"/>
      <c r="J670" s="142"/>
      <c r="K670" s="142"/>
      <c r="L670" s="147"/>
      <c r="M670" s="147"/>
      <c r="N670" s="147"/>
      <c r="U670" s="29"/>
      <c r="V670" s="29"/>
      <c r="W670" s="29"/>
      <c r="X670" s="29"/>
      <c r="Y670" s="29"/>
      <c r="Z670" s="29"/>
      <c r="AB670" s="29"/>
    </row>
    <row r="671" spans="1:28" x14ac:dyDescent="0.3">
      <c r="A671" s="5" t="s">
        <v>2504</v>
      </c>
      <c r="B671" s="5" t="s">
        <v>2505</v>
      </c>
      <c r="C671" s="5">
        <v>8</v>
      </c>
      <c r="D671" s="162">
        <v>1249.8699999999999</v>
      </c>
      <c r="E671" s="124">
        <v>44588</v>
      </c>
      <c r="F671" s="124">
        <v>44589</v>
      </c>
      <c r="G671" s="140">
        <v>0</v>
      </c>
      <c r="H671" s="5" t="s">
        <v>8436</v>
      </c>
      <c r="I671" s="22" t="s">
        <v>8591</v>
      </c>
      <c r="J671" s="5"/>
      <c r="K671" s="5"/>
      <c r="L671" s="160">
        <f t="shared" si="106"/>
        <v>1249.8699999999999</v>
      </c>
      <c r="M671" s="160">
        <f t="shared" si="105"/>
        <v>1249.8699999999999</v>
      </c>
      <c r="N671" s="33">
        <f t="shared" si="104"/>
        <v>0</v>
      </c>
      <c r="T671">
        <v>1</v>
      </c>
      <c r="U671" s="29">
        <f t="shared" si="107"/>
        <v>0</v>
      </c>
      <c r="V671" s="29">
        <f t="shared" si="108"/>
        <v>0</v>
      </c>
      <c r="W671" s="29">
        <f t="shared" si="109"/>
        <v>0</v>
      </c>
      <c r="X671" s="29">
        <f t="shared" si="110"/>
        <v>0</v>
      </c>
      <c r="Y671" s="29">
        <f t="shared" si="111"/>
        <v>0</v>
      </c>
      <c r="Z671" s="29">
        <f t="shared" si="112"/>
        <v>1249.8699999999999</v>
      </c>
      <c r="AB671" s="29"/>
    </row>
    <row r="672" spans="1:28" x14ac:dyDescent="0.3">
      <c r="A672" s="5" t="s">
        <v>2504</v>
      </c>
      <c r="B672" s="5" t="s">
        <v>2505</v>
      </c>
      <c r="C672" s="5">
        <v>2</v>
      </c>
      <c r="D672" s="162">
        <v>242.14</v>
      </c>
      <c r="E672" s="124">
        <v>44588</v>
      </c>
      <c r="F672" s="124">
        <v>44589</v>
      </c>
      <c r="G672" s="140">
        <v>0</v>
      </c>
      <c r="H672" s="5" t="s">
        <v>8437</v>
      </c>
      <c r="I672" s="22" t="s">
        <v>8591</v>
      </c>
      <c r="J672" s="5"/>
      <c r="K672" s="5"/>
      <c r="L672" s="160">
        <f t="shared" si="106"/>
        <v>242.14</v>
      </c>
      <c r="M672" s="160">
        <f t="shared" si="105"/>
        <v>242.14</v>
      </c>
      <c r="N672" s="33">
        <f t="shared" si="104"/>
        <v>0</v>
      </c>
      <c r="T672">
        <v>1</v>
      </c>
      <c r="U672" s="29">
        <f t="shared" si="107"/>
        <v>0</v>
      </c>
      <c r="V672" s="29">
        <f t="shared" si="108"/>
        <v>0</v>
      </c>
      <c r="W672" s="29">
        <f t="shared" si="109"/>
        <v>0</v>
      </c>
      <c r="X672" s="29">
        <f t="shared" si="110"/>
        <v>0</v>
      </c>
      <c r="Y672" s="29">
        <f t="shared" si="111"/>
        <v>0</v>
      </c>
      <c r="Z672" s="29">
        <f t="shared" si="112"/>
        <v>242.14</v>
      </c>
      <c r="AB672" s="29"/>
    </row>
    <row r="673" spans="1:31" x14ac:dyDescent="0.3">
      <c r="A673" s="5" t="s">
        <v>2504</v>
      </c>
      <c r="B673" s="5" t="s">
        <v>2505</v>
      </c>
      <c r="C673" s="5">
        <v>32</v>
      </c>
      <c r="D673" s="162">
        <v>3874.31</v>
      </c>
      <c r="E673" s="124">
        <v>44588</v>
      </c>
      <c r="F673" s="124">
        <v>44589</v>
      </c>
      <c r="G673" s="140">
        <v>0</v>
      </c>
      <c r="H673" s="5" t="s">
        <v>8438</v>
      </c>
      <c r="I673" s="22" t="s">
        <v>8591</v>
      </c>
      <c r="J673" s="5"/>
      <c r="K673" s="5"/>
      <c r="L673" s="160">
        <f t="shared" si="106"/>
        <v>3874.31</v>
      </c>
      <c r="M673" s="160">
        <f t="shared" si="105"/>
        <v>3874.31</v>
      </c>
      <c r="N673" s="33">
        <f t="shared" si="104"/>
        <v>0</v>
      </c>
      <c r="T673">
        <v>1</v>
      </c>
      <c r="U673" s="29">
        <f t="shared" si="107"/>
        <v>0</v>
      </c>
      <c r="V673" s="29">
        <f t="shared" si="108"/>
        <v>0</v>
      </c>
      <c r="W673" s="29">
        <f t="shared" si="109"/>
        <v>0</v>
      </c>
      <c r="X673" s="29">
        <f t="shared" si="110"/>
        <v>0</v>
      </c>
      <c r="Y673" s="29">
        <f t="shared" si="111"/>
        <v>0</v>
      </c>
      <c r="Z673" s="29">
        <f t="shared" si="112"/>
        <v>3874.31</v>
      </c>
      <c r="AB673" s="29"/>
    </row>
    <row r="674" spans="1:31" x14ac:dyDescent="0.3">
      <c r="A674" s="5" t="s">
        <v>2477</v>
      </c>
      <c r="B674" s="5" t="s">
        <v>8594</v>
      </c>
      <c r="C674" s="5">
        <v>80000</v>
      </c>
      <c r="D674" s="162">
        <v>94711.84</v>
      </c>
      <c r="E674" s="124" t="s">
        <v>8595</v>
      </c>
      <c r="F674" s="124">
        <v>44540</v>
      </c>
      <c r="G674" s="140">
        <v>0.01</v>
      </c>
      <c r="H674" s="5" t="s">
        <v>8380</v>
      </c>
      <c r="I674" s="22" t="s">
        <v>8591</v>
      </c>
      <c r="J674" s="5"/>
      <c r="K674" s="5"/>
      <c r="L674" s="160">
        <f t="shared" si="106"/>
        <v>93764.72159999999</v>
      </c>
      <c r="M674" s="160">
        <f t="shared" si="105"/>
        <v>93764.72159999999</v>
      </c>
      <c r="N674" s="33">
        <f t="shared" si="104"/>
        <v>0</v>
      </c>
      <c r="O674">
        <v>1</v>
      </c>
      <c r="U674" s="29">
        <f t="shared" si="107"/>
        <v>93764.72159999999</v>
      </c>
      <c r="V674" s="29">
        <f t="shared" si="108"/>
        <v>0</v>
      </c>
      <c r="W674" s="29">
        <f t="shared" si="109"/>
        <v>0</v>
      </c>
      <c r="X674" s="29">
        <f t="shared" si="110"/>
        <v>0</v>
      </c>
      <c r="Y674" s="29">
        <f t="shared" si="111"/>
        <v>0</v>
      </c>
      <c r="Z674" s="29">
        <f t="shared" si="112"/>
        <v>0</v>
      </c>
      <c r="AB674" s="29"/>
    </row>
    <row r="675" spans="1:31" s="5" customFormat="1" x14ac:dyDescent="0.3">
      <c r="A675" s="5" t="s">
        <v>8548</v>
      </c>
      <c r="B675" s="5" t="s">
        <v>8549</v>
      </c>
      <c r="C675" s="5">
        <v>80805</v>
      </c>
      <c r="D675" s="162">
        <v>90147.15</v>
      </c>
      <c r="E675" s="124" t="s">
        <v>8595</v>
      </c>
      <c r="F675" s="124">
        <v>44571</v>
      </c>
      <c r="G675" s="140">
        <v>0.01</v>
      </c>
      <c r="H675" s="5" t="s">
        <v>8387</v>
      </c>
      <c r="I675" s="22" t="s">
        <v>8591</v>
      </c>
      <c r="L675" s="160">
        <f t="shared" si="106"/>
        <v>89245.678499999995</v>
      </c>
      <c r="M675" s="160">
        <f t="shared" si="105"/>
        <v>89245.678499999995</v>
      </c>
      <c r="N675" s="33">
        <f t="shared" si="104"/>
        <v>0</v>
      </c>
      <c r="O675">
        <v>1</v>
      </c>
      <c r="P675"/>
      <c r="Q675"/>
      <c r="R675"/>
      <c r="S675"/>
      <c r="T675"/>
      <c r="U675" s="29">
        <f>O675*M675</f>
        <v>89245.678499999995</v>
      </c>
      <c r="V675" s="29">
        <f>P675*M675</f>
        <v>0</v>
      </c>
      <c r="W675" s="29">
        <f>Q675*M675</f>
        <v>0</v>
      </c>
      <c r="X675" s="29">
        <f>R675*M675</f>
        <v>0</v>
      </c>
      <c r="Y675" s="29">
        <f>S675*M675</f>
        <v>0</v>
      </c>
      <c r="Z675" s="29">
        <f>T675*M675</f>
        <v>0</v>
      </c>
      <c r="AA675"/>
      <c r="AB675"/>
      <c r="AC675"/>
      <c r="AD675"/>
      <c r="AE675"/>
    </row>
    <row r="676" spans="1:31" s="5" customFormat="1" x14ac:dyDescent="0.3">
      <c r="A676" s="5" t="s">
        <v>8550</v>
      </c>
      <c r="B676" s="5" t="s">
        <v>8551</v>
      </c>
      <c r="C676" s="5">
        <v>44894</v>
      </c>
      <c r="D676" s="162">
        <v>50084.35</v>
      </c>
      <c r="E676" s="124" t="s">
        <v>8595</v>
      </c>
      <c r="F676" s="124">
        <v>44571</v>
      </c>
      <c r="G676" s="140">
        <v>0.01</v>
      </c>
      <c r="H676" s="5" t="s">
        <v>8387</v>
      </c>
      <c r="I676" s="22" t="s">
        <v>8591</v>
      </c>
      <c r="L676" s="160">
        <f t="shared" si="106"/>
        <v>49583.506499999996</v>
      </c>
      <c r="M676" s="160">
        <f t="shared" si="105"/>
        <v>49583.506499999996</v>
      </c>
      <c r="N676" s="33">
        <f t="shared" si="104"/>
        <v>0</v>
      </c>
      <c r="O676">
        <v>1</v>
      </c>
      <c r="P676"/>
      <c r="Q676"/>
      <c r="R676"/>
      <c r="S676"/>
      <c r="T676"/>
      <c r="U676" s="29">
        <f>O676*M676</f>
        <v>49583.506499999996</v>
      </c>
      <c r="V676" s="29">
        <f>P676*M676</f>
        <v>0</v>
      </c>
      <c r="W676" s="29">
        <f>Q676*M676</f>
        <v>0</v>
      </c>
      <c r="X676" s="29">
        <f>R676*M676</f>
        <v>0</v>
      </c>
      <c r="Y676" s="29">
        <f>S676*M676</f>
        <v>0</v>
      </c>
      <c r="Z676" s="29">
        <f>T676*M676</f>
        <v>0</v>
      </c>
      <c r="AA676"/>
      <c r="AB676"/>
      <c r="AC676"/>
      <c r="AD676"/>
      <c r="AE676"/>
    </row>
    <row r="677" spans="1:31" s="5" customFormat="1" x14ac:dyDescent="0.3">
      <c r="A677" s="5" t="s">
        <v>8552</v>
      </c>
      <c r="B677" s="5" t="s">
        <v>8553</v>
      </c>
      <c r="C677" s="5">
        <v>47818</v>
      </c>
      <c r="D677" s="162">
        <v>53346.41</v>
      </c>
      <c r="E677" s="124" t="s">
        <v>8595</v>
      </c>
      <c r="F677" s="124">
        <v>44575</v>
      </c>
      <c r="G677" s="140">
        <v>0.01</v>
      </c>
      <c r="H677" s="5" t="s">
        <v>8387</v>
      </c>
      <c r="I677" s="22" t="s">
        <v>8591</v>
      </c>
      <c r="L677" s="160">
        <f t="shared" si="106"/>
        <v>52812.945900000006</v>
      </c>
      <c r="M677" s="160">
        <f t="shared" si="105"/>
        <v>52812.945900000006</v>
      </c>
      <c r="N677" s="33">
        <f t="shared" si="104"/>
        <v>0</v>
      </c>
      <c r="O677">
        <v>1</v>
      </c>
      <c r="P677"/>
      <c r="Q677"/>
      <c r="R677"/>
      <c r="S677"/>
      <c r="T677"/>
      <c r="U677" s="29">
        <f>O677*M677</f>
        <v>52812.945900000006</v>
      </c>
      <c r="V677" s="29">
        <f>P677*M677</f>
        <v>0</v>
      </c>
      <c r="W677" s="29">
        <f>Q677*M677</f>
        <v>0</v>
      </c>
      <c r="X677" s="29">
        <f>R677*M677</f>
        <v>0</v>
      </c>
      <c r="Y677" s="29">
        <f>S677*M677</f>
        <v>0</v>
      </c>
      <c r="Z677" s="29">
        <f>T677*M677</f>
        <v>0</v>
      </c>
      <c r="AA677"/>
      <c r="AB677"/>
      <c r="AC677"/>
      <c r="AD677"/>
      <c r="AE677"/>
    </row>
    <row r="678" spans="1:31" s="5" customFormat="1" x14ac:dyDescent="0.3">
      <c r="A678" s="5" t="s">
        <v>8554</v>
      </c>
      <c r="B678" s="5" t="s">
        <v>8555</v>
      </c>
      <c r="C678" s="5">
        <v>14625</v>
      </c>
      <c r="D678" s="162">
        <v>16315.85</v>
      </c>
      <c r="E678" s="124" t="s">
        <v>8595</v>
      </c>
      <c r="F678" s="124">
        <v>44581</v>
      </c>
      <c r="G678" s="140">
        <v>0.01</v>
      </c>
      <c r="H678" s="5" t="s">
        <v>8387</v>
      </c>
      <c r="I678" s="22" t="s">
        <v>8591</v>
      </c>
      <c r="L678" s="160">
        <f t="shared" si="106"/>
        <v>16152.691500000001</v>
      </c>
      <c r="M678" s="160">
        <f t="shared" si="105"/>
        <v>16152.691500000001</v>
      </c>
      <c r="N678" s="33">
        <f t="shared" si="104"/>
        <v>0</v>
      </c>
      <c r="O678">
        <v>1</v>
      </c>
      <c r="P678"/>
      <c r="Q678"/>
      <c r="R678"/>
      <c r="S678"/>
      <c r="T678"/>
      <c r="U678" s="29">
        <f>O678*M678</f>
        <v>16152.691500000001</v>
      </c>
      <c r="V678" s="29">
        <f>P678*M678</f>
        <v>0</v>
      </c>
      <c r="W678" s="29">
        <f>Q678*M678</f>
        <v>0</v>
      </c>
      <c r="X678" s="29">
        <f>R678*M678</f>
        <v>0</v>
      </c>
      <c r="Y678" s="29">
        <f>S678*M678</f>
        <v>0</v>
      </c>
      <c r="Z678" s="29">
        <f>T678*M678</f>
        <v>0</v>
      </c>
      <c r="AA678"/>
      <c r="AB678"/>
      <c r="AC678"/>
      <c r="AD678"/>
      <c r="AE678"/>
    </row>
    <row r="679" spans="1:31" x14ac:dyDescent="0.3">
      <c r="A679" s="5" t="s">
        <v>2453</v>
      </c>
      <c r="B679" s="5" t="s">
        <v>2454</v>
      </c>
      <c r="C679" s="5">
        <v>8</v>
      </c>
      <c r="D679" s="162">
        <v>1249.8699999999999</v>
      </c>
      <c r="E679" s="124" t="s">
        <v>8588</v>
      </c>
      <c r="F679" s="124">
        <v>44634</v>
      </c>
      <c r="G679" s="140">
        <v>0.1</v>
      </c>
      <c r="H679" s="5" t="s">
        <v>8436</v>
      </c>
      <c r="I679" s="22" t="s">
        <v>8591</v>
      </c>
      <c r="J679" s="5"/>
      <c r="K679" s="5"/>
      <c r="L679" s="160">
        <f t="shared" si="106"/>
        <v>1124.883</v>
      </c>
      <c r="M679" s="160">
        <f t="shared" si="105"/>
        <v>1124.883</v>
      </c>
      <c r="N679" s="33">
        <f t="shared" si="104"/>
        <v>0</v>
      </c>
      <c r="T679">
        <v>1</v>
      </c>
      <c r="U679" s="29">
        <f t="shared" si="107"/>
        <v>0</v>
      </c>
      <c r="V679" s="29">
        <f t="shared" si="108"/>
        <v>0</v>
      </c>
      <c r="W679" s="29">
        <f t="shared" si="109"/>
        <v>0</v>
      </c>
      <c r="X679" s="29">
        <f t="shared" si="110"/>
        <v>0</v>
      </c>
      <c r="Y679" s="29">
        <f t="shared" si="111"/>
        <v>0</v>
      </c>
      <c r="Z679" s="29">
        <f t="shared" si="112"/>
        <v>1124.883</v>
      </c>
      <c r="AB679" s="29"/>
    </row>
    <row r="680" spans="1:31" x14ac:dyDescent="0.3">
      <c r="A680" s="5" t="s">
        <v>2453</v>
      </c>
      <c r="B680" s="5" t="s">
        <v>2454</v>
      </c>
      <c r="C680" s="5">
        <v>8</v>
      </c>
      <c r="D680" s="162">
        <v>968.58</v>
      </c>
      <c r="E680" s="124" t="s">
        <v>8588</v>
      </c>
      <c r="F680" s="124">
        <v>44634</v>
      </c>
      <c r="G680" s="140">
        <v>0.1</v>
      </c>
      <c r="H680" s="5" t="s">
        <v>8438</v>
      </c>
      <c r="I680" s="22" t="s">
        <v>8591</v>
      </c>
      <c r="J680" s="5"/>
      <c r="K680" s="5"/>
      <c r="L680" s="160">
        <f t="shared" si="106"/>
        <v>871.72200000000009</v>
      </c>
      <c r="M680" s="160">
        <f t="shared" si="105"/>
        <v>871.72200000000009</v>
      </c>
      <c r="N680" s="33">
        <f t="shared" si="104"/>
        <v>0</v>
      </c>
      <c r="T680">
        <v>1</v>
      </c>
      <c r="U680" s="29">
        <f t="shared" si="107"/>
        <v>0</v>
      </c>
      <c r="V680" s="29">
        <f t="shared" si="108"/>
        <v>0</v>
      </c>
      <c r="W680" s="29">
        <f t="shared" si="109"/>
        <v>0</v>
      </c>
      <c r="X680" s="29">
        <f t="shared" si="110"/>
        <v>0</v>
      </c>
      <c r="Y680" s="29">
        <f t="shared" si="111"/>
        <v>0</v>
      </c>
      <c r="Z680" s="29">
        <f t="shared" si="112"/>
        <v>871.72200000000009</v>
      </c>
      <c r="AB680" s="29"/>
    </row>
    <row r="681" spans="1:31" x14ac:dyDescent="0.3">
      <c r="A681" s="5" t="s">
        <v>2453</v>
      </c>
      <c r="B681" s="5" t="s">
        <v>2454</v>
      </c>
      <c r="C681" s="5">
        <v>8</v>
      </c>
      <c r="D681" s="162">
        <v>968.58</v>
      </c>
      <c r="E681" s="124" t="s">
        <v>8588</v>
      </c>
      <c r="F681" s="124">
        <v>44634</v>
      </c>
      <c r="G681" s="140">
        <v>0.1</v>
      </c>
      <c r="H681" s="5" t="s">
        <v>8437</v>
      </c>
      <c r="I681" s="5" t="s">
        <v>8591</v>
      </c>
      <c r="J681" s="5"/>
      <c r="K681" s="5"/>
      <c r="L681" s="160">
        <f t="shared" si="106"/>
        <v>871.72200000000009</v>
      </c>
      <c r="M681" s="160">
        <f t="shared" si="105"/>
        <v>871.72200000000009</v>
      </c>
      <c r="N681" s="33">
        <f t="shared" si="104"/>
        <v>0</v>
      </c>
      <c r="T681">
        <v>1</v>
      </c>
      <c r="U681" s="29">
        <f t="shared" si="107"/>
        <v>0</v>
      </c>
      <c r="V681" s="29">
        <f t="shared" si="108"/>
        <v>0</v>
      </c>
      <c r="W681" s="29">
        <f t="shared" si="109"/>
        <v>0</v>
      </c>
      <c r="X681" s="29">
        <f t="shared" si="110"/>
        <v>0</v>
      </c>
      <c r="Y681" s="29">
        <f t="shared" si="111"/>
        <v>0</v>
      </c>
      <c r="Z681" s="29">
        <f t="shared" si="112"/>
        <v>871.72200000000009</v>
      </c>
      <c r="AB681" s="29"/>
    </row>
    <row r="682" spans="1:31" x14ac:dyDescent="0.3">
      <c r="A682" s="5" t="s">
        <v>8299</v>
      </c>
      <c r="B682" s="5" t="s">
        <v>8480</v>
      </c>
      <c r="C682" s="5">
        <v>16</v>
      </c>
      <c r="D682" s="162">
        <v>1937.15</v>
      </c>
      <c r="E682" s="124">
        <v>44540</v>
      </c>
      <c r="F682" s="124">
        <v>44560</v>
      </c>
      <c r="G682" s="140">
        <v>0</v>
      </c>
      <c r="H682" s="5" t="s">
        <v>8438</v>
      </c>
      <c r="I682" s="22" t="s">
        <v>8591</v>
      </c>
      <c r="J682" s="5"/>
      <c r="K682" s="5"/>
      <c r="L682" s="160">
        <f t="shared" si="106"/>
        <v>1937.15</v>
      </c>
      <c r="M682" s="160">
        <f t="shared" si="105"/>
        <v>1937.15</v>
      </c>
      <c r="N682" s="33">
        <f t="shared" si="104"/>
        <v>0</v>
      </c>
      <c r="T682">
        <v>1</v>
      </c>
      <c r="U682" s="29">
        <f t="shared" si="107"/>
        <v>0</v>
      </c>
      <c r="V682" s="29">
        <f t="shared" si="108"/>
        <v>0</v>
      </c>
      <c r="W682" s="29">
        <f t="shared" si="109"/>
        <v>0</v>
      </c>
      <c r="X682" s="29">
        <f t="shared" si="110"/>
        <v>0</v>
      </c>
      <c r="Y682" s="29">
        <f t="shared" si="111"/>
        <v>0</v>
      </c>
      <c r="Z682" s="29">
        <f t="shared" si="112"/>
        <v>1937.15</v>
      </c>
      <c r="AB682" s="29"/>
    </row>
    <row r="683" spans="1:31" x14ac:dyDescent="0.3">
      <c r="A683" s="5" t="s">
        <v>8300</v>
      </c>
      <c r="B683" s="5" t="s">
        <v>8481</v>
      </c>
      <c r="C683" s="5">
        <v>16</v>
      </c>
      <c r="D683" s="162">
        <v>1937.15</v>
      </c>
      <c r="E683" s="124">
        <v>44550</v>
      </c>
      <c r="F683" s="124">
        <v>44571</v>
      </c>
      <c r="G683" s="140">
        <v>0</v>
      </c>
      <c r="H683" s="5" t="s">
        <v>8438</v>
      </c>
      <c r="I683" s="22" t="s">
        <v>8591</v>
      </c>
      <c r="J683" s="5"/>
      <c r="K683" s="5"/>
      <c r="L683" s="160">
        <f t="shared" si="106"/>
        <v>1937.15</v>
      </c>
      <c r="M683" s="160">
        <f t="shared" si="105"/>
        <v>1937.15</v>
      </c>
      <c r="N683" s="33">
        <f t="shared" si="104"/>
        <v>0</v>
      </c>
      <c r="T683">
        <v>1</v>
      </c>
      <c r="U683" s="29">
        <f t="shared" si="107"/>
        <v>0</v>
      </c>
      <c r="V683" s="29">
        <f t="shared" si="108"/>
        <v>0</v>
      </c>
      <c r="W683" s="29">
        <f t="shared" si="109"/>
        <v>0</v>
      </c>
      <c r="X683" s="29">
        <f t="shared" si="110"/>
        <v>0</v>
      </c>
      <c r="Y683" s="29">
        <f t="shared" si="111"/>
        <v>0</v>
      </c>
      <c r="Z683" s="29">
        <f t="shared" si="112"/>
        <v>1937.15</v>
      </c>
      <c r="AB683" s="29"/>
    </row>
    <row r="684" spans="1:31" x14ac:dyDescent="0.3">
      <c r="A684" s="5" t="s">
        <v>8301</v>
      </c>
      <c r="B684" s="5" t="s">
        <v>8302</v>
      </c>
      <c r="C684" s="5">
        <v>16</v>
      </c>
      <c r="D684" s="162">
        <v>1937.15</v>
      </c>
      <c r="E684" s="124">
        <v>44543</v>
      </c>
      <c r="F684" s="124">
        <v>44547</v>
      </c>
      <c r="G684" s="140">
        <v>0</v>
      </c>
      <c r="H684" s="5" t="s">
        <v>8438</v>
      </c>
      <c r="I684" s="22" t="s">
        <v>8591</v>
      </c>
      <c r="J684" s="5"/>
      <c r="K684" s="5"/>
      <c r="L684" s="160">
        <f t="shared" si="106"/>
        <v>1937.15</v>
      </c>
      <c r="M684" s="160">
        <f t="shared" si="105"/>
        <v>1937.15</v>
      </c>
      <c r="N684" s="33">
        <f t="shared" si="104"/>
        <v>0</v>
      </c>
      <c r="T684">
        <v>1</v>
      </c>
      <c r="U684" s="29">
        <f t="shared" si="107"/>
        <v>0</v>
      </c>
      <c r="V684" s="29">
        <f t="shared" si="108"/>
        <v>0</v>
      </c>
      <c r="W684" s="29">
        <f t="shared" si="109"/>
        <v>0</v>
      </c>
      <c r="X684" s="29">
        <f t="shared" si="110"/>
        <v>0</v>
      </c>
      <c r="Y684" s="29">
        <f t="shared" si="111"/>
        <v>0</v>
      </c>
      <c r="Z684" s="29">
        <f t="shared" si="112"/>
        <v>1937.15</v>
      </c>
      <c r="AB684" s="29"/>
    </row>
    <row r="685" spans="1:31" x14ac:dyDescent="0.3">
      <c r="A685" s="5" t="s">
        <v>8303</v>
      </c>
      <c r="B685" s="5" t="s">
        <v>8304</v>
      </c>
      <c r="C685" s="5">
        <v>32</v>
      </c>
      <c r="D685" s="162">
        <v>3874.31</v>
      </c>
      <c r="E685" s="124">
        <v>44550</v>
      </c>
      <c r="F685" s="124">
        <v>44557</v>
      </c>
      <c r="G685" s="140">
        <v>0</v>
      </c>
      <c r="H685" s="5" t="s">
        <v>8438</v>
      </c>
      <c r="I685" s="22" t="s">
        <v>8591</v>
      </c>
      <c r="J685" s="5"/>
      <c r="K685" s="5"/>
      <c r="L685" s="160">
        <f t="shared" si="106"/>
        <v>3874.31</v>
      </c>
      <c r="M685" s="160">
        <f t="shared" si="105"/>
        <v>3874.31</v>
      </c>
      <c r="N685" s="33">
        <f t="shared" si="104"/>
        <v>0</v>
      </c>
      <c r="T685">
        <v>1</v>
      </c>
      <c r="U685" s="29">
        <f t="shared" si="107"/>
        <v>0</v>
      </c>
      <c r="V685" s="29">
        <f t="shared" si="108"/>
        <v>0</v>
      </c>
      <c r="W685" s="29">
        <f t="shared" si="109"/>
        <v>0</v>
      </c>
      <c r="X685" s="29">
        <f t="shared" si="110"/>
        <v>0</v>
      </c>
      <c r="Y685" s="29">
        <f t="shared" si="111"/>
        <v>0</v>
      </c>
      <c r="Z685" s="29">
        <f t="shared" si="112"/>
        <v>3874.31</v>
      </c>
      <c r="AB685" s="29"/>
    </row>
    <row r="686" spans="1:31" x14ac:dyDescent="0.3">
      <c r="A686" s="5" t="s">
        <v>8305</v>
      </c>
      <c r="B686" s="5" t="s">
        <v>8306</v>
      </c>
      <c r="C686" s="5">
        <v>32</v>
      </c>
      <c r="D686" s="162">
        <v>3874.31</v>
      </c>
      <c r="E686" s="124">
        <v>44565</v>
      </c>
      <c r="F686" s="124">
        <v>44571</v>
      </c>
      <c r="G686" s="140">
        <v>0</v>
      </c>
      <c r="H686" s="5" t="s">
        <v>8438</v>
      </c>
      <c r="I686" s="22" t="s">
        <v>8591</v>
      </c>
      <c r="J686" s="5"/>
      <c r="K686" s="5"/>
      <c r="L686" s="160">
        <f t="shared" si="106"/>
        <v>3874.31</v>
      </c>
      <c r="M686" s="160">
        <f t="shared" si="105"/>
        <v>3874.31</v>
      </c>
      <c r="N686" s="33">
        <f t="shared" si="104"/>
        <v>0</v>
      </c>
      <c r="T686">
        <v>1</v>
      </c>
      <c r="U686" s="29">
        <f t="shared" si="107"/>
        <v>0</v>
      </c>
      <c r="V686" s="29">
        <f t="shared" si="108"/>
        <v>0</v>
      </c>
      <c r="W686" s="29">
        <f t="shared" si="109"/>
        <v>0</v>
      </c>
      <c r="X686" s="29">
        <f t="shared" si="110"/>
        <v>0</v>
      </c>
      <c r="Y686" s="29">
        <f t="shared" si="111"/>
        <v>0</v>
      </c>
      <c r="Z686" s="29">
        <f t="shared" si="112"/>
        <v>3874.31</v>
      </c>
      <c r="AB686" s="29"/>
    </row>
    <row r="687" spans="1:31" x14ac:dyDescent="0.3">
      <c r="A687" s="5" t="s">
        <v>8307</v>
      </c>
      <c r="B687" s="5" t="s">
        <v>8308</v>
      </c>
      <c r="C687" s="5">
        <v>32</v>
      </c>
      <c r="D687" s="162">
        <v>3874.31</v>
      </c>
      <c r="E687" s="124">
        <v>44573</v>
      </c>
      <c r="F687" s="124">
        <v>44580</v>
      </c>
      <c r="G687" s="140">
        <v>0</v>
      </c>
      <c r="H687" s="5" t="s">
        <v>8438</v>
      </c>
      <c r="I687" s="22" t="s">
        <v>8591</v>
      </c>
      <c r="J687" s="5"/>
      <c r="K687" s="5"/>
      <c r="L687" s="160">
        <f t="shared" si="106"/>
        <v>3874.31</v>
      </c>
      <c r="M687" s="160">
        <f t="shared" si="105"/>
        <v>3874.31</v>
      </c>
      <c r="N687" s="33">
        <f t="shared" si="104"/>
        <v>0</v>
      </c>
      <c r="T687">
        <v>1</v>
      </c>
      <c r="U687" s="29">
        <f t="shared" si="107"/>
        <v>0</v>
      </c>
      <c r="V687" s="29">
        <f t="shared" si="108"/>
        <v>0</v>
      </c>
      <c r="W687" s="29">
        <f t="shared" si="109"/>
        <v>0</v>
      </c>
      <c r="X687" s="29">
        <f t="shared" si="110"/>
        <v>0</v>
      </c>
      <c r="Y687" s="29">
        <f t="shared" si="111"/>
        <v>0</v>
      </c>
      <c r="Z687" s="29">
        <f t="shared" si="112"/>
        <v>3874.31</v>
      </c>
      <c r="AB687" s="29"/>
    </row>
    <row r="688" spans="1:31" x14ac:dyDescent="0.3">
      <c r="A688" s="5" t="s">
        <v>2459</v>
      </c>
      <c r="B688" s="5" t="s">
        <v>2460</v>
      </c>
      <c r="C688" s="5">
        <v>64</v>
      </c>
      <c r="D688" s="162">
        <v>9998.94</v>
      </c>
      <c r="E688" s="124">
        <v>44581</v>
      </c>
      <c r="F688" s="124">
        <v>44587</v>
      </c>
      <c r="G688" s="140">
        <v>0</v>
      </c>
      <c r="H688" s="5" t="s">
        <v>8436</v>
      </c>
      <c r="I688" s="22" t="s">
        <v>8591</v>
      </c>
      <c r="J688" s="5"/>
      <c r="K688" s="5"/>
      <c r="L688" s="160">
        <f t="shared" si="106"/>
        <v>9998.94</v>
      </c>
      <c r="M688" s="160">
        <f t="shared" si="105"/>
        <v>9998.94</v>
      </c>
      <c r="N688" s="33">
        <f t="shared" si="104"/>
        <v>0</v>
      </c>
      <c r="T688">
        <v>1</v>
      </c>
      <c r="U688" s="29">
        <f t="shared" si="107"/>
        <v>0</v>
      </c>
      <c r="V688" s="29">
        <f t="shared" si="108"/>
        <v>0</v>
      </c>
      <c r="W688" s="29">
        <f t="shared" si="109"/>
        <v>0</v>
      </c>
      <c r="X688" s="29">
        <f t="shared" si="110"/>
        <v>0</v>
      </c>
      <c r="Y688" s="29">
        <f t="shared" si="111"/>
        <v>0</v>
      </c>
      <c r="Z688" s="29">
        <f t="shared" si="112"/>
        <v>9998.94</v>
      </c>
      <c r="AB688" s="29"/>
    </row>
    <row r="689" spans="1:28" x14ac:dyDescent="0.3">
      <c r="A689" s="5" t="s">
        <v>2459</v>
      </c>
      <c r="B689" s="5" t="s">
        <v>2460</v>
      </c>
      <c r="C689" s="5">
        <v>64</v>
      </c>
      <c r="D689" s="162">
        <v>7748.62</v>
      </c>
      <c r="E689" s="124">
        <v>44581</v>
      </c>
      <c r="F689" s="124">
        <v>44587</v>
      </c>
      <c r="G689" s="140">
        <v>0</v>
      </c>
      <c r="H689" s="5" t="s">
        <v>8437</v>
      </c>
      <c r="I689" s="22" t="s">
        <v>8591</v>
      </c>
      <c r="J689" s="5"/>
      <c r="K689" s="5"/>
      <c r="L689" s="160">
        <f t="shared" si="106"/>
        <v>7748.62</v>
      </c>
      <c r="M689" s="160">
        <f t="shared" si="105"/>
        <v>7748.62</v>
      </c>
      <c r="N689" s="33">
        <f t="shared" si="104"/>
        <v>0</v>
      </c>
      <c r="T689">
        <v>1</v>
      </c>
      <c r="U689" s="29">
        <f t="shared" si="107"/>
        <v>0</v>
      </c>
      <c r="V689" s="29">
        <f t="shared" si="108"/>
        <v>0</v>
      </c>
      <c r="W689" s="29">
        <f t="shared" si="109"/>
        <v>0</v>
      </c>
      <c r="X689" s="29">
        <f t="shared" si="110"/>
        <v>0</v>
      </c>
      <c r="Y689" s="29">
        <f t="shared" si="111"/>
        <v>0</v>
      </c>
      <c r="Z689" s="29">
        <f t="shared" si="112"/>
        <v>7748.62</v>
      </c>
      <c r="AB689" s="29"/>
    </row>
    <row r="690" spans="1:28" x14ac:dyDescent="0.3">
      <c r="A690" s="5" t="s">
        <v>2459</v>
      </c>
      <c r="B690" s="5" t="s">
        <v>2460</v>
      </c>
      <c r="C690" s="5">
        <v>512</v>
      </c>
      <c r="D690" s="162">
        <v>61988.959999999999</v>
      </c>
      <c r="E690" s="124">
        <v>44581</v>
      </c>
      <c r="F690" s="124">
        <v>44587</v>
      </c>
      <c r="G690" s="140">
        <v>0</v>
      </c>
      <c r="H690" s="5" t="s">
        <v>8438</v>
      </c>
      <c r="I690" s="22" t="s">
        <v>8591</v>
      </c>
      <c r="J690" s="5"/>
      <c r="K690" s="5"/>
      <c r="L690" s="160">
        <f t="shared" si="106"/>
        <v>61988.959999999999</v>
      </c>
      <c r="M690" s="160">
        <f t="shared" si="105"/>
        <v>61988.959999999999</v>
      </c>
      <c r="N690" s="33">
        <f t="shared" si="104"/>
        <v>0</v>
      </c>
      <c r="T690">
        <v>1</v>
      </c>
      <c r="U690" s="29">
        <f t="shared" si="107"/>
        <v>0</v>
      </c>
      <c r="V690" s="29">
        <f t="shared" si="108"/>
        <v>0</v>
      </c>
      <c r="W690" s="29">
        <f t="shared" si="109"/>
        <v>0</v>
      </c>
      <c r="X690" s="29">
        <f t="shared" si="110"/>
        <v>0</v>
      </c>
      <c r="Y690" s="29">
        <f t="shared" si="111"/>
        <v>0</v>
      </c>
      <c r="Z690" s="29">
        <f t="shared" si="112"/>
        <v>61988.959999999999</v>
      </c>
      <c r="AB690" s="29"/>
    </row>
    <row r="691" spans="1:28" x14ac:dyDescent="0.3">
      <c r="A691" s="5" t="s">
        <v>2483</v>
      </c>
      <c r="B691" s="5" t="s">
        <v>2484</v>
      </c>
      <c r="C691" s="5">
        <v>500</v>
      </c>
      <c r="D691" s="162">
        <v>591.95000000000005</v>
      </c>
      <c r="E691" s="124">
        <v>44581</v>
      </c>
      <c r="F691" s="124">
        <v>44587</v>
      </c>
      <c r="G691" s="140">
        <v>0</v>
      </c>
      <c r="H691" s="5" t="s">
        <v>8380</v>
      </c>
      <c r="I691" s="22" t="s">
        <v>8591</v>
      </c>
      <c r="J691" s="5"/>
      <c r="K691" s="5"/>
      <c r="L691" s="160">
        <f t="shared" si="106"/>
        <v>591.95000000000005</v>
      </c>
      <c r="M691" s="160">
        <f t="shared" si="105"/>
        <v>591.95000000000005</v>
      </c>
      <c r="N691" s="33">
        <f t="shared" si="104"/>
        <v>0</v>
      </c>
      <c r="Q691">
        <v>1</v>
      </c>
      <c r="U691" s="29">
        <f t="shared" ref="U691:U747" si="113">O691*M691</f>
        <v>0</v>
      </c>
      <c r="V691" s="29">
        <f t="shared" ref="V691:V747" si="114">P691*M691</f>
        <v>0</v>
      </c>
      <c r="W691" s="29">
        <f t="shared" ref="W691:W747" si="115">Q691*M691</f>
        <v>591.95000000000005</v>
      </c>
      <c r="X691" s="29">
        <f t="shared" ref="X691:X747" si="116">R691*M691</f>
        <v>0</v>
      </c>
      <c r="Y691" s="29">
        <f t="shared" ref="Y691:Y747" si="117">S691*M691</f>
        <v>0</v>
      </c>
      <c r="Z691" s="29">
        <f t="shared" ref="Z691:Z747" si="118">T691*M691</f>
        <v>0</v>
      </c>
      <c r="AB691" s="29"/>
    </row>
    <row r="692" spans="1:28" x14ac:dyDescent="0.3">
      <c r="A692" s="5" t="s">
        <v>2463</v>
      </c>
      <c r="B692" s="5" t="s">
        <v>2464</v>
      </c>
      <c r="C692" s="5">
        <v>4</v>
      </c>
      <c r="D692" s="162">
        <v>624.92999999999995</v>
      </c>
      <c r="E692" s="124">
        <v>44588</v>
      </c>
      <c r="F692" s="124">
        <v>44589</v>
      </c>
      <c r="G692" s="140">
        <v>0</v>
      </c>
      <c r="H692" s="5" t="s">
        <v>8426</v>
      </c>
      <c r="I692" s="22" t="s">
        <v>8591</v>
      </c>
      <c r="J692" s="5"/>
      <c r="K692" s="5"/>
      <c r="L692" s="160">
        <f t="shared" si="106"/>
        <v>624.92999999999995</v>
      </c>
      <c r="M692" s="160">
        <f t="shared" si="105"/>
        <v>624.92999999999995</v>
      </c>
      <c r="N692" s="33">
        <f t="shared" si="104"/>
        <v>0</v>
      </c>
      <c r="T692">
        <v>1</v>
      </c>
      <c r="U692" s="29">
        <f t="shared" si="113"/>
        <v>0</v>
      </c>
      <c r="V692" s="29">
        <f t="shared" si="114"/>
        <v>0</v>
      </c>
      <c r="W692" s="29">
        <f t="shared" si="115"/>
        <v>0</v>
      </c>
      <c r="X692" s="29">
        <f t="shared" si="116"/>
        <v>0</v>
      </c>
      <c r="Y692" s="29">
        <f t="shared" si="117"/>
        <v>0</v>
      </c>
      <c r="Z692" s="29">
        <f t="shared" si="118"/>
        <v>624.92999999999995</v>
      </c>
      <c r="AB692" s="29"/>
    </row>
    <row r="693" spans="1:28" x14ac:dyDescent="0.3">
      <c r="A693" s="5" t="s">
        <v>2463</v>
      </c>
      <c r="B693" s="5" t="s">
        <v>2464</v>
      </c>
      <c r="C693" s="5">
        <v>120</v>
      </c>
      <c r="D693" s="162">
        <v>16625.75</v>
      </c>
      <c r="E693" s="124">
        <v>44588</v>
      </c>
      <c r="F693" s="124">
        <v>44589</v>
      </c>
      <c r="G693" s="140">
        <v>0</v>
      </c>
      <c r="H693" s="5" t="s">
        <v>8466</v>
      </c>
      <c r="I693" s="22" t="s">
        <v>8591</v>
      </c>
      <c r="J693" s="5"/>
      <c r="K693" s="5"/>
      <c r="L693" s="160">
        <f t="shared" si="106"/>
        <v>16625.75</v>
      </c>
      <c r="M693" s="160">
        <f t="shared" si="105"/>
        <v>16625.75</v>
      </c>
      <c r="N693" s="33">
        <f t="shared" si="104"/>
        <v>0</v>
      </c>
      <c r="T693">
        <v>1</v>
      </c>
      <c r="U693" s="29">
        <f t="shared" si="113"/>
        <v>0</v>
      </c>
      <c r="V693" s="29">
        <f t="shared" si="114"/>
        <v>0</v>
      </c>
      <c r="W693" s="29">
        <f t="shared" si="115"/>
        <v>0</v>
      </c>
      <c r="X693" s="29">
        <f t="shared" si="116"/>
        <v>0</v>
      </c>
      <c r="Y693" s="29">
        <f t="shared" si="117"/>
        <v>0</v>
      </c>
      <c r="Z693" s="29">
        <f t="shared" si="118"/>
        <v>16625.75</v>
      </c>
      <c r="AB693" s="29"/>
    </row>
    <row r="694" spans="1:28" x14ac:dyDescent="0.3">
      <c r="A694" s="5" t="s">
        <v>2487</v>
      </c>
      <c r="B694" s="5" t="s">
        <v>2488</v>
      </c>
      <c r="C694" s="5">
        <v>500</v>
      </c>
      <c r="D694" s="162">
        <v>591.95000000000005</v>
      </c>
      <c r="E694" s="124">
        <v>44592</v>
      </c>
      <c r="F694" s="124">
        <v>44593</v>
      </c>
      <c r="G694" s="140">
        <v>0</v>
      </c>
      <c r="H694" s="5" t="s">
        <v>8380</v>
      </c>
      <c r="I694" s="22" t="s">
        <v>8591</v>
      </c>
      <c r="J694" s="5"/>
      <c r="K694" s="5"/>
      <c r="L694" s="160">
        <f t="shared" si="106"/>
        <v>591.95000000000005</v>
      </c>
      <c r="M694" s="160">
        <f t="shared" si="105"/>
        <v>591.95000000000005</v>
      </c>
      <c r="N694" s="33">
        <f t="shared" si="104"/>
        <v>0</v>
      </c>
      <c r="Q694">
        <v>1</v>
      </c>
      <c r="U694" s="29">
        <f t="shared" si="113"/>
        <v>0</v>
      </c>
      <c r="V694" s="29">
        <f t="shared" si="114"/>
        <v>0</v>
      </c>
      <c r="W694" s="29">
        <f t="shared" si="115"/>
        <v>591.95000000000005</v>
      </c>
      <c r="X694" s="29">
        <f t="shared" si="116"/>
        <v>0</v>
      </c>
      <c r="Y694" s="29">
        <f t="shared" si="117"/>
        <v>0</v>
      </c>
      <c r="Z694" s="29">
        <f t="shared" si="118"/>
        <v>0</v>
      </c>
      <c r="AB694" s="29"/>
    </row>
    <row r="695" spans="1:28" x14ac:dyDescent="0.3">
      <c r="A695" s="5" t="s">
        <v>2467</v>
      </c>
      <c r="B695" s="5" t="s">
        <v>2468</v>
      </c>
      <c r="C695" s="5">
        <v>4</v>
      </c>
      <c r="D695" s="162">
        <v>484.29</v>
      </c>
      <c r="E695" s="124">
        <v>44594</v>
      </c>
      <c r="F695" s="124">
        <v>44600</v>
      </c>
      <c r="G695" s="140">
        <v>0</v>
      </c>
      <c r="H695" s="5" t="s">
        <v>8437</v>
      </c>
      <c r="I695" s="22" t="s">
        <v>8591</v>
      </c>
      <c r="J695" s="5"/>
      <c r="K695" s="5"/>
      <c r="L695" s="160">
        <f t="shared" si="106"/>
        <v>484.29</v>
      </c>
      <c r="M695" s="160">
        <f t="shared" si="105"/>
        <v>484.29</v>
      </c>
      <c r="N695" s="33">
        <f t="shared" si="104"/>
        <v>0</v>
      </c>
      <c r="T695">
        <v>1</v>
      </c>
      <c r="U695" s="29">
        <f t="shared" si="113"/>
        <v>0</v>
      </c>
      <c r="V695" s="29">
        <f t="shared" si="114"/>
        <v>0</v>
      </c>
      <c r="W695" s="29">
        <f t="shared" si="115"/>
        <v>0</v>
      </c>
      <c r="X695" s="29">
        <f t="shared" si="116"/>
        <v>0</v>
      </c>
      <c r="Y695" s="29">
        <f t="shared" si="117"/>
        <v>0</v>
      </c>
      <c r="Z695" s="29">
        <f t="shared" si="118"/>
        <v>484.29</v>
      </c>
      <c r="AB695" s="29"/>
    </row>
    <row r="696" spans="1:28" x14ac:dyDescent="0.3">
      <c r="A696" s="5" t="s">
        <v>2467</v>
      </c>
      <c r="B696" s="5" t="s">
        <v>2468</v>
      </c>
      <c r="C696" s="5">
        <v>20</v>
      </c>
      <c r="D696" s="162">
        <v>2421.44</v>
      </c>
      <c r="E696" s="124">
        <v>44594</v>
      </c>
      <c r="F696" s="124">
        <v>44600</v>
      </c>
      <c r="G696" s="140">
        <v>0</v>
      </c>
      <c r="H696" s="5" t="s">
        <v>8438</v>
      </c>
      <c r="I696" s="5" t="s">
        <v>8591</v>
      </c>
      <c r="J696" s="5"/>
      <c r="K696" s="5"/>
      <c r="L696" s="160">
        <f t="shared" si="106"/>
        <v>2421.44</v>
      </c>
      <c r="M696" s="160">
        <f t="shared" si="105"/>
        <v>2421.44</v>
      </c>
      <c r="N696" s="33">
        <f t="shared" si="104"/>
        <v>0</v>
      </c>
      <c r="T696">
        <v>1</v>
      </c>
      <c r="U696" s="29">
        <f t="shared" si="113"/>
        <v>0</v>
      </c>
      <c r="V696" s="29">
        <f t="shared" si="114"/>
        <v>0</v>
      </c>
      <c r="W696" s="29">
        <f t="shared" si="115"/>
        <v>0</v>
      </c>
      <c r="X696" s="29">
        <f t="shared" si="116"/>
        <v>0</v>
      </c>
      <c r="Y696" s="29">
        <f t="shared" si="117"/>
        <v>0</v>
      </c>
      <c r="Z696" s="29">
        <f t="shared" si="118"/>
        <v>2421.44</v>
      </c>
      <c r="AB696" s="29"/>
    </row>
    <row r="697" spans="1:28" x14ac:dyDescent="0.3">
      <c r="A697" s="5" t="s">
        <v>2500</v>
      </c>
      <c r="B697" s="5" t="s">
        <v>2501</v>
      </c>
      <c r="C697" s="5">
        <v>80</v>
      </c>
      <c r="D697" s="162">
        <v>10615.05</v>
      </c>
      <c r="E697" s="124">
        <v>44594</v>
      </c>
      <c r="F697" s="124">
        <v>44600</v>
      </c>
      <c r="G697" s="140">
        <v>0</v>
      </c>
      <c r="H697" s="5" t="s">
        <v>8409</v>
      </c>
      <c r="I697" s="22" t="s">
        <v>8591</v>
      </c>
      <c r="J697" s="5"/>
      <c r="K697" s="5"/>
      <c r="L697" s="160">
        <f t="shared" si="106"/>
        <v>10615.05</v>
      </c>
      <c r="M697" s="160">
        <f t="shared" si="105"/>
        <v>10615.05</v>
      </c>
      <c r="N697" s="33">
        <f t="shared" si="104"/>
        <v>0</v>
      </c>
      <c r="T697">
        <v>1</v>
      </c>
      <c r="U697" s="29">
        <f t="shared" si="113"/>
        <v>0</v>
      </c>
      <c r="V697" s="29">
        <f t="shared" si="114"/>
        <v>0</v>
      </c>
      <c r="W697" s="29">
        <f t="shared" si="115"/>
        <v>0</v>
      </c>
      <c r="X697" s="29">
        <f t="shared" si="116"/>
        <v>0</v>
      </c>
      <c r="Y697" s="29">
        <f t="shared" si="117"/>
        <v>0</v>
      </c>
      <c r="Z697" s="29">
        <f t="shared" si="118"/>
        <v>10615.05</v>
      </c>
      <c r="AB697" s="29"/>
    </row>
    <row r="698" spans="1:28" x14ac:dyDescent="0.3">
      <c r="A698" s="5" t="s">
        <v>2500</v>
      </c>
      <c r="B698" s="5" t="s">
        <v>2501</v>
      </c>
      <c r="C698" s="5">
        <v>60</v>
      </c>
      <c r="D698" s="162">
        <v>7264.33</v>
      </c>
      <c r="E698" s="124">
        <v>44594</v>
      </c>
      <c r="F698" s="124">
        <v>44600</v>
      </c>
      <c r="G698" s="140">
        <v>0</v>
      </c>
      <c r="H698" s="5" t="s">
        <v>8406</v>
      </c>
      <c r="I698" s="22" t="s">
        <v>8591</v>
      </c>
      <c r="J698" s="5"/>
      <c r="K698" s="5"/>
      <c r="L698" s="160">
        <f t="shared" si="106"/>
        <v>7264.33</v>
      </c>
      <c r="M698" s="160">
        <f t="shared" si="105"/>
        <v>7264.33</v>
      </c>
      <c r="N698" s="33">
        <f t="shared" si="104"/>
        <v>0</v>
      </c>
      <c r="T698">
        <v>1</v>
      </c>
      <c r="U698" s="29">
        <f t="shared" si="113"/>
        <v>0</v>
      </c>
      <c r="V698" s="29">
        <f t="shared" si="114"/>
        <v>0</v>
      </c>
      <c r="W698" s="29">
        <f t="shared" si="115"/>
        <v>0</v>
      </c>
      <c r="X698" s="29">
        <f t="shared" si="116"/>
        <v>0</v>
      </c>
      <c r="Y698" s="29">
        <f t="shared" si="117"/>
        <v>0</v>
      </c>
      <c r="Z698" s="29">
        <f t="shared" si="118"/>
        <v>7264.33</v>
      </c>
      <c r="AB698" s="29"/>
    </row>
    <row r="699" spans="1:28" x14ac:dyDescent="0.3">
      <c r="A699" s="5" t="s">
        <v>2500</v>
      </c>
      <c r="B699" s="5" t="s">
        <v>2501</v>
      </c>
      <c r="C699" s="5">
        <v>60</v>
      </c>
      <c r="D699" s="162">
        <v>8312.8799999999992</v>
      </c>
      <c r="E699" s="124">
        <v>44594</v>
      </c>
      <c r="F699" s="124">
        <v>44600</v>
      </c>
      <c r="G699" s="140">
        <v>0</v>
      </c>
      <c r="H699" s="5" t="s">
        <v>8466</v>
      </c>
      <c r="I699" s="22" t="s">
        <v>8591</v>
      </c>
      <c r="J699" s="5"/>
      <c r="K699" s="5"/>
      <c r="L699" s="160">
        <f t="shared" si="106"/>
        <v>8312.8799999999992</v>
      </c>
      <c r="M699" s="160">
        <f t="shared" si="105"/>
        <v>8312.8799999999992</v>
      </c>
      <c r="N699" s="33">
        <f t="shared" ref="N699:N762" si="119">L699-M699</f>
        <v>0</v>
      </c>
      <c r="T699">
        <v>1</v>
      </c>
      <c r="U699" s="29">
        <f t="shared" si="113"/>
        <v>0</v>
      </c>
      <c r="V699" s="29">
        <f t="shared" si="114"/>
        <v>0</v>
      </c>
      <c r="W699" s="29">
        <f t="shared" si="115"/>
        <v>0</v>
      </c>
      <c r="X699" s="29">
        <f t="shared" si="116"/>
        <v>0</v>
      </c>
      <c r="Y699" s="29">
        <f t="shared" si="117"/>
        <v>0</v>
      </c>
      <c r="Z699" s="29">
        <f t="shared" si="118"/>
        <v>8312.8799999999992</v>
      </c>
      <c r="AB699" s="29"/>
    </row>
    <row r="700" spans="1:28" x14ac:dyDescent="0.3">
      <c r="A700" s="5" t="s">
        <v>2491</v>
      </c>
      <c r="B700" s="5" t="s">
        <v>2492</v>
      </c>
      <c r="C700" s="5">
        <v>500</v>
      </c>
      <c r="D700" s="162">
        <v>591.95000000000005</v>
      </c>
      <c r="E700" s="124">
        <v>44594</v>
      </c>
      <c r="F700" s="124">
        <v>44600</v>
      </c>
      <c r="G700" s="140">
        <v>0</v>
      </c>
      <c r="H700" s="5" t="s">
        <v>8380</v>
      </c>
      <c r="I700" s="22" t="s">
        <v>8591</v>
      </c>
      <c r="J700" s="5"/>
      <c r="K700" s="5"/>
      <c r="L700" s="160">
        <f t="shared" si="106"/>
        <v>591.95000000000005</v>
      </c>
      <c r="M700" s="160">
        <f t="shared" si="105"/>
        <v>591.95000000000005</v>
      </c>
      <c r="N700" s="33">
        <f t="shared" si="119"/>
        <v>0</v>
      </c>
      <c r="Q700">
        <v>1</v>
      </c>
      <c r="U700" s="29">
        <f t="shared" si="113"/>
        <v>0</v>
      </c>
      <c r="V700" s="29">
        <f t="shared" si="114"/>
        <v>0</v>
      </c>
      <c r="W700" s="29">
        <f t="shared" si="115"/>
        <v>591.95000000000005</v>
      </c>
      <c r="X700" s="29">
        <f t="shared" si="116"/>
        <v>0</v>
      </c>
      <c r="Y700" s="29">
        <f t="shared" si="117"/>
        <v>0</v>
      </c>
      <c r="Z700" s="29">
        <f t="shared" si="118"/>
        <v>0</v>
      </c>
      <c r="AB700" s="29"/>
    </row>
    <row r="701" spans="1:28" x14ac:dyDescent="0.3">
      <c r="A701" s="5" t="s">
        <v>2469</v>
      </c>
      <c r="B701" s="5" t="s">
        <v>2470</v>
      </c>
      <c r="C701" s="5">
        <v>80</v>
      </c>
      <c r="D701" s="162">
        <v>9685.77</v>
      </c>
      <c r="E701" s="124">
        <v>44581</v>
      </c>
      <c r="F701" s="124">
        <v>44608</v>
      </c>
      <c r="G701" s="140">
        <v>0</v>
      </c>
      <c r="H701" s="5" t="s">
        <v>8438</v>
      </c>
      <c r="I701" s="22" t="s">
        <v>8591</v>
      </c>
      <c r="J701" s="5"/>
      <c r="K701" s="5"/>
      <c r="L701" s="160">
        <f t="shared" si="106"/>
        <v>9685.77</v>
      </c>
      <c r="M701" s="160">
        <f t="shared" si="105"/>
        <v>9685.77</v>
      </c>
      <c r="N701" s="33">
        <f t="shared" si="119"/>
        <v>0</v>
      </c>
      <c r="T701">
        <v>1</v>
      </c>
      <c r="U701" s="29">
        <f t="shared" si="113"/>
        <v>0</v>
      </c>
      <c r="V701" s="29">
        <f t="shared" si="114"/>
        <v>0</v>
      </c>
      <c r="W701" s="29">
        <f t="shared" si="115"/>
        <v>0</v>
      </c>
      <c r="X701" s="29">
        <f t="shared" si="116"/>
        <v>0</v>
      </c>
      <c r="Y701" s="29">
        <f t="shared" si="117"/>
        <v>0</v>
      </c>
      <c r="Z701" s="29">
        <f t="shared" si="118"/>
        <v>9685.77</v>
      </c>
      <c r="AB701" s="29"/>
    </row>
    <row r="702" spans="1:28" x14ac:dyDescent="0.3">
      <c r="A702" s="5" t="s">
        <v>2469</v>
      </c>
      <c r="B702" s="5" t="s">
        <v>2470</v>
      </c>
      <c r="C702" s="5">
        <v>160</v>
      </c>
      <c r="D702" s="162">
        <v>19371.55</v>
      </c>
      <c r="E702" s="124">
        <v>44581</v>
      </c>
      <c r="F702" s="124">
        <v>44608</v>
      </c>
      <c r="G702" s="140">
        <v>0</v>
      </c>
      <c r="H702" s="5" t="s">
        <v>8434</v>
      </c>
      <c r="I702" s="22" t="s">
        <v>8591</v>
      </c>
      <c r="J702" s="5"/>
      <c r="K702" s="5"/>
      <c r="L702" s="160">
        <f t="shared" si="106"/>
        <v>19371.55</v>
      </c>
      <c r="M702" s="160">
        <f t="shared" si="105"/>
        <v>19371.55</v>
      </c>
      <c r="N702" s="33">
        <f t="shared" si="119"/>
        <v>0</v>
      </c>
      <c r="T702">
        <v>1</v>
      </c>
      <c r="U702" s="29">
        <f t="shared" si="113"/>
        <v>0</v>
      </c>
      <c r="V702" s="29">
        <f t="shared" si="114"/>
        <v>0</v>
      </c>
      <c r="W702" s="29">
        <f t="shared" si="115"/>
        <v>0</v>
      </c>
      <c r="X702" s="29">
        <f t="shared" si="116"/>
        <v>0</v>
      </c>
      <c r="Y702" s="29">
        <f t="shared" si="117"/>
        <v>0</v>
      </c>
      <c r="Z702" s="29">
        <f t="shared" si="118"/>
        <v>19371.55</v>
      </c>
      <c r="AB702" s="29"/>
    </row>
    <row r="703" spans="1:28" x14ac:dyDescent="0.3">
      <c r="A703" s="5" t="s">
        <v>2469</v>
      </c>
      <c r="B703" s="5" t="s">
        <v>2470</v>
      </c>
      <c r="C703" s="5">
        <v>80</v>
      </c>
      <c r="D703" s="162">
        <v>12498.68</v>
      </c>
      <c r="E703" s="124">
        <v>44581</v>
      </c>
      <c r="F703" s="124">
        <v>44608</v>
      </c>
      <c r="G703" s="140">
        <v>0</v>
      </c>
      <c r="H703" s="5" t="s">
        <v>8432</v>
      </c>
      <c r="I703" s="22" t="s">
        <v>8591</v>
      </c>
      <c r="J703" s="5"/>
      <c r="K703" s="5"/>
      <c r="L703" s="160">
        <f t="shared" si="106"/>
        <v>12498.68</v>
      </c>
      <c r="M703" s="160">
        <f t="shared" si="105"/>
        <v>12498.68</v>
      </c>
      <c r="N703" s="33">
        <f t="shared" si="119"/>
        <v>0</v>
      </c>
      <c r="T703">
        <v>1</v>
      </c>
      <c r="U703" s="29">
        <f t="shared" si="113"/>
        <v>0</v>
      </c>
      <c r="V703" s="29">
        <f t="shared" si="114"/>
        <v>0</v>
      </c>
      <c r="W703" s="29">
        <f t="shared" si="115"/>
        <v>0</v>
      </c>
      <c r="X703" s="29">
        <f t="shared" si="116"/>
        <v>0</v>
      </c>
      <c r="Y703" s="29">
        <f t="shared" si="117"/>
        <v>0</v>
      </c>
      <c r="Z703" s="29">
        <f t="shared" si="118"/>
        <v>12498.68</v>
      </c>
      <c r="AB703" s="29"/>
    </row>
    <row r="704" spans="1:28" x14ac:dyDescent="0.3">
      <c r="A704" s="5" t="s">
        <v>2493</v>
      </c>
      <c r="B704" s="5" t="s">
        <v>2494</v>
      </c>
      <c r="C704" s="5">
        <v>500</v>
      </c>
      <c r="D704" s="162">
        <v>591.95000000000005</v>
      </c>
      <c r="E704" s="124">
        <v>44609</v>
      </c>
      <c r="F704" s="124">
        <v>44637</v>
      </c>
      <c r="G704" s="140">
        <v>0</v>
      </c>
      <c r="H704" s="5" t="s">
        <v>8380</v>
      </c>
      <c r="I704" s="22" t="s">
        <v>8591</v>
      </c>
      <c r="J704" s="5"/>
      <c r="K704" s="5"/>
      <c r="L704" s="160">
        <f t="shared" si="106"/>
        <v>591.95000000000005</v>
      </c>
      <c r="M704" s="160">
        <f t="shared" si="105"/>
        <v>591.95000000000005</v>
      </c>
      <c r="N704" s="33">
        <f t="shared" si="119"/>
        <v>0</v>
      </c>
      <c r="Q704">
        <v>1</v>
      </c>
      <c r="U704" s="29">
        <f t="shared" si="113"/>
        <v>0</v>
      </c>
      <c r="V704" s="29">
        <f t="shared" si="114"/>
        <v>0</v>
      </c>
      <c r="W704" s="29">
        <f t="shared" si="115"/>
        <v>591.95000000000005</v>
      </c>
      <c r="X704" s="29">
        <f t="shared" si="116"/>
        <v>0</v>
      </c>
      <c r="Y704" s="29">
        <f t="shared" si="117"/>
        <v>0</v>
      </c>
      <c r="Z704" s="29">
        <f t="shared" si="118"/>
        <v>0</v>
      </c>
      <c r="AB704" s="29"/>
    </row>
    <row r="705" spans="1:28" x14ac:dyDescent="0.3">
      <c r="A705" s="5" t="s">
        <v>2471</v>
      </c>
      <c r="B705" s="5" t="s">
        <v>2472</v>
      </c>
      <c r="C705" s="5">
        <v>8</v>
      </c>
      <c r="D705" s="162">
        <v>1249.8699999999999</v>
      </c>
      <c r="E705" s="124">
        <v>44638</v>
      </c>
      <c r="F705" s="124">
        <v>44651</v>
      </c>
      <c r="G705" s="140">
        <v>0</v>
      </c>
      <c r="H705" s="5" t="s">
        <v>8432</v>
      </c>
      <c r="I705" s="22" t="s">
        <v>8591</v>
      </c>
      <c r="J705" s="5"/>
      <c r="K705" s="5"/>
      <c r="L705" s="160">
        <f t="shared" si="106"/>
        <v>1249.8699999999999</v>
      </c>
      <c r="M705" s="160">
        <f t="shared" si="105"/>
        <v>1249.8699999999999</v>
      </c>
      <c r="N705" s="33">
        <f t="shared" si="119"/>
        <v>0</v>
      </c>
      <c r="T705">
        <v>1</v>
      </c>
      <c r="U705" s="29">
        <f t="shared" si="113"/>
        <v>0</v>
      </c>
      <c r="V705" s="29">
        <f t="shared" si="114"/>
        <v>0</v>
      </c>
      <c r="W705" s="29">
        <f t="shared" si="115"/>
        <v>0</v>
      </c>
      <c r="X705" s="29">
        <f t="shared" si="116"/>
        <v>0</v>
      </c>
      <c r="Y705" s="29">
        <f t="shared" si="117"/>
        <v>0</v>
      </c>
      <c r="Z705" s="29">
        <f t="shared" si="118"/>
        <v>1249.8699999999999</v>
      </c>
      <c r="AB705" s="29"/>
    </row>
    <row r="706" spans="1:28" x14ac:dyDescent="0.3">
      <c r="A706" s="5" t="s">
        <v>2471</v>
      </c>
      <c r="B706" s="5" t="s">
        <v>2472</v>
      </c>
      <c r="C706" s="5">
        <v>8</v>
      </c>
      <c r="D706" s="162">
        <v>1249.8699999999999</v>
      </c>
      <c r="E706" s="124">
        <v>44638</v>
      </c>
      <c r="F706" s="124">
        <v>44651</v>
      </c>
      <c r="G706" s="140">
        <v>0</v>
      </c>
      <c r="H706" s="5" t="s">
        <v>8436</v>
      </c>
      <c r="I706" s="22" t="s">
        <v>8591</v>
      </c>
      <c r="J706" s="5"/>
      <c r="K706" s="5"/>
      <c r="L706" s="160">
        <f t="shared" si="106"/>
        <v>1249.8699999999999</v>
      </c>
      <c r="M706" s="160">
        <f t="shared" si="105"/>
        <v>1249.8699999999999</v>
      </c>
      <c r="N706" s="33">
        <f t="shared" si="119"/>
        <v>0</v>
      </c>
      <c r="T706">
        <v>1</v>
      </c>
      <c r="U706" s="29">
        <f t="shared" si="113"/>
        <v>0</v>
      </c>
      <c r="V706" s="29">
        <f t="shared" si="114"/>
        <v>0</v>
      </c>
      <c r="W706" s="29">
        <f t="shared" si="115"/>
        <v>0</v>
      </c>
      <c r="X706" s="29">
        <f t="shared" si="116"/>
        <v>0</v>
      </c>
      <c r="Y706" s="29">
        <f t="shared" si="117"/>
        <v>0</v>
      </c>
      <c r="Z706" s="29">
        <f t="shared" si="118"/>
        <v>1249.8699999999999</v>
      </c>
      <c r="AB706" s="29"/>
    </row>
    <row r="707" spans="1:28" x14ac:dyDescent="0.3">
      <c r="A707" s="5" t="s">
        <v>2471</v>
      </c>
      <c r="B707" s="5" t="s">
        <v>2472</v>
      </c>
      <c r="C707" s="5">
        <v>8</v>
      </c>
      <c r="D707" s="162">
        <v>968.58</v>
      </c>
      <c r="E707" s="124">
        <v>44638</v>
      </c>
      <c r="F707" s="124">
        <v>44651</v>
      </c>
      <c r="G707" s="140">
        <v>0</v>
      </c>
      <c r="H707" s="5" t="s">
        <v>8434</v>
      </c>
      <c r="I707" s="22" t="s">
        <v>8591</v>
      </c>
      <c r="J707" s="5"/>
      <c r="K707" s="5"/>
      <c r="L707" s="160">
        <f t="shared" si="106"/>
        <v>968.58</v>
      </c>
      <c r="M707" s="160">
        <f t="shared" si="105"/>
        <v>968.58</v>
      </c>
      <c r="N707" s="33">
        <f t="shared" si="119"/>
        <v>0</v>
      </c>
      <c r="T707">
        <v>1</v>
      </c>
      <c r="U707" s="29">
        <f t="shared" si="113"/>
        <v>0</v>
      </c>
      <c r="V707" s="29">
        <f t="shared" si="114"/>
        <v>0</v>
      </c>
      <c r="W707" s="29">
        <f t="shared" si="115"/>
        <v>0</v>
      </c>
      <c r="X707" s="29">
        <f t="shared" si="116"/>
        <v>0</v>
      </c>
      <c r="Y707" s="29">
        <f t="shared" si="117"/>
        <v>0</v>
      </c>
      <c r="Z707" s="29">
        <f t="shared" si="118"/>
        <v>968.58</v>
      </c>
      <c r="AB707" s="29"/>
    </row>
    <row r="708" spans="1:28" x14ac:dyDescent="0.3">
      <c r="A708" s="5" t="s">
        <v>2471</v>
      </c>
      <c r="B708" s="5" t="s">
        <v>2472</v>
      </c>
      <c r="C708" s="5">
        <v>8</v>
      </c>
      <c r="D708" s="162">
        <v>968.58</v>
      </c>
      <c r="E708" s="124">
        <v>44638</v>
      </c>
      <c r="F708" s="124">
        <v>44651</v>
      </c>
      <c r="G708" s="140">
        <v>0</v>
      </c>
      <c r="H708" s="5" t="s">
        <v>8437</v>
      </c>
      <c r="I708" s="22" t="s">
        <v>8591</v>
      </c>
      <c r="J708" s="5"/>
      <c r="K708" s="5"/>
      <c r="L708" s="160">
        <f t="shared" si="106"/>
        <v>968.58</v>
      </c>
      <c r="M708" s="160">
        <f t="shared" si="105"/>
        <v>968.58</v>
      </c>
      <c r="N708" s="33">
        <f t="shared" si="119"/>
        <v>0</v>
      </c>
      <c r="T708">
        <v>1</v>
      </c>
      <c r="U708" s="29">
        <f t="shared" si="113"/>
        <v>0</v>
      </c>
      <c r="V708" s="29">
        <f t="shared" si="114"/>
        <v>0</v>
      </c>
      <c r="W708" s="29">
        <f t="shared" si="115"/>
        <v>0</v>
      </c>
      <c r="X708" s="29">
        <f t="shared" si="116"/>
        <v>0</v>
      </c>
      <c r="Y708" s="29">
        <f t="shared" si="117"/>
        <v>0</v>
      </c>
      <c r="Z708" s="29">
        <f t="shared" si="118"/>
        <v>968.58</v>
      </c>
      <c r="AB708" s="29"/>
    </row>
    <row r="709" spans="1:28" x14ac:dyDescent="0.3">
      <c r="A709" s="5" t="s">
        <v>2471</v>
      </c>
      <c r="B709" s="5" t="s">
        <v>2472</v>
      </c>
      <c r="C709" s="5">
        <v>8</v>
      </c>
      <c r="D709" s="162">
        <v>968.58</v>
      </c>
      <c r="E709" s="124">
        <v>44638</v>
      </c>
      <c r="F709" s="124">
        <v>44651</v>
      </c>
      <c r="G709" s="140">
        <v>0</v>
      </c>
      <c r="H709" s="5" t="s">
        <v>8438</v>
      </c>
      <c r="I709" s="22" t="s">
        <v>8591</v>
      </c>
      <c r="J709" s="5"/>
      <c r="K709" s="5"/>
      <c r="L709" s="160">
        <f t="shared" si="106"/>
        <v>968.58</v>
      </c>
      <c r="M709" s="160">
        <f t="shared" si="105"/>
        <v>968.58</v>
      </c>
      <c r="N709" s="33">
        <f t="shared" si="119"/>
        <v>0</v>
      </c>
      <c r="T709">
        <v>1</v>
      </c>
      <c r="U709" s="29">
        <f t="shared" si="113"/>
        <v>0</v>
      </c>
      <c r="V709" s="29">
        <f t="shared" si="114"/>
        <v>0</v>
      </c>
      <c r="W709" s="29">
        <f t="shared" si="115"/>
        <v>0</v>
      </c>
      <c r="X709" s="29">
        <f t="shared" si="116"/>
        <v>0</v>
      </c>
      <c r="Y709" s="29">
        <f t="shared" si="117"/>
        <v>0</v>
      </c>
      <c r="Z709" s="29">
        <f t="shared" si="118"/>
        <v>968.58</v>
      </c>
      <c r="AB709" s="29"/>
    </row>
    <row r="710" spans="1:28" x14ac:dyDescent="0.3">
      <c r="A710" s="5" t="s">
        <v>2473</v>
      </c>
      <c r="B710" s="5" t="s">
        <v>2474</v>
      </c>
      <c r="C710" s="5">
        <v>8</v>
      </c>
      <c r="D710" s="162">
        <v>1249.8699999999999</v>
      </c>
      <c r="E710" s="124">
        <v>44652</v>
      </c>
      <c r="F710" s="124">
        <v>44665</v>
      </c>
      <c r="G710" s="140">
        <v>0</v>
      </c>
      <c r="H710" s="5" t="s">
        <v>8432</v>
      </c>
      <c r="I710" s="22" t="s">
        <v>8591</v>
      </c>
      <c r="J710" s="5"/>
      <c r="K710" s="5"/>
      <c r="L710" s="160">
        <f t="shared" si="106"/>
        <v>1249.8699999999999</v>
      </c>
      <c r="M710" s="160">
        <f t="shared" ref="M710:M773" si="120">IF(J710="",L710,(D710/C710)*J710)</f>
        <v>1249.8699999999999</v>
      </c>
      <c r="N710" s="33">
        <f t="shared" si="119"/>
        <v>0</v>
      </c>
      <c r="T710">
        <v>1</v>
      </c>
      <c r="U710" s="29">
        <f t="shared" si="113"/>
        <v>0</v>
      </c>
      <c r="V710" s="29">
        <f t="shared" si="114"/>
        <v>0</v>
      </c>
      <c r="W710" s="29">
        <f t="shared" si="115"/>
        <v>0</v>
      </c>
      <c r="X710" s="29">
        <f t="shared" si="116"/>
        <v>0</v>
      </c>
      <c r="Y710" s="29">
        <f t="shared" si="117"/>
        <v>0</v>
      </c>
      <c r="Z710" s="29">
        <f t="shared" si="118"/>
        <v>1249.8699999999999</v>
      </c>
      <c r="AB710" s="29"/>
    </row>
    <row r="711" spans="1:28" x14ac:dyDescent="0.3">
      <c r="A711" s="5" t="s">
        <v>2473</v>
      </c>
      <c r="B711" s="5" t="s">
        <v>2474</v>
      </c>
      <c r="C711" s="5">
        <v>8</v>
      </c>
      <c r="D711" s="162">
        <v>1249.8699999999999</v>
      </c>
      <c r="E711" s="124">
        <v>44652</v>
      </c>
      <c r="F711" s="124">
        <v>44665</v>
      </c>
      <c r="G711" s="140">
        <v>0</v>
      </c>
      <c r="H711" s="5" t="s">
        <v>8436</v>
      </c>
      <c r="I711" s="22" t="s">
        <v>8591</v>
      </c>
      <c r="J711" s="5"/>
      <c r="K711" s="5"/>
      <c r="L711" s="160">
        <f t="shared" si="106"/>
        <v>1249.8699999999999</v>
      </c>
      <c r="M711" s="160">
        <f t="shared" si="120"/>
        <v>1249.8699999999999</v>
      </c>
      <c r="N711" s="33">
        <f t="shared" si="119"/>
        <v>0</v>
      </c>
      <c r="T711">
        <v>1</v>
      </c>
      <c r="U711" s="29">
        <f t="shared" si="113"/>
        <v>0</v>
      </c>
      <c r="V711" s="29">
        <f t="shared" si="114"/>
        <v>0</v>
      </c>
      <c r="W711" s="29">
        <f t="shared" si="115"/>
        <v>0</v>
      </c>
      <c r="X711" s="29">
        <f t="shared" si="116"/>
        <v>0</v>
      </c>
      <c r="Y711" s="29">
        <f t="shared" si="117"/>
        <v>0</v>
      </c>
      <c r="Z711" s="29">
        <f t="shared" si="118"/>
        <v>1249.8699999999999</v>
      </c>
      <c r="AB711" s="29"/>
    </row>
    <row r="712" spans="1:28" x14ac:dyDescent="0.3">
      <c r="A712" s="5" t="s">
        <v>2473</v>
      </c>
      <c r="B712" s="5" t="s">
        <v>2474</v>
      </c>
      <c r="C712" s="5">
        <v>8</v>
      </c>
      <c r="D712" s="162">
        <v>968.58</v>
      </c>
      <c r="E712" s="124">
        <v>44652</v>
      </c>
      <c r="F712" s="124">
        <v>44665</v>
      </c>
      <c r="G712" s="140">
        <v>0</v>
      </c>
      <c r="H712" s="5" t="s">
        <v>8434</v>
      </c>
      <c r="I712" s="22" t="s">
        <v>8591</v>
      </c>
      <c r="J712" s="5"/>
      <c r="K712" s="5"/>
      <c r="L712" s="160">
        <f t="shared" ref="L712:L775" si="121">D712*(1-G712)</f>
        <v>968.58</v>
      </c>
      <c r="M712" s="160">
        <f t="shared" si="120"/>
        <v>968.58</v>
      </c>
      <c r="N712" s="33">
        <f t="shared" si="119"/>
        <v>0</v>
      </c>
      <c r="T712">
        <v>1</v>
      </c>
      <c r="U712" s="29">
        <f t="shared" si="113"/>
        <v>0</v>
      </c>
      <c r="V712" s="29">
        <f t="shared" si="114"/>
        <v>0</v>
      </c>
      <c r="W712" s="29">
        <f t="shared" si="115"/>
        <v>0</v>
      </c>
      <c r="X712" s="29">
        <f t="shared" si="116"/>
        <v>0</v>
      </c>
      <c r="Y712" s="29">
        <f t="shared" si="117"/>
        <v>0</v>
      </c>
      <c r="Z712" s="29">
        <f t="shared" si="118"/>
        <v>968.58</v>
      </c>
      <c r="AB712" s="29"/>
    </row>
    <row r="713" spans="1:28" x14ac:dyDescent="0.3">
      <c r="A713" s="5" t="s">
        <v>2473</v>
      </c>
      <c r="B713" s="5" t="s">
        <v>2474</v>
      </c>
      <c r="C713" s="5">
        <v>8</v>
      </c>
      <c r="D713" s="162">
        <v>968.58</v>
      </c>
      <c r="E713" s="124">
        <v>44652</v>
      </c>
      <c r="F713" s="124">
        <v>44665</v>
      </c>
      <c r="G713" s="140">
        <v>0</v>
      </c>
      <c r="H713" s="5" t="s">
        <v>8437</v>
      </c>
      <c r="I713" s="22" t="s">
        <v>8591</v>
      </c>
      <c r="J713" s="5"/>
      <c r="K713" s="5"/>
      <c r="L713" s="160">
        <f t="shared" si="121"/>
        <v>968.58</v>
      </c>
      <c r="M713" s="160">
        <f t="shared" si="120"/>
        <v>968.58</v>
      </c>
      <c r="N713" s="33">
        <f t="shared" si="119"/>
        <v>0</v>
      </c>
      <c r="T713">
        <v>1</v>
      </c>
      <c r="U713" s="29">
        <f t="shared" si="113"/>
        <v>0</v>
      </c>
      <c r="V713" s="29">
        <f t="shared" si="114"/>
        <v>0</v>
      </c>
      <c r="W713" s="29">
        <f t="shared" si="115"/>
        <v>0</v>
      </c>
      <c r="X713" s="29">
        <f t="shared" si="116"/>
        <v>0</v>
      </c>
      <c r="Y713" s="29">
        <f t="shared" si="117"/>
        <v>0</v>
      </c>
      <c r="Z713" s="29">
        <f t="shared" si="118"/>
        <v>968.58</v>
      </c>
      <c r="AB713" s="29"/>
    </row>
    <row r="714" spans="1:28" x14ac:dyDescent="0.3">
      <c r="A714" s="5" t="s">
        <v>2473</v>
      </c>
      <c r="B714" s="5" t="s">
        <v>2474</v>
      </c>
      <c r="C714" s="5">
        <v>8</v>
      </c>
      <c r="D714" s="162">
        <v>968.58</v>
      </c>
      <c r="E714" s="124">
        <v>44652</v>
      </c>
      <c r="F714" s="124">
        <v>44665</v>
      </c>
      <c r="G714" s="140">
        <v>0</v>
      </c>
      <c r="H714" s="5" t="s">
        <v>8438</v>
      </c>
      <c r="I714" s="22" t="s">
        <v>8591</v>
      </c>
      <c r="J714" s="5"/>
      <c r="K714" s="5"/>
      <c r="L714" s="160">
        <f t="shared" si="121"/>
        <v>968.58</v>
      </c>
      <c r="M714" s="160">
        <f t="shared" si="120"/>
        <v>968.58</v>
      </c>
      <c r="N714" s="33">
        <f t="shared" si="119"/>
        <v>0</v>
      </c>
      <c r="T714">
        <v>1</v>
      </c>
      <c r="U714" s="29">
        <f t="shared" si="113"/>
        <v>0</v>
      </c>
      <c r="V714" s="29">
        <f t="shared" si="114"/>
        <v>0</v>
      </c>
      <c r="W714" s="29">
        <f t="shared" si="115"/>
        <v>0</v>
      </c>
      <c r="X714" s="29">
        <f t="shared" si="116"/>
        <v>0</v>
      </c>
      <c r="Y714" s="29">
        <f t="shared" si="117"/>
        <v>0</v>
      </c>
      <c r="Z714" s="29">
        <f t="shared" si="118"/>
        <v>968.58</v>
      </c>
      <c r="AB714" s="29"/>
    </row>
    <row r="715" spans="1:28" x14ac:dyDescent="0.3">
      <c r="A715" s="5" t="s">
        <v>2475</v>
      </c>
      <c r="B715" s="5" t="s">
        <v>2476</v>
      </c>
      <c r="C715" s="5">
        <v>320</v>
      </c>
      <c r="D715" s="162">
        <v>58427.81</v>
      </c>
      <c r="E715" s="124">
        <v>44666</v>
      </c>
      <c r="F715" s="124">
        <v>44672</v>
      </c>
      <c r="G715" s="140">
        <v>0</v>
      </c>
      <c r="H715" s="5" t="s">
        <v>8448</v>
      </c>
      <c r="I715" s="22" t="s">
        <v>8591</v>
      </c>
      <c r="J715" s="5"/>
      <c r="K715" s="5"/>
      <c r="L715" s="160">
        <f t="shared" si="121"/>
        <v>58427.81</v>
      </c>
      <c r="M715" s="160">
        <f t="shared" si="120"/>
        <v>58427.81</v>
      </c>
      <c r="N715" s="33">
        <f t="shared" si="119"/>
        <v>0</v>
      </c>
      <c r="T715">
        <v>1</v>
      </c>
      <c r="U715" s="29">
        <f t="shared" si="113"/>
        <v>0</v>
      </c>
      <c r="V715" s="29">
        <f t="shared" si="114"/>
        <v>0</v>
      </c>
      <c r="W715" s="29">
        <f t="shared" si="115"/>
        <v>0</v>
      </c>
      <c r="X715" s="29">
        <f t="shared" si="116"/>
        <v>0</v>
      </c>
      <c r="Y715" s="29">
        <f t="shared" si="117"/>
        <v>0</v>
      </c>
      <c r="Z715" s="29">
        <f t="shared" si="118"/>
        <v>58427.81</v>
      </c>
      <c r="AB715" s="29"/>
    </row>
    <row r="716" spans="1:28" x14ac:dyDescent="0.3">
      <c r="A716" s="5" t="s">
        <v>2475</v>
      </c>
      <c r="B716" s="5" t="s">
        <v>2476</v>
      </c>
      <c r="C716" s="5">
        <v>160</v>
      </c>
      <c r="D716" s="162">
        <v>24997.35</v>
      </c>
      <c r="E716" s="124">
        <v>44666</v>
      </c>
      <c r="F716" s="124">
        <v>44672</v>
      </c>
      <c r="G716" s="140">
        <v>0</v>
      </c>
      <c r="H716" s="5" t="s">
        <v>8432</v>
      </c>
      <c r="I716" s="22" t="s">
        <v>8591</v>
      </c>
      <c r="J716" s="5"/>
      <c r="K716" s="5"/>
      <c r="L716" s="160">
        <f t="shared" si="121"/>
        <v>24997.35</v>
      </c>
      <c r="M716" s="160">
        <f t="shared" si="120"/>
        <v>24997.35</v>
      </c>
      <c r="N716" s="33">
        <f t="shared" si="119"/>
        <v>0</v>
      </c>
      <c r="T716">
        <v>1</v>
      </c>
      <c r="U716" s="29">
        <f t="shared" si="113"/>
        <v>0</v>
      </c>
      <c r="V716" s="29">
        <f t="shared" si="114"/>
        <v>0</v>
      </c>
      <c r="W716" s="29">
        <f t="shared" si="115"/>
        <v>0</v>
      </c>
      <c r="X716" s="29">
        <f t="shared" si="116"/>
        <v>0</v>
      </c>
      <c r="Y716" s="29">
        <f t="shared" si="117"/>
        <v>0</v>
      </c>
      <c r="Z716" s="29">
        <f t="shared" si="118"/>
        <v>24997.35</v>
      </c>
      <c r="AB716" s="29"/>
    </row>
    <row r="717" spans="1:28" x14ac:dyDescent="0.3">
      <c r="A717" s="5" t="s">
        <v>2475</v>
      </c>
      <c r="B717" s="5" t="s">
        <v>2476</v>
      </c>
      <c r="C717" s="5">
        <v>160</v>
      </c>
      <c r="D717" s="162">
        <v>19371.55</v>
      </c>
      <c r="E717" s="124">
        <v>44666</v>
      </c>
      <c r="F717" s="124">
        <v>44672</v>
      </c>
      <c r="G717" s="140">
        <v>0</v>
      </c>
      <c r="H717" s="5" t="s">
        <v>8434</v>
      </c>
      <c r="I717" s="22" t="s">
        <v>8591</v>
      </c>
      <c r="J717" s="5"/>
      <c r="K717" s="5"/>
      <c r="L717" s="160">
        <f t="shared" si="121"/>
        <v>19371.55</v>
      </c>
      <c r="M717" s="160">
        <f t="shared" si="120"/>
        <v>19371.55</v>
      </c>
      <c r="N717" s="33">
        <f t="shared" si="119"/>
        <v>0</v>
      </c>
      <c r="T717">
        <v>1</v>
      </c>
      <c r="U717" s="29">
        <f t="shared" si="113"/>
        <v>0</v>
      </c>
      <c r="V717" s="29">
        <f t="shared" si="114"/>
        <v>0</v>
      </c>
      <c r="W717" s="29">
        <f t="shared" si="115"/>
        <v>0</v>
      </c>
      <c r="X717" s="29">
        <f t="shared" si="116"/>
        <v>0</v>
      </c>
      <c r="Y717" s="29">
        <f t="shared" si="117"/>
        <v>0</v>
      </c>
      <c r="Z717" s="29">
        <f t="shared" si="118"/>
        <v>19371.55</v>
      </c>
      <c r="AB717" s="29"/>
    </row>
    <row r="718" spans="1:28" x14ac:dyDescent="0.3">
      <c r="A718" s="5" t="s">
        <v>2475</v>
      </c>
      <c r="B718" s="5" t="s">
        <v>2476</v>
      </c>
      <c r="C718" s="5">
        <v>32</v>
      </c>
      <c r="D718" s="162">
        <v>3874.31</v>
      </c>
      <c r="E718" s="124">
        <v>44666</v>
      </c>
      <c r="F718" s="124">
        <v>44672</v>
      </c>
      <c r="G718" s="140">
        <v>0</v>
      </c>
      <c r="H718" s="5" t="s">
        <v>8438</v>
      </c>
      <c r="I718" s="22" t="s">
        <v>8591</v>
      </c>
      <c r="J718" s="5"/>
      <c r="K718" s="5"/>
      <c r="L718" s="160">
        <f t="shared" si="121"/>
        <v>3874.31</v>
      </c>
      <c r="M718" s="160">
        <f t="shared" si="120"/>
        <v>3874.31</v>
      </c>
      <c r="N718" s="33">
        <f t="shared" si="119"/>
        <v>0</v>
      </c>
      <c r="T718">
        <v>1</v>
      </c>
      <c r="U718" s="29">
        <f t="shared" si="113"/>
        <v>0</v>
      </c>
      <c r="V718" s="29">
        <f t="shared" si="114"/>
        <v>0</v>
      </c>
      <c r="W718" s="29">
        <f t="shared" si="115"/>
        <v>0</v>
      </c>
      <c r="X718" s="29">
        <f t="shared" si="116"/>
        <v>0</v>
      </c>
      <c r="Y718" s="29">
        <f t="shared" si="117"/>
        <v>0</v>
      </c>
      <c r="Z718" s="29">
        <f t="shared" si="118"/>
        <v>3874.31</v>
      </c>
      <c r="AB718" s="29"/>
    </row>
    <row r="719" spans="1:28" x14ac:dyDescent="0.3">
      <c r="A719" s="5" t="s">
        <v>2495</v>
      </c>
      <c r="B719" s="5" t="s">
        <v>2496</v>
      </c>
      <c r="C719" s="5">
        <v>500</v>
      </c>
      <c r="D719" s="162">
        <v>591.95000000000005</v>
      </c>
      <c r="E719" s="124">
        <v>44666</v>
      </c>
      <c r="F719" s="124">
        <v>44672</v>
      </c>
      <c r="G719" s="140">
        <v>0</v>
      </c>
      <c r="H719" s="5" t="s">
        <v>8380</v>
      </c>
      <c r="I719" s="22" t="s">
        <v>8591</v>
      </c>
      <c r="J719" s="5"/>
      <c r="K719" s="5"/>
      <c r="L719" s="160">
        <f t="shared" si="121"/>
        <v>591.95000000000005</v>
      </c>
      <c r="M719" s="160">
        <f t="shared" si="120"/>
        <v>591.95000000000005</v>
      </c>
      <c r="N719" s="33">
        <f t="shared" si="119"/>
        <v>0</v>
      </c>
      <c r="Q719">
        <v>1</v>
      </c>
      <c r="U719" s="29">
        <f t="shared" si="113"/>
        <v>0</v>
      </c>
      <c r="V719" s="29">
        <f t="shared" si="114"/>
        <v>0</v>
      </c>
      <c r="W719" s="29">
        <f t="shared" si="115"/>
        <v>591.95000000000005</v>
      </c>
      <c r="X719" s="29">
        <f t="shared" si="116"/>
        <v>0</v>
      </c>
      <c r="Y719" s="29">
        <f t="shared" si="117"/>
        <v>0</v>
      </c>
      <c r="Z719" s="29">
        <f t="shared" si="118"/>
        <v>0</v>
      </c>
      <c r="AB719" s="29"/>
    </row>
    <row r="720" spans="1:28" x14ac:dyDescent="0.3">
      <c r="A720" s="142" t="s">
        <v>8482</v>
      </c>
      <c r="B720" s="142"/>
      <c r="C720" s="142">
        <v>4824</v>
      </c>
      <c r="D720" s="161"/>
      <c r="E720" s="144">
        <v>44624</v>
      </c>
      <c r="F720" s="144">
        <v>44750</v>
      </c>
      <c r="G720" s="145"/>
      <c r="H720" s="142"/>
      <c r="I720" s="146"/>
      <c r="J720" s="142"/>
      <c r="K720" s="142"/>
      <c r="L720" s="147"/>
      <c r="M720" s="147"/>
      <c r="N720" s="147"/>
      <c r="U720" s="29"/>
      <c r="V720" s="29"/>
      <c r="W720" s="29"/>
      <c r="X720" s="29"/>
      <c r="Y720" s="29"/>
      <c r="Z720" s="29"/>
      <c r="AB720" s="29"/>
    </row>
    <row r="721" spans="1:28" x14ac:dyDescent="0.3">
      <c r="A721" s="5" t="s">
        <v>2445</v>
      </c>
      <c r="B721" s="5" t="s">
        <v>2446</v>
      </c>
      <c r="C721" s="5">
        <v>120</v>
      </c>
      <c r="D721" s="162">
        <v>15922.58</v>
      </c>
      <c r="E721" s="124">
        <v>44624</v>
      </c>
      <c r="F721" s="124">
        <v>44645</v>
      </c>
      <c r="G721" s="140">
        <v>0</v>
      </c>
      <c r="H721" s="5" t="s">
        <v>8409</v>
      </c>
      <c r="I721" s="22" t="s">
        <v>8591</v>
      </c>
      <c r="J721" s="5"/>
      <c r="K721" s="5"/>
      <c r="L721" s="160">
        <f t="shared" si="121"/>
        <v>15922.58</v>
      </c>
      <c r="M721" s="160">
        <f t="shared" si="120"/>
        <v>15922.58</v>
      </c>
      <c r="N721" s="33">
        <f t="shared" si="119"/>
        <v>0</v>
      </c>
      <c r="T721">
        <v>1</v>
      </c>
      <c r="U721" s="29">
        <f t="shared" si="113"/>
        <v>0</v>
      </c>
      <c r="V721" s="29">
        <f t="shared" si="114"/>
        <v>0</v>
      </c>
      <c r="W721" s="29">
        <f t="shared" si="115"/>
        <v>0</v>
      </c>
      <c r="X721" s="29">
        <f t="shared" si="116"/>
        <v>0</v>
      </c>
      <c r="Y721" s="29">
        <f t="shared" si="117"/>
        <v>0</v>
      </c>
      <c r="Z721" s="29">
        <f t="shared" si="118"/>
        <v>15922.58</v>
      </c>
      <c r="AB721" s="29"/>
    </row>
    <row r="722" spans="1:28" x14ac:dyDescent="0.3">
      <c r="A722" s="5" t="s">
        <v>2445</v>
      </c>
      <c r="B722" s="5" t="s">
        <v>2446</v>
      </c>
      <c r="C722" s="5">
        <v>64</v>
      </c>
      <c r="D722" s="162">
        <v>7748.62</v>
      </c>
      <c r="E722" s="124">
        <v>44624</v>
      </c>
      <c r="F722" s="124">
        <v>44645</v>
      </c>
      <c r="G722" s="140">
        <v>0</v>
      </c>
      <c r="H722" s="5" t="s">
        <v>8438</v>
      </c>
      <c r="I722" s="22" t="s">
        <v>8591</v>
      </c>
      <c r="J722" s="5"/>
      <c r="K722" s="5"/>
      <c r="L722" s="160">
        <f t="shared" si="121"/>
        <v>7748.62</v>
      </c>
      <c r="M722" s="160">
        <f t="shared" si="120"/>
        <v>7748.62</v>
      </c>
      <c r="N722" s="33">
        <f t="shared" si="119"/>
        <v>0</v>
      </c>
      <c r="T722">
        <v>1</v>
      </c>
      <c r="U722" s="29">
        <f t="shared" si="113"/>
        <v>0</v>
      </c>
      <c r="V722" s="29">
        <f t="shared" si="114"/>
        <v>0</v>
      </c>
      <c r="W722" s="29">
        <f t="shared" si="115"/>
        <v>0</v>
      </c>
      <c r="X722" s="29">
        <f t="shared" si="116"/>
        <v>0</v>
      </c>
      <c r="Y722" s="29">
        <f t="shared" si="117"/>
        <v>0</v>
      </c>
      <c r="Z722" s="29">
        <f t="shared" si="118"/>
        <v>7748.62</v>
      </c>
      <c r="AB722" s="29"/>
    </row>
    <row r="723" spans="1:28" x14ac:dyDescent="0.3">
      <c r="A723" s="5" t="s">
        <v>2416</v>
      </c>
      <c r="B723" s="5" t="s">
        <v>2417</v>
      </c>
      <c r="C723" s="5">
        <v>8</v>
      </c>
      <c r="D723" s="162">
        <v>1249.8699999999999</v>
      </c>
      <c r="E723" s="124">
        <v>44624</v>
      </c>
      <c r="F723" s="124">
        <v>44645</v>
      </c>
      <c r="G723" s="140">
        <v>0</v>
      </c>
      <c r="H723" s="5" t="s">
        <v>8426</v>
      </c>
      <c r="I723" s="22" t="s">
        <v>8591</v>
      </c>
      <c r="J723" s="5"/>
      <c r="K723" s="5"/>
      <c r="L723" s="160">
        <f t="shared" si="121"/>
        <v>1249.8699999999999</v>
      </c>
      <c r="M723" s="160">
        <f t="shared" si="120"/>
        <v>1249.8699999999999</v>
      </c>
      <c r="N723" s="33">
        <f t="shared" si="119"/>
        <v>0</v>
      </c>
      <c r="T723">
        <v>1</v>
      </c>
      <c r="U723" s="29">
        <f t="shared" si="113"/>
        <v>0</v>
      </c>
      <c r="V723" s="29">
        <f t="shared" si="114"/>
        <v>0</v>
      </c>
      <c r="W723" s="29">
        <f t="shared" si="115"/>
        <v>0</v>
      </c>
      <c r="X723" s="29">
        <f t="shared" si="116"/>
        <v>0</v>
      </c>
      <c r="Y723" s="29">
        <f t="shared" si="117"/>
        <v>0</v>
      </c>
      <c r="Z723" s="29">
        <f t="shared" si="118"/>
        <v>1249.8699999999999</v>
      </c>
      <c r="AB723" s="29"/>
    </row>
    <row r="724" spans="1:28" x14ac:dyDescent="0.3">
      <c r="A724" s="5" t="s">
        <v>2432</v>
      </c>
      <c r="B724" s="5" t="s">
        <v>2433</v>
      </c>
      <c r="C724" s="5">
        <v>500</v>
      </c>
      <c r="D724" s="162">
        <v>591.95000000000005</v>
      </c>
      <c r="E724" s="124">
        <v>44624</v>
      </c>
      <c r="F724" s="124">
        <v>44645</v>
      </c>
      <c r="G724" s="140">
        <v>0</v>
      </c>
      <c r="H724" s="5" t="s">
        <v>8380</v>
      </c>
      <c r="I724" s="22" t="s">
        <v>8591</v>
      </c>
      <c r="J724" s="5"/>
      <c r="K724" s="5"/>
      <c r="L724" s="160">
        <f t="shared" si="121"/>
        <v>591.95000000000005</v>
      </c>
      <c r="M724" s="160">
        <f t="shared" si="120"/>
        <v>591.95000000000005</v>
      </c>
      <c r="N724" s="33">
        <f t="shared" si="119"/>
        <v>0</v>
      </c>
      <c r="Q724">
        <v>1</v>
      </c>
      <c r="U724" s="29">
        <f t="shared" si="113"/>
        <v>0</v>
      </c>
      <c r="V724" s="29">
        <f t="shared" si="114"/>
        <v>0</v>
      </c>
      <c r="W724" s="29">
        <f t="shared" si="115"/>
        <v>591.95000000000005</v>
      </c>
      <c r="X724" s="29">
        <f t="shared" si="116"/>
        <v>0</v>
      </c>
      <c r="Y724" s="29">
        <f t="shared" si="117"/>
        <v>0</v>
      </c>
      <c r="Z724" s="29">
        <f t="shared" si="118"/>
        <v>0</v>
      </c>
      <c r="AB724" s="29"/>
    </row>
    <row r="725" spans="1:28" x14ac:dyDescent="0.3">
      <c r="A725" s="5" t="s">
        <v>2418</v>
      </c>
      <c r="B725" s="5" t="s">
        <v>2419</v>
      </c>
      <c r="C725" s="5">
        <v>64</v>
      </c>
      <c r="D725" s="162">
        <v>9998.94</v>
      </c>
      <c r="E725" s="124">
        <v>44627</v>
      </c>
      <c r="F725" s="124">
        <v>44648</v>
      </c>
      <c r="G725" s="140">
        <v>0</v>
      </c>
      <c r="H725" s="5" t="s">
        <v>8436</v>
      </c>
      <c r="I725" s="22" t="s">
        <v>8591</v>
      </c>
      <c r="J725" s="5"/>
      <c r="K725" s="5"/>
      <c r="L725" s="160">
        <f t="shared" si="121"/>
        <v>9998.94</v>
      </c>
      <c r="M725" s="160">
        <f t="shared" si="120"/>
        <v>9998.94</v>
      </c>
      <c r="N725" s="33">
        <f t="shared" si="119"/>
        <v>0</v>
      </c>
      <c r="T725">
        <v>1</v>
      </c>
      <c r="U725" s="29">
        <f t="shared" si="113"/>
        <v>0</v>
      </c>
      <c r="V725" s="29">
        <f t="shared" si="114"/>
        <v>0</v>
      </c>
      <c r="W725" s="29">
        <f t="shared" si="115"/>
        <v>0</v>
      </c>
      <c r="X725" s="29">
        <f t="shared" si="116"/>
        <v>0</v>
      </c>
      <c r="Y725" s="29">
        <f t="shared" si="117"/>
        <v>0</v>
      </c>
      <c r="Z725" s="29">
        <f t="shared" si="118"/>
        <v>9998.94</v>
      </c>
      <c r="AB725" s="29"/>
    </row>
    <row r="726" spans="1:28" x14ac:dyDescent="0.3">
      <c r="A726" s="5" t="s">
        <v>2418</v>
      </c>
      <c r="B726" s="5" t="s">
        <v>2419</v>
      </c>
      <c r="C726" s="5">
        <v>64</v>
      </c>
      <c r="D726" s="162">
        <v>7748.62</v>
      </c>
      <c r="E726" s="124">
        <v>44627</v>
      </c>
      <c r="F726" s="124">
        <v>44648</v>
      </c>
      <c r="G726" s="140">
        <v>0</v>
      </c>
      <c r="H726" s="5" t="s">
        <v>8437</v>
      </c>
      <c r="I726" s="22" t="s">
        <v>8591</v>
      </c>
      <c r="J726" s="5"/>
      <c r="K726" s="5"/>
      <c r="L726" s="160">
        <f t="shared" si="121"/>
        <v>7748.62</v>
      </c>
      <c r="M726" s="160">
        <f t="shared" si="120"/>
        <v>7748.62</v>
      </c>
      <c r="N726" s="33">
        <f t="shared" si="119"/>
        <v>0</v>
      </c>
      <c r="T726">
        <v>1</v>
      </c>
      <c r="U726" s="29">
        <f t="shared" si="113"/>
        <v>0</v>
      </c>
      <c r="V726" s="29">
        <f t="shared" si="114"/>
        <v>0</v>
      </c>
      <c r="W726" s="29">
        <f t="shared" si="115"/>
        <v>0</v>
      </c>
      <c r="X726" s="29">
        <f t="shared" si="116"/>
        <v>0</v>
      </c>
      <c r="Y726" s="29">
        <f t="shared" si="117"/>
        <v>0</v>
      </c>
      <c r="Z726" s="29">
        <f t="shared" si="118"/>
        <v>7748.62</v>
      </c>
      <c r="AB726" s="29"/>
    </row>
    <row r="727" spans="1:28" x14ac:dyDescent="0.3">
      <c r="A727" s="5" t="s">
        <v>2418</v>
      </c>
      <c r="B727" s="5" t="s">
        <v>2419</v>
      </c>
      <c r="C727" s="5">
        <v>512</v>
      </c>
      <c r="D727" s="162">
        <v>61988.959999999999</v>
      </c>
      <c r="E727" s="124">
        <v>44627</v>
      </c>
      <c r="F727" s="124">
        <v>44648</v>
      </c>
      <c r="G727" s="140">
        <v>0</v>
      </c>
      <c r="H727" s="5" t="s">
        <v>8438</v>
      </c>
      <c r="I727" s="22" t="s">
        <v>8591</v>
      </c>
      <c r="J727" s="5"/>
      <c r="K727" s="5"/>
      <c r="L727" s="160">
        <f t="shared" si="121"/>
        <v>61988.959999999999</v>
      </c>
      <c r="M727" s="160">
        <f t="shared" si="120"/>
        <v>61988.959999999999</v>
      </c>
      <c r="N727" s="33">
        <f t="shared" si="119"/>
        <v>0</v>
      </c>
      <c r="T727">
        <v>1</v>
      </c>
      <c r="U727" s="29">
        <f t="shared" si="113"/>
        <v>0</v>
      </c>
      <c r="V727" s="29">
        <f t="shared" si="114"/>
        <v>0</v>
      </c>
      <c r="W727" s="29">
        <f t="shared" si="115"/>
        <v>0</v>
      </c>
      <c r="X727" s="29">
        <f t="shared" si="116"/>
        <v>0</v>
      </c>
      <c r="Y727" s="29">
        <f t="shared" si="117"/>
        <v>0</v>
      </c>
      <c r="Z727" s="29">
        <f t="shared" si="118"/>
        <v>61988.959999999999</v>
      </c>
      <c r="AB727" s="29"/>
    </row>
    <row r="728" spans="1:28" x14ac:dyDescent="0.3">
      <c r="A728" s="5" t="s">
        <v>2434</v>
      </c>
      <c r="B728" s="5" t="s">
        <v>2435</v>
      </c>
      <c r="C728" s="5">
        <v>500</v>
      </c>
      <c r="D728" s="162">
        <v>591.95000000000005</v>
      </c>
      <c r="E728" s="124">
        <v>44627</v>
      </c>
      <c r="F728" s="124">
        <v>44648</v>
      </c>
      <c r="G728" s="140">
        <v>0</v>
      </c>
      <c r="H728" s="5" t="s">
        <v>8380</v>
      </c>
      <c r="I728" s="22" t="s">
        <v>8591</v>
      </c>
      <c r="J728" s="5"/>
      <c r="K728" s="5"/>
      <c r="L728" s="160">
        <f t="shared" si="121"/>
        <v>591.95000000000005</v>
      </c>
      <c r="M728" s="160">
        <f t="shared" si="120"/>
        <v>591.95000000000005</v>
      </c>
      <c r="N728" s="33">
        <f t="shared" si="119"/>
        <v>0</v>
      </c>
      <c r="Q728">
        <v>1</v>
      </c>
      <c r="U728" s="29">
        <f t="shared" si="113"/>
        <v>0</v>
      </c>
      <c r="V728" s="29">
        <f t="shared" si="114"/>
        <v>0</v>
      </c>
      <c r="W728" s="29">
        <f t="shared" si="115"/>
        <v>591.95000000000005</v>
      </c>
      <c r="X728" s="29">
        <f t="shared" si="116"/>
        <v>0</v>
      </c>
      <c r="Y728" s="29">
        <f t="shared" si="117"/>
        <v>0</v>
      </c>
      <c r="Z728" s="29">
        <f t="shared" si="118"/>
        <v>0</v>
      </c>
      <c r="AB728" s="29"/>
    </row>
    <row r="729" spans="1:28" x14ac:dyDescent="0.3">
      <c r="A729" s="5" t="s">
        <v>2420</v>
      </c>
      <c r="B729" s="5" t="s">
        <v>2421</v>
      </c>
      <c r="C729" s="5">
        <v>20</v>
      </c>
      <c r="D729" s="162">
        <v>2421.44</v>
      </c>
      <c r="E729" s="124">
        <v>44649</v>
      </c>
      <c r="F729" s="124">
        <v>44670</v>
      </c>
      <c r="G729" s="140">
        <v>0</v>
      </c>
      <c r="H729" s="5" t="s">
        <v>8438</v>
      </c>
      <c r="I729" s="22" t="s">
        <v>8591</v>
      </c>
      <c r="J729" s="5"/>
      <c r="K729" s="5"/>
      <c r="L729" s="160">
        <f t="shared" si="121"/>
        <v>2421.44</v>
      </c>
      <c r="M729" s="160">
        <f t="shared" si="120"/>
        <v>2421.44</v>
      </c>
      <c r="N729" s="33">
        <f t="shared" si="119"/>
        <v>0</v>
      </c>
      <c r="T729">
        <v>1</v>
      </c>
      <c r="U729" s="29">
        <f t="shared" si="113"/>
        <v>0</v>
      </c>
      <c r="V729" s="29">
        <f t="shared" si="114"/>
        <v>0</v>
      </c>
      <c r="W729" s="29">
        <f t="shared" si="115"/>
        <v>0</v>
      </c>
      <c r="X729" s="29">
        <f t="shared" si="116"/>
        <v>0</v>
      </c>
      <c r="Y729" s="29">
        <f t="shared" si="117"/>
        <v>0</v>
      </c>
      <c r="Z729" s="29">
        <f t="shared" si="118"/>
        <v>2421.44</v>
      </c>
      <c r="AB729" s="29"/>
    </row>
    <row r="730" spans="1:28" x14ac:dyDescent="0.3">
      <c r="A730" s="5" t="s">
        <v>2443</v>
      </c>
      <c r="B730" s="5" t="s">
        <v>2444</v>
      </c>
      <c r="C730" s="5">
        <v>80</v>
      </c>
      <c r="D730" s="162">
        <v>10615.05</v>
      </c>
      <c r="E730" s="124">
        <v>44649</v>
      </c>
      <c r="F730" s="124">
        <v>44670</v>
      </c>
      <c r="G730" s="140">
        <v>0</v>
      </c>
      <c r="H730" s="5" t="s">
        <v>8409</v>
      </c>
      <c r="I730" s="22" t="s">
        <v>8591</v>
      </c>
      <c r="J730" s="5"/>
      <c r="K730" s="5"/>
      <c r="L730" s="160">
        <f t="shared" si="121"/>
        <v>10615.05</v>
      </c>
      <c r="M730" s="160">
        <f t="shared" si="120"/>
        <v>10615.05</v>
      </c>
      <c r="N730" s="33">
        <f t="shared" si="119"/>
        <v>0</v>
      </c>
      <c r="T730">
        <v>1</v>
      </c>
      <c r="U730" s="29">
        <f t="shared" si="113"/>
        <v>0</v>
      </c>
      <c r="V730" s="29">
        <f t="shared" si="114"/>
        <v>0</v>
      </c>
      <c r="W730" s="29">
        <f t="shared" si="115"/>
        <v>0</v>
      </c>
      <c r="X730" s="29">
        <f t="shared" si="116"/>
        <v>0</v>
      </c>
      <c r="Y730" s="29">
        <f t="shared" si="117"/>
        <v>0</v>
      </c>
      <c r="Z730" s="29">
        <f t="shared" si="118"/>
        <v>10615.05</v>
      </c>
      <c r="AB730" s="29"/>
    </row>
    <row r="731" spans="1:28" x14ac:dyDescent="0.3">
      <c r="A731" s="5" t="s">
        <v>2443</v>
      </c>
      <c r="B731" s="5" t="s">
        <v>2444</v>
      </c>
      <c r="C731" s="5">
        <v>60</v>
      </c>
      <c r="D731" s="162">
        <v>7264.33</v>
      </c>
      <c r="E731" s="124">
        <v>44649</v>
      </c>
      <c r="F731" s="124">
        <v>44670</v>
      </c>
      <c r="G731" s="140">
        <v>0</v>
      </c>
      <c r="H731" s="5" t="s">
        <v>8406</v>
      </c>
      <c r="I731" s="22" t="s">
        <v>8591</v>
      </c>
      <c r="J731" s="5"/>
      <c r="K731" s="5"/>
      <c r="L731" s="160">
        <f t="shared" si="121"/>
        <v>7264.33</v>
      </c>
      <c r="M731" s="160">
        <f t="shared" si="120"/>
        <v>7264.33</v>
      </c>
      <c r="N731" s="33">
        <f t="shared" si="119"/>
        <v>0</v>
      </c>
      <c r="T731">
        <v>1</v>
      </c>
      <c r="U731" s="29">
        <f t="shared" si="113"/>
        <v>0</v>
      </c>
      <c r="V731" s="29">
        <f t="shared" si="114"/>
        <v>0</v>
      </c>
      <c r="W731" s="29">
        <f t="shared" si="115"/>
        <v>0</v>
      </c>
      <c r="X731" s="29">
        <f t="shared" si="116"/>
        <v>0</v>
      </c>
      <c r="Y731" s="29">
        <f t="shared" si="117"/>
        <v>0</v>
      </c>
      <c r="Z731" s="29">
        <f t="shared" si="118"/>
        <v>7264.33</v>
      </c>
      <c r="AB731" s="29"/>
    </row>
    <row r="732" spans="1:28" x14ac:dyDescent="0.3">
      <c r="A732" s="5" t="s">
        <v>2443</v>
      </c>
      <c r="B732" s="5" t="s">
        <v>2444</v>
      </c>
      <c r="C732" s="5">
        <v>60</v>
      </c>
      <c r="D732" s="162">
        <v>8312.8799999999992</v>
      </c>
      <c r="E732" s="124">
        <v>44649</v>
      </c>
      <c r="F732" s="124">
        <v>44670</v>
      </c>
      <c r="G732" s="140">
        <v>0</v>
      </c>
      <c r="H732" s="5" t="s">
        <v>8466</v>
      </c>
      <c r="I732" s="22" t="s">
        <v>8591</v>
      </c>
      <c r="J732" s="5"/>
      <c r="K732" s="5"/>
      <c r="L732" s="160">
        <f t="shared" si="121"/>
        <v>8312.8799999999992</v>
      </c>
      <c r="M732" s="160">
        <f t="shared" si="120"/>
        <v>8312.8799999999992</v>
      </c>
      <c r="N732" s="33">
        <f t="shared" si="119"/>
        <v>0</v>
      </c>
      <c r="T732">
        <v>1</v>
      </c>
      <c r="U732" s="29">
        <f t="shared" si="113"/>
        <v>0</v>
      </c>
      <c r="V732" s="29">
        <f t="shared" si="114"/>
        <v>0</v>
      </c>
      <c r="W732" s="29">
        <f t="shared" si="115"/>
        <v>0</v>
      </c>
      <c r="X732" s="29">
        <f t="shared" si="116"/>
        <v>0</v>
      </c>
      <c r="Y732" s="29">
        <f t="shared" si="117"/>
        <v>0</v>
      </c>
      <c r="Z732" s="29">
        <f t="shared" si="118"/>
        <v>8312.8799999999992</v>
      </c>
      <c r="AB732" s="29"/>
    </row>
    <row r="733" spans="1:28" x14ac:dyDescent="0.3">
      <c r="A733" s="5" t="s">
        <v>2436</v>
      </c>
      <c r="B733" s="5" t="s">
        <v>2437</v>
      </c>
      <c r="C733" s="5">
        <v>500</v>
      </c>
      <c r="D733" s="162">
        <v>591.95000000000005</v>
      </c>
      <c r="E733" s="124">
        <v>44649</v>
      </c>
      <c r="F733" s="124">
        <v>44670</v>
      </c>
      <c r="G733" s="140">
        <v>0</v>
      </c>
      <c r="H733" s="5" t="s">
        <v>8380</v>
      </c>
      <c r="I733" s="22" t="s">
        <v>8591</v>
      </c>
      <c r="J733" s="5"/>
      <c r="K733" s="5"/>
      <c r="L733" s="160">
        <f t="shared" si="121"/>
        <v>591.95000000000005</v>
      </c>
      <c r="M733" s="160">
        <f t="shared" si="120"/>
        <v>591.95000000000005</v>
      </c>
      <c r="N733" s="33">
        <f t="shared" si="119"/>
        <v>0</v>
      </c>
      <c r="Q733">
        <v>1</v>
      </c>
      <c r="U733" s="29">
        <f t="shared" si="113"/>
        <v>0</v>
      </c>
      <c r="V733" s="29">
        <f t="shared" si="114"/>
        <v>0</v>
      </c>
      <c r="W733" s="29">
        <f t="shared" si="115"/>
        <v>591.95000000000005</v>
      </c>
      <c r="X733" s="29">
        <f t="shared" si="116"/>
        <v>0</v>
      </c>
      <c r="Y733" s="29">
        <f t="shared" si="117"/>
        <v>0</v>
      </c>
      <c r="Z733" s="29">
        <f t="shared" si="118"/>
        <v>0</v>
      </c>
      <c r="AB733" s="29"/>
    </row>
    <row r="734" spans="1:28" x14ac:dyDescent="0.3">
      <c r="A734" s="5" t="s">
        <v>2422</v>
      </c>
      <c r="B734" s="5" t="s">
        <v>2423</v>
      </c>
      <c r="C734" s="5">
        <v>160</v>
      </c>
      <c r="D734" s="162">
        <v>19371.55</v>
      </c>
      <c r="E734" s="124">
        <v>44671</v>
      </c>
      <c r="F734" s="124">
        <v>44692</v>
      </c>
      <c r="G734" s="140">
        <v>0</v>
      </c>
      <c r="H734" s="5" t="s">
        <v>8434</v>
      </c>
      <c r="I734" s="22" t="s">
        <v>8591</v>
      </c>
      <c r="J734" s="5"/>
      <c r="K734" s="5"/>
      <c r="L734" s="160">
        <f t="shared" si="121"/>
        <v>19371.55</v>
      </c>
      <c r="M734" s="160">
        <f t="shared" si="120"/>
        <v>19371.55</v>
      </c>
      <c r="N734" s="33">
        <f t="shared" si="119"/>
        <v>0</v>
      </c>
      <c r="T734">
        <v>1</v>
      </c>
      <c r="U734" s="29">
        <f t="shared" si="113"/>
        <v>0</v>
      </c>
      <c r="V734" s="29">
        <f t="shared" si="114"/>
        <v>0</v>
      </c>
      <c r="W734" s="29">
        <f t="shared" si="115"/>
        <v>0</v>
      </c>
      <c r="X734" s="29">
        <f t="shared" si="116"/>
        <v>0</v>
      </c>
      <c r="Y734" s="29">
        <f t="shared" si="117"/>
        <v>0</v>
      </c>
      <c r="Z734" s="29">
        <f t="shared" si="118"/>
        <v>19371.55</v>
      </c>
      <c r="AB734" s="29"/>
    </row>
    <row r="735" spans="1:28" x14ac:dyDescent="0.3">
      <c r="A735" s="5" t="s">
        <v>2422</v>
      </c>
      <c r="B735" s="5" t="s">
        <v>2423</v>
      </c>
      <c r="C735" s="5">
        <v>64</v>
      </c>
      <c r="D735" s="162">
        <v>7748.62</v>
      </c>
      <c r="E735" s="124">
        <v>44671</v>
      </c>
      <c r="F735" s="124">
        <v>44692</v>
      </c>
      <c r="G735" s="140">
        <v>0</v>
      </c>
      <c r="H735" s="5" t="s">
        <v>8438</v>
      </c>
      <c r="I735" s="22" t="s">
        <v>8591</v>
      </c>
      <c r="J735" s="5"/>
      <c r="K735" s="5"/>
      <c r="L735" s="160">
        <f t="shared" si="121"/>
        <v>7748.62</v>
      </c>
      <c r="M735" s="160">
        <f t="shared" si="120"/>
        <v>7748.62</v>
      </c>
      <c r="N735" s="33">
        <f t="shared" si="119"/>
        <v>0</v>
      </c>
      <c r="T735">
        <v>1</v>
      </c>
      <c r="U735" s="29">
        <f t="shared" si="113"/>
        <v>0</v>
      </c>
      <c r="V735" s="29">
        <f t="shared" si="114"/>
        <v>0</v>
      </c>
      <c r="W735" s="29">
        <f t="shared" si="115"/>
        <v>0</v>
      </c>
      <c r="X735" s="29">
        <f t="shared" si="116"/>
        <v>0</v>
      </c>
      <c r="Y735" s="29">
        <f t="shared" si="117"/>
        <v>0</v>
      </c>
      <c r="Z735" s="29">
        <f t="shared" si="118"/>
        <v>7748.62</v>
      </c>
      <c r="AB735" s="29"/>
    </row>
    <row r="736" spans="1:28" x14ac:dyDescent="0.3">
      <c r="A736" s="5" t="s">
        <v>2422</v>
      </c>
      <c r="B736" s="5" t="s">
        <v>2423</v>
      </c>
      <c r="C736" s="5">
        <v>32</v>
      </c>
      <c r="D736" s="162">
        <v>4999.47</v>
      </c>
      <c r="E736" s="124">
        <v>44671</v>
      </c>
      <c r="F736" s="124">
        <v>44692</v>
      </c>
      <c r="G736" s="140">
        <v>0</v>
      </c>
      <c r="H736" s="5" t="s">
        <v>8436</v>
      </c>
      <c r="I736" s="22" t="s">
        <v>8591</v>
      </c>
      <c r="J736" s="5"/>
      <c r="K736" s="5"/>
      <c r="L736" s="160">
        <f t="shared" si="121"/>
        <v>4999.47</v>
      </c>
      <c r="M736" s="160">
        <f t="shared" si="120"/>
        <v>4999.47</v>
      </c>
      <c r="N736" s="33">
        <f t="shared" si="119"/>
        <v>0</v>
      </c>
      <c r="T736">
        <v>1</v>
      </c>
      <c r="U736" s="29">
        <f t="shared" si="113"/>
        <v>0</v>
      </c>
      <c r="V736" s="29">
        <f t="shared" si="114"/>
        <v>0</v>
      </c>
      <c r="W736" s="29">
        <f t="shared" si="115"/>
        <v>0</v>
      </c>
      <c r="X736" s="29">
        <f t="shared" si="116"/>
        <v>0</v>
      </c>
      <c r="Y736" s="29">
        <f t="shared" si="117"/>
        <v>0</v>
      </c>
      <c r="Z736" s="29">
        <f t="shared" si="118"/>
        <v>4999.47</v>
      </c>
      <c r="AB736" s="29"/>
    </row>
    <row r="737" spans="1:28" x14ac:dyDescent="0.3">
      <c r="A737" s="5" t="s">
        <v>2422</v>
      </c>
      <c r="B737" s="5" t="s">
        <v>2423</v>
      </c>
      <c r="C737" s="5">
        <v>32</v>
      </c>
      <c r="D737" s="162">
        <v>3874.31</v>
      </c>
      <c r="E737" s="124">
        <v>44671</v>
      </c>
      <c r="F737" s="124">
        <v>44692</v>
      </c>
      <c r="G737" s="140">
        <v>0</v>
      </c>
      <c r="H737" s="5" t="s">
        <v>8437</v>
      </c>
      <c r="I737" s="5" t="s">
        <v>8591</v>
      </c>
      <c r="J737" s="5"/>
      <c r="K737" s="5"/>
      <c r="L737" s="160">
        <f t="shared" si="121"/>
        <v>3874.31</v>
      </c>
      <c r="M737" s="160">
        <f t="shared" si="120"/>
        <v>3874.31</v>
      </c>
      <c r="N737" s="33">
        <f t="shared" si="119"/>
        <v>0</v>
      </c>
      <c r="T737">
        <v>1</v>
      </c>
      <c r="U737" s="29">
        <f t="shared" si="113"/>
        <v>0</v>
      </c>
      <c r="V737" s="29">
        <f t="shared" si="114"/>
        <v>0</v>
      </c>
      <c r="W737" s="29">
        <f t="shared" si="115"/>
        <v>0</v>
      </c>
      <c r="X737" s="29">
        <f t="shared" si="116"/>
        <v>0</v>
      </c>
      <c r="Y737" s="29">
        <f t="shared" si="117"/>
        <v>0</v>
      </c>
      <c r="Z737" s="29">
        <f t="shared" si="118"/>
        <v>3874.31</v>
      </c>
      <c r="AB737" s="29"/>
    </row>
    <row r="738" spans="1:28" x14ac:dyDescent="0.3">
      <c r="A738" s="5" t="s">
        <v>2422</v>
      </c>
      <c r="B738" s="5" t="s">
        <v>2423</v>
      </c>
      <c r="C738" s="5">
        <v>320</v>
      </c>
      <c r="D738" s="162">
        <v>42460.21</v>
      </c>
      <c r="E738" s="124">
        <v>44671</v>
      </c>
      <c r="F738" s="124">
        <v>44692</v>
      </c>
      <c r="G738" s="140">
        <v>0</v>
      </c>
      <c r="H738" s="5" t="s">
        <v>8409</v>
      </c>
      <c r="I738" s="22" t="s">
        <v>8591</v>
      </c>
      <c r="J738" s="5"/>
      <c r="K738" s="5"/>
      <c r="L738" s="160">
        <f t="shared" si="121"/>
        <v>42460.21</v>
      </c>
      <c r="M738" s="160">
        <f t="shared" si="120"/>
        <v>42460.21</v>
      </c>
      <c r="N738" s="33">
        <f t="shared" si="119"/>
        <v>0</v>
      </c>
      <c r="T738">
        <v>1</v>
      </c>
      <c r="U738" s="29">
        <f t="shared" si="113"/>
        <v>0</v>
      </c>
      <c r="V738" s="29">
        <f t="shared" si="114"/>
        <v>0</v>
      </c>
      <c r="W738" s="29">
        <f t="shared" si="115"/>
        <v>0</v>
      </c>
      <c r="X738" s="29">
        <f t="shared" si="116"/>
        <v>0</v>
      </c>
      <c r="Y738" s="29">
        <f t="shared" si="117"/>
        <v>0</v>
      </c>
      <c r="Z738" s="29">
        <f t="shared" si="118"/>
        <v>42460.21</v>
      </c>
      <c r="AB738" s="29"/>
    </row>
    <row r="739" spans="1:28" x14ac:dyDescent="0.3">
      <c r="A739" s="5" t="s">
        <v>2438</v>
      </c>
      <c r="B739" s="5" t="s">
        <v>2439</v>
      </c>
      <c r="C739" s="5">
        <v>500</v>
      </c>
      <c r="D739" s="162">
        <v>591.95000000000005</v>
      </c>
      <c r="E739" s="124">
        <v>44671</v>
      </c>
      <c r="F739" s="124">
        <v>44692</v>
      </c>
      <c r="G739" s="140">
        <v>0</v>
      </c>
      <c r="H739" s="5" t="s">
        <v>8380</v>
      </c>
      <c r="I739" s="22" t="s">
        <v>8591</v>
      </c>
      <c r="J739" s="5"/>
      <c r="K739" s="5"/>
      <c r="L739" s="160">
        <f t="shared" si="121"/>
        <v>591.95000000000005</v>
      </c>
      <c r="M739" s="160">
        <f t="shared" si="120"/>
        <v>591.95000000000005</v>
      </c>
      <c r="N739" s="33">
        <f t="shared" si="119"/>
        <v>0</v>
      </c>
      <c r="Q739">
        <v>1</v>
      </c>
      <c r="U739" s="29">
        <f t="shared" si="113"/>
        <v>0</v>
      </c>
      <c r="V739" s="29">
        <f t="shared" si="114"/>
        <v>0</v>
      </c>
      <c r="W739" s="29">
        <f t="shared" si="115"/>
        <v>591.95000000000005</v>
      </c>
      <c r="X739" s="29">
        <f t="shared" si="116"/>
        <v>0</v>
      </c>
      <c r="Y739" s="29">
        <f t="shared" si="117"/>
        <v>0</v>
      </c>
      <c r="Z739" s="29">
        <f t="shared" si="118"/>
        <v>0</v>
      </c>
      <c r="AB739" s="29"/>
    </row>
    <row r="740" spans="1:28" x14ac:dyDescent="0.3">
      <c r="A740" s="5" t="s">
        <v>2424</v>
      </c>
      <c r="B740" s="5" t="s">
        <v>2425</v>
      </c>
      <c r="C740" s="5">
        <v>8</v>
      </c>
      <c r="D740" s="162">
        <v>1249.8699999999999</v>
      </c>
      <c r="E740" s="124">
        <v>44693</v>
      </c>
      <c r="F740" s="124">
        <v>44699</v>
      </c>
      <c r="G740" s="140">
        <v>0</v>
      </c>
      <c r="H740" s="5" t="s">
        <v>8436</v>
      </c>
      <c r="I740" s="22" t="s">
        <v>8591</v>
      </c>
      <c r="J740" s="5"/>
      <c r="K740" s="5"/>
      <c r="L740" s="160">
        <f t="shared" si="121"/>
        <v>1249.8699999999999</v>
      </c>
      <c r="M740" s="160">
        <f t="shared" si="120"/>
        <v>1249.8699999999999</v>
      </c>
      <c r="N740" s="33">
        <f t="shared" si="119"/>
        <v>0</v>
      </c>
      <c r="T740">
        <v>1</v>
      </c>
      <c r="U740" s="29">
        <f t="shared" si="113"/>
        <v>0</v>
      </c>
      <c r="V740" s="29">
        <f t="shared" si="114"/>
        <v>0</v>
      </c>
      <c r="W740" s="29">
        <f t="shared" si="115"/>
        <v>0</v>
      </c>
      <c r="X740" s="29">
        <f t="shared" si="116"/>
        <v>0</v>
      </c>
      <c r="Y740" s="29">
        <f t="shared" si="117"/>
        <v>0</v>
      </c>
      <c r="Z740" s="29">
        <f t="shared" si="118"/>
        <v>1249.8699999999999</v>
      </c>
      <c r="AB740" s="29"/>
    </row>
    <row r="741" spans="1:28" x14ac:dyDescent="0.3">
      <c r="A741" s="5" t="s">
        <v>2424</v>
      </c>
      <c r="B741" s="5" t="s">
        <v>2425</v>
      </c>
      <c r="C741" s="5">
        <v>8</v>
      </c>
      <c r="D741" s="162">
        <v>968.58</v>
      </c>
      <c r="E741" s="124">
        <v>44693</v>
      </c>
      <c r="F741" s="124">
        <v>44699</v>
      </c>
      <c r="G741" s="140">
        <v>0</v>
      </c>
      <c r="H741" s="5" t="s">
        <v>8434</v>
      </c>
      <c r="I741" s="22" t="s">
        <v>8591</v>
      </c>
      <c r="J741" s="5"/>
      <c r="K741" s="5"/>
      <c r="L741" s="160">
        <f t="shared" si="121"/>
        <v>968.58</v>
      </c>
      <c r="M741" s="160">
        <f t="shared" si="120"/>
        <v>968.58</v>
      </c>
      <c r="N741" s="33">
        <f t="shared" si="119"/>
        <v>0</v>
      </c>
      <c r="T741">
        <v>1</v>
      </c>
      <c r="U741" s="29">
        <f t="shared" si="113"/>
        <v>0</v>
      </c>
      <c r="V741" s="29">
        <f t="shared" si="114"/>
        <v>0</v>
      </c>
      <c r="W741" s="29">
        <f t="shared" si="115"/>
        <v>0</v>
      </c>
      <c r="X741" s="29">
        <f t="shared" si="116"/>
        <v>0</v>
      </c>
      <c r="Y741" s="29">
        <f t="shared" si="117"/>
        <v>0</v>
      </c>
      <c r="Z741" s="29">
        <f t="shared" si="118"/>
        <v>968.58</v>
      </c>
      <c r="AB741" s="29"/>
    </row>
    <row r="742" spans="1:28" x14ac:dyDescent="0.3">
      <c r="A742" s="5" t="s">
        <v>2424</v>
      </c>
      <c r="B742" s="5" t="s">
        <v>2425</v>
      </c>
      <c r="C742" s="5">
        <v>8</v>
      </c>
      <c r="D742" s="162">
        <v>968.58</v>
      </c>
      <c r="E742" s="124">
        <v>44693</v>
      </c>
      <c r="F742" s="124">
        <v>44699</v>
      </c>
      <c r="G742" s="140">
        <v>0</v>
      </c>
      <c r="H742" s="5" t="s">
        <v>8437</v>
      </c>
      <c r="I742" s="22" t="s">
        <v>8591</v>
      </c>
      <c r="J742" s="5"/>
      <c r="K742" s="5"/>
      <c r="L742" s="160">
        <f t="shared" si="121"/>
        <v>968.58</v>
      </c>
      <c r="M742" s="160">
        <f t="shared" si="120"/>
        <v>968.58</v>
      </c>
      <c r="N742" s="33">
        <f t="shared" si="119"/>
        <v>0</v>
      </c>
      <c r="T742">
        <v>1</v>
      </c>
      <c r="U742" s="29">
        <f t="shared" si="113"/>
        <v>0</v>
      </c>
      <c r="V742" s="29">
        <f t="shared" si="114"/>
        <v>0</v>
      </c>
      <c r="W742" s="29">
        <f t="shared" si="115"/>
        <v>0</v>
      </c>
      <c r="X742" s="29">
        <f t="shared" si="116"/>
        <v>0</v>
      </c>
      <c r="Y742" s="29">
        <f t="shared" si="117"/>
        <v>0</v>
      </c>
      <c r="Z742" s="29">
        <f t="shared" si="118"/>
        <v>968.58</v>
      </c>
      <c r="AB742" s="29"/>
    </row>
    <row r="743" spans="1:28" x14ac:dyDescent="0.3">
      <c r="A743" s="5" t="s">
        <v>2424</v>
      </c>
      <c r="B743" s="5" t="s">
        <v>2425</v>
      </c>
      <c r="C743" s="5">
        <v>8</v>
      </c>
      <c r="D743" s="162">
        <v>968.58</v>
      </c>
      <c r="E743" s="124">
        <v>44693</v>
      </c>
      <c r="F743" s="124">
        <v>44699</v>
      </c>
      <c r="G743" s="140">
        <v>0</v>
      </c>
      <c r="H743" s="5" t="s">
        <v>8438</v>
      </c>
      <c r="I743" s="22" t="s">
        <v>8591</v>
      </c>
      <c r="J743" s="5"/>
      <c r="K743" s="5"/>
      <c r="L743" s="160">
        <f t="shared" si="121"/>
        <v>968.58</v>
      </c>
      <c r="M743" s="160">
        <f t="shared" si="120"/>
        <v>968.58</v>
      </c>
      <c r="N743" s="33">
        <f t="shared" si="119"/>
        <v>0</v>
      </c>
      <c r="T743">
        <v>1</v>
      </c>
      <c r="U743" s="29">
        <f t="shared" si="113"/>
        <v>0</v>
      </c>
      <c r="V743" s="29">
        <f t="shared" si="114"/>
        <v>0</v>
      </c>
      <c r="W743" s="29">
        <f t="shared" si="115"/>
        <v>0</v>
      </c>
      <c r="X743" s="29">
        <f t="shared" si="116"/>
        <v>0</v>
      </c>
      <c r="Y743" s="29">
        <f t="shared" si="117"/>
        <v>0</v>
      </c>
      <c r="Z743" s="29">
        <f t="shared" si="118"/>
        <v>968.58</v>
      </c>
      <c r="AB743" s="29"/>
    </row>
    <row r="744" spans="1:28" x14ac:dyDescent="0.3">
      <c r="A744" s="5" t="s">
        <v>2426</v>
      </c>
      <c r="B744" s="5" t="s">
        <v>2427</v>
      </c>
      <c r="C744" s="5">
        <v>8</v>
      </c>
      <c r="D744" s="162">
        <v>1249.8699999999999</v>
      </c>
      <c r="E744" s="124">
        <v>44700</v>
      </c>
      <c r="F744" s="124">
        <v>44714</v>
      </c>
      <c r="G744" s="140">
        <v>0</v>
      </c>
      <c r="H744" s="5" t="s">
        <v>8436</v>
      </c>
      <c r="I744" s="22" t="s">
        <v>8591</v>
      </c>
      <c r="J744" s="5"/>
      <c r="K744" s="5"/>
      <c r="L744" s="160">
        <f t="shared" si="121"/>
        <v>1249.8699999999999</v>
      </c>
      <c r="M744" s="160">
        <f t="shared" si="120"/>
        <v>1249.8699999999999</v>
      </c>
      <c r="N744" s="33">
        <f t="shared" si="119"/>
        <v>0</v>
      </c>
      <c r="T744">
        <v>1</v>
      </c>
      <c r="U744" s="29">
        <f t="shared" si="113"/>
        <v>0</v>
      </c>
      <c r="V744" s="29">
        <f t="shared" si="114"/>
        <v>0</v>
      </c>
      <c r="W744" s="29">
        <f t="shared" si="115"/>
        <v>0</v>
      </c>
      <c r="X744" s="29">
        <f t="shared" si="116"/>
        <v>0</v>
      </c>
      <c r="Y744" s="29">
        <f t="shared" si="117"/>
        <v>0</v>
      </c>
      <c r="Z744" s="29">
        <f t="shared" si="118"/>
        <v>1249.8699999999999</v>
      </c>
      <c r="AB744" s="29"/>
    </row>
    <row r="745" spans="1:28" x14ac:dyDescent="0.3">
      <c r="A745" s="5" t="s">
        <v>2426</v>
      </c>
      <c r="B745" s="5" t="s">
        <v>2427</v>
      </c>
      <c r="C745" s="5">
        <v>8</v>
      </c>
      <c r="D745" s="162">
        <v>968.58</v>
      </c>
      <c r="E745" s="124">
        <v>44700</v>
      </c>
      <c r="F745" s="124">
        <v>44714</v>
      </c>
      <c r="G745" s="140">
        <v>0</v>
      </c>
      <c r="H745" s="5" t="s">
        <v>8434</v>
      </c>
      <c r="I745" s="22" t="s">
        <v>8591</v>
      </c>
      <c r="J745" s="5"/>
      <c r="K745" s="5"/>
      <c r="L745" s="160">
        <f t="shared" si="121"/>
        <v>968.58</v>
      </c>
      <c r="M745" s="160">
        <f t="shared" si="120"/>
        <v>968.58</v>
      </c>
      <c r="N745" s="33">
        <f t="shared" si="119"/>
        <v>0</v>
      </c>
      <c r="T745">
        <v>1</v>
      </c>
      <c r="U745" s="29">
        <f t="shared" si="113"/>
        <v>0</v>
      </c>
      <c r="V745" s="29">
        <f t="shared" si="114"/>
        <v>0</v>
      </c>
      <c r="W745" s="29">
        <f t="shared" si="115"/>
        <v>0</v>
      </c>
      <c r="X745" s="29">
        <f t="shared" si="116"/>
        <v>0</v>
      </c>
      <c r="Y745" s="29">
        <f t="shared" si="117"/>
        <v>0</v>
      </c>
      <c r="Z745" s="29">
        <f t="shared" si="118"/>
        <v>968.58</v>
      </c>
      <c r="AB745" s="29"/>
    </row>
    <row r="746" spans="1:28" x14ac:dyDescent="0.3">
      <c r="A746" s="5" t="s">
        <v>2426</v>
      </c>
      <c r="B746" s="5" t="s">
        <v>2427</v>
      </c>
      <c r="C746" s="5">
        <v>8</v>
      </c>
      <c r="D746" s="162">
        <v>968.58</v>
      </c>
      <c r="E746" s="124">
        <v>44700</v>
      </c>
      <c r="F746" s="124">
        <v>44714</v>
      </c>
      <c r="G746" s="140">
        <v>0</v>
      </c>
      <c r="H746" s="5" t="s">
        <v>8437</v>
      </c>
      <c r="I746" s="22" t="s">
        <v>8591</v>
      </c>
      <c r="J746" s="5"/>
      <c r="K746" s="5"/>
      <c r="L746" s="160">
        <f t="shared" si="121"/>
        <v>968.58</v>
      </c>
      <c r="M746" s="160">
        <f t="shared" si="120"/>
        <v>968.58</v>
      </c>
      <c r="N746" s="33">
        <f t="shared" si="119"/>
        <v>0</v>
      </c>
      <c r="T746">
        <v>1</v>
      </c>
      <c r="U746" s="29">
        <f t="shared" si="113"/>
        <v>0</v>
      </c>
      <c r="V746" s="29">
        <f t="shared" si="114"/>
        <v>0</v>
      </c>
      <c r="W746" s="29">
        <f t="shared" si="115"/>
        <v>0</v>
      </c>
      <c r="X746" s="29">
        <f t="shared" si="116"/>
        <v>0</v>
      </c>
      <c r="Y746" s="29">
        <f t="shared" si="117"/>
        <v>0</v>
      </c>
      <c r="Z746" s="29">
        <f t="shared" si="118"/>
        <v>968.58</v>
      </c>
      <c r="AB746" s="29"/>
    </row>
    <row r="747" spans="1:28" x14ac:dyDescent="0.3">
      <c r="A747" s="5" t="s">
        <v>2426</v>
      </c>
      <c r="B747" s="5" t="s">
        <v>2427</v>
      </c>
      <c r="C747" s="5">
        <v>8</v>
      </c>
      <c r="D747" s="162">
        <v>968.58</v>
      </c>
      <c r="E747" s="124">
        <v>44700</v>
      </c>
      <c r="F747" s="124">
        <v>44714</v>
      </c>
      <c r="G747" s="140">
        <v>0</v>
      </c>
      <c r="H747" s="5" t="s">
        <v>8438</v>
      </c>
      <c r="I747" s="22" t="s">
        <v>8591</v>
      </c>
      <c r="J747" s="5"/>
      <c r="K747" s="5"/>
      <c r="L747" s="160">
        <f t="shared" si="121"/>
        <v>968.58</v>
      </c>
      <c r="M747" s="160">
        <f t="shared" si="120"/>
        <v>968.58</v>
      </c>
      <c r="N747" s="33">
        <f t="shared" si="119"/>
        <v>0</v>
      </c>
      <c r="T747">
        <v>1</v>
      </c>
      <c r="U747" s="29">
        <f t="shared" si="113"/>
        <v>0</v>
      </c>
      <c r="V747" s="29">
        <f t="shared" si="114"/>
        <v>0</v>
      </c>
      <c r="W747" s="29">
        <f t="shared" si="115"/>
        <v>0</v>
      </c>
      <c r="X747" s="29">
        <f t="shared" si="116"/>
        <v>0</v>
      </c>
      <c r="Y747" s="29">
        <f t="shared" si="117"/>
        <v>0</v>
      </c>
      <c r="Z747" s="29">
        <f t="shared" si="118"/>
        <v>968.58</v>
      </c>
      <c r="AB747" s="29"/>
    </row>
    <row r="748" spans="1:28" x14ac:dyDescent="0.3">
      <c r="A748" s="5" t="s">
        <v>2428</v>
      </c>
      <c r="B748" s="5" t="s">
        <v>2429</v>
      </c>
      <c r="C748" s="5">
        <v>400</v>
      </c>
      <c r="D748" s="162">
        <v>73034.77</v>
      </c>
      <c r="E748" s="124">
        <v>44715</v>
      </c>
      <c r="F748" s="124">
        <v>44750</v>
      </c>
      <c r="G748" s="140">
        <v>0</v>
      </c>
      <c r="H748" s="5" t="s">
        <v>8448</v>
      </c>
      <c r="I748" s="22" t="s">
        <v>8591</v>
      </c>
      <c r="J748" s="5"/>
      <c r="K748" s="5"/>
      <c r="L748" s="160">
        <f t="shared" si="121"/>
        <v>73034.77</v>
      </c>
      <c r="M748" s="160">
        <f t="shared" si="120"/>
        <v>73034.77</v>
      </c>
      <c r="N748" s="33">
        <f t="shared" si="119"/>
        <v>0</v>
      </c>
      <c r="T748">
        <v>1</v>
      </c>
      <c r="U748" s="29">
        <f t="shared" ref="U748:U808" si="122">O748*M748</f>
        <v>0</v>
      </c>
      <c r="V748" s="29">
        <f t="shared" ref="V748:V808" si="123">P748*M748</f>
        <v>0</v>
      </c>
      <c r="W748" s="29">
        <f t="shared" ref="W748:W808" si="124">Q748*M748</f>
        <v>0</v>
      </c>
      <c r="X748" s="29">
        <f t="shared" ref="X748:X808" si="125">R748*M748</f>
        <v>0</v>
      </c>
      <c r="Y748" s="29">
        <f t="shared" ref="Y748:Y808" si="126">S748*M748</f>
        <v>0</v>
      </c>
      <c r="Z748" s="29">
        <f t="shared" ref="Z748:Z808" si="127">T748*M748</f>
        <v>73034.77</v>
      </c>
      <c r="AB748" s="29"/>
    </row>
    <row r="749" spans="1:28" x14ac:dyDescent="0.3">
      <c r="A749" s="5" t="s">
        <v>2428</v>
      </c>
      <c r="B749" s="5" t="s">
        <v>2429</v>
      </c>
      <c r="C749" s="5">
        <v>40</v>
      </c>
      <c r="D749" s="162">
        <v>6249.34</v>
      </c>
      <c r="E749" s="124">
        <v>44715</v>
      </c>
      <c r="F749" s="124">
        <v>44750</v>
      </c>
      <c r="G749" s="140">
        <v>0</v>
      </c>
      <c r="H749" s="5" t="s">
        <v>8432</v>
      </c>
      <c r="I749" s="22" t="s">
        <v>8591</v>
      </c>
      <c r="J749" s="5"/>
      <c r="K749" s="5"/>
      <c r="L749" s="160">
        <f t="shared" si="121"/>
        <v>6249.34</v>
      </c>
      <c r="M749" s="160">
        <f t="shared" si="120"/>
        <v>6249.34</v>
      </c>
      <c r="N749" s="33">
        <f t="shared" si="119"/>
        <v>0</v>
      </c>
      <c r="T749">
        <v>1</v>
      </c>
      <c r="U749" s="29">
        <f t="shared" si="122"/>
        <v>0</v>
      </c>
      <c r="V749" s="29">
        <f t="shared" si="123"/>
        <v>0</v>
      </c>
      <c r="W749" s="29">
        <f t="shared" si="124"/>
        <v>0</v>
      </c>
      <c r="X749" s="29">
        <f t="shared" si="125"/>
        <v>0</v>
      </c>
      <c r="Y749" s="29">
        <f t="shared" si="126"/>
        <v>0</v>
      </c>
      <c r="Z749" s="29">
        <f t="shared" si="127"/>
        <v>6249.34</v>
      </c>
      <c r="AB749" s="29"/>
    </row>
    <row r="750" spans="1:28" x14ac:dyDescent="0.3">
      <c r="A750" s="5" t="s">
        <v>2428</v>
      </c>
      <c r="B750" s="5" t="s">
        <v>2429</v>
      </c>
      <c r="C750" s="5">
        <v>40</v>
      </c>
      <c r="D750" s="162">
        <v>4842.8900000000003</v>
      </c>
      <c r="E750" s="124">
        <v>44715</v>
      </c>
      <c r="F750" s="124">
        <v>44750</v>
      </c>
      <c r="G750" s="140">
        <v>0</v>
      </c>
      <c r="H750" s="5" t="s">
        <v>8434</v>
      </c>
      <c r="I750" s="22" t="s">
        <v>8591</v>
      </c>
      <c r="J750" s="5"/>
      <c r="K750" s="5"/>
      <c r="L750" s="160">
        <f t="shared" si="121"/>
        <v>4842.8900000000003</v>
      </c>
      <c r="M750" s="160">
        <f t="shared" si="120"/>
        <v>4842.8900000000003</v>
      </c>
      <c r="N750" s="33">
        <f t="shared" si="119"/>
        <v>0</v>
      </c>
      <c r="T750">
        <v>1</v>
      </c>
      <c r="U750" s="29">
        <f t="shared" si="122"/>
        <v>0</v>
      </c>
      <c r="V750" s="29">
        <f t="shared" si="123"/>
        <v>0</v>
      </c>
      <c r="W750" s="29">
        <f t="shared" si="124"/>
        <v>0</v>
      </c>
      <c r="X750" s="29">
        <f t="shared" si="125"/>
        <v>0</v>
      </c>
      <c r="Y750" s="29">
        <f t="shared" si="126"/>
        <v>0</v>
      </c>
      <c r="Z750" s="29">
        <f t="shared" si="127"/>
        <v>4842.8900000000003</v>
      </c>
      <c r="AB750" s="29"/>
    </row>
    <row r="751" spans="1:28" x14ac:dyDescent="0.3">
      <c r="A751" s="5" t="s">
        <v>2428</v>
      </c>
      <c r="B751" s="5" t="s">
        <v>2429</v>
      </c>
      <c r="C751" s="5">
        <v>40</v>
      </c>
      <c r="D751" s="162">
        <v>6249.34</v>
      </c>
      <c r="E751" s="124">
        <v>44715</v>
      </c>
      <c r="F751" s="124">
        <v>44750</v>
      </c>
      <c r="G751" s="140">
        <v>0</v>
      </c>
      <c r="H751" s="5" t="s">
        <v>8436</v>
      </c>
      <c r="I751" s="22" t="s">
        <v>8591</v>
      </c>
      <c r="J751" s="5"/>
      <c r="K751" s="5"/>
      <c r="L751" s="160">
        <f t="shared" si="121"/>
        <v>6249.34</v>
      </c>
      <c r="M751" s="160">
        <f t="shared" si="120"/>
        <v>6249.34</v>
      </c>
      <c r="N751" s="33">
        <f t="shared" si="119"/>
        <v>0</v>
      </c>
      <c r="T751">
        <v>1</v>
      </c>
      <c r="U751" s="29">
        <f t="shared" si="122"/>
        <v>0</v>
      </c>
      <c r="V751" s="29">
        <f t="shared" si="123"/>
        <v>0</v>
      </c>
      <c r="W751" s="29">
        <f t="shared" si="124"/>
        <v>0</v>
      </c>
      <c r="X751" s="29">
        <f t="shared" si="125"/>
        <v>0</v>
      </c>
      <c r="Y751" s="29">
        <f t="shared" si="126"/>
        <v>0</v>
      </c>
      <c r="Z751" s="29">
        <f t="shared" si="127"/>
        <v>6249.34</v>
      </c>
      <c r="AB751" s="29"/>
    </row>
    <row r="752" spans="1:28" x14ac:dyDescent="0.3">
      <c r="A752" s="5" t="s">
        <v>2428</v>
      </c>
      <c r="B752" s="5" t="s">
        <v>2429</v>
      </c>
      <c r="C752" s="5">
        <v>40</v>
      </c>
      <c r="D752" s="162">
        <v>4842.8900000000003</v>
      </c>
      <c r="E752" s="124">
        <v>44715</v>
      </c>
      <c r="F752" s="124">
        <v>44750</v>
      </c>
      <c r="G752" s="140">
        <v>0</v>
      </c>
      <c r="H752" s="5" t="s">
        <v>8437</v>
      </c>
      <c r="I752" s="22" t="s">
        <v>8591</v>
      </c>
      <c r="J752" s="5"/>
      <c r="K752" s="5"/>
      <c r="L752" s="160">
        <f t="shared" si="121"/>
        <v>4842.8900000000003</v>
      </c>
      <c r="M752" s="160">
        <f t="shared" si="120"/>
        <v>4842.8900000000003</v>
      </c>
      <c r="N752" s="33">
        <f t="shared" si="119"/>
        <v>0</v>
      </c>
      <c r="T752">
        <v>1</v>
      </c>
      <c r="U752" s="29">
        <f t="shared" si="122"/>
        <v>0</v>
      </c>
      <c r="V752" s="29">
        <f t="shared" si="123"/>
        <v>0</v>
      </c>
      <c r="W752" s="29">
        <f t="shared" si="124"/>
        <v>0</v>
      </c>
      <c r="X752" s="29">
        <f t="shared" si="125"/>
        <v>0</v>
      </c>
      <c r="Y752" s="29">
        <f t="shared" si="126"/>
        <v>0</v>
      </c>
      <c r="Z752" s="29">
        <f t="shared" si="127"/>
        <v>4842.8900000000003</v>
      </c>
      <c r="AB752" s="29"/>
    </row>
    <row r="753" spans="1:28" x14ac:dyDescent="0.3">
      <c r="A753" s="5" t="s">
        <v>2428</v>
      </c>
      <c r="B753" s="5" t="s">
        <v>2429</v>
      </c>
      <c r="C753" s="5">
        <v>40</v>
      </c>
      <c r="D753" s="162">
        <v>4842.8900000000003</v>
      </c>
      <c r="E753" s="124">
        <v>44715</v>
      </c>
      <c r="F753" s="124">
        <v>44750</v>
      </c>
      <c r="G753" s="140">
        <v>0</v>
      </c>
      <c r="H753" s="5" t="s">
        <v>8438</v>
      </c>
      <c r="I753" s="22" t="s">
        <v>8591</v>
      </c>
      <c r="J753" s="5"/>
      <c r="K753" s="5"/>
      <c r="L753" s="160">
        <f t="shared" si="121"/>
        <v>4842.8900000000003</v>
      </c>
      <c r="M753" s="160">
        <f t="shared" si="120"/>
        <v>4842.8900000000003</v>
      </c>
      <c r="N753" s="33">
        <f t="shared" si="119"/>
        <v>0</v>
      </c>
      <c r="T753">
        <v>1</v>
      </c>
      <c r="U753" s="29">
        <f t="shared" si="122"/>
        <v>0</v>
      </c>
      <c r="V753" s="29">
        <f t="shared" si="123"/>
        <v>0</v>
      </c>
      <c r="W753" s="29">
        <f t="shared" si="124"/>
        <v>0</v>
      </c>
      <c r="X753" s="29">
        <f t="shared" si="125"/>
        <v>0</v>
      </c>
      <c r="Y753" s="29">
        <f t="shared" si="126"/>
        <v>0</v>
      </c>
      <c r="Z753" s="29">
        <f t="shared" si="127"/>
        <v>4842.8900000000003</v>
      </c>
      <c r="AB753" s="29"/>
    </row>
    <row r="754" spans="1:28" x14ac:dyDescent="0.3">
      <c r="A754" s="5" t="s">
        <v>2440</v>
      </c>
      <c r="B754" s="5" t="s">
        <v>2441</v>
      </c>
      <c r="C754" s="5">
        <v>500</v>
      </c>
      <c r="D754" s="162">
        <v>591.95000000000005</v>
      </c>
      <c r="E754" s="124">
        <v>44715</v>
      </c>
      <c r="F754" s="124">
        <v>44750</v>
      </c>
      <c r="G754" s="140">
        <v>0</v>
      </c>
      <c r="H754" s="5" t="s">
        <v>8380</v>
      </c>
      <c r="I754" s="22" t="s">
        <v>8591</v>
      </c>
      <c r="J754" s="5"/>
      <c r="K754" s="5"/>
      <c r="L754" s="160">
        <f t="shared" si="121"/>
        <v>591.95000000000005</v>
      </c>
      <c r="M754" s="160">
        <f t="shared" si="120"/>
        <v>591.95000000000005</v>
      </c>
      <c r="N754" s="33">
        <f t="shared" si="119"/>
        <v>0</v>
      </c>
      <c r="Q754">
        <v>1</v>
      </c>
      <c r="U754" s="29">
        <f t="shared" si="122"/>
        <v>0</v>
      </c>
      <c r="V754" s="29">
        <f t="shared" si="123"/>
        <v>0</v>
      </c>
      <c r="W754" s="29">
        <f t="shared" si="124"/>
        <v>591.95000000000005</v>
      </c>
      <c r="X754" s="29">
        <f t="shared" si="125"/>
        <v>0</v>
      </c>
      <c r="Y754" s="29">
        <f t="shared" si="126"/>
        <v>0</v>
      </c>
      <c r="Z754" s="29">
        <f t="shared" si="127"/>
        <v>0</v>
      </c>
      <c r="AB754" s="29"/>
    </row>
    <row r="755" spans="1:28" x14ac:dyDescent="0.3">
      <c r="A755" s="142" t="s">
        <v>8483</v>
      </c>
      <c r="B755" s="142"/>
      <c r="C755" s="142">
        <v>34840</v>
      </c>
      <c r="D755" s="161"/>
      <c r="E755" s="144" t="s">
        <v>7181</v>
      </c>
      <c r="F755" s="144">
        <v>44858</v>
      </c>
      <c r="G755" s="145"/>
      <c r="H755" s="142"/>
      <c r="I755" s="146"/>
      <c r="J755" s="142"/>
      <c r="K755" s="142"/>
      <c r="L755" s="147"/>
      <c r="M755" s="147"/>
      <c r="N755" s="147"/>
      <c r="U755" s="29"/>
      <c r="V755" s="29"/>
      <c r="W755" s="29"/>
      <c r="X755" s="29"/>
      <c r="Y755" s="29"/>
      <c r="Z755" s="29"/>
      <c r="AB755" s="29"/>
    </row>
    <row r="756" spans="1:28" x14ac:dyDescent="0.3">
      <c r="A756" s="5" t="s">
        <v>2650</v>
      </c>
      <c r="B756" s="5" t="s">
        <v>2651</v>
      </c>
      <c r="C756" s="5">
        <v>4</v>
      </c>
      <c r="D756" s="162">
        <v>624.92999999999995</v>
      </c>
      <c r="E756" s="124">
        <v>44781</v>
      </c>
      <c r="F756" s="124">
        <v>44785</v>
      </c>
      <c r="G756" s="140">
        <v>0</v>
      </c>
      <c r="H756" s="5" t="s">
        <v>8436</v>
      </c>
      <c r="I756" s="22" t="s">
        <v>8591</v>
      </c>
      <c r="J756" s="5"/>
      <c r="K756" s="5"/>
      <c r="L756" s="160">
        <f t="shared" si="121"/>
        <v>624.92999999999995</v>
      </c>
      <c r="M756" s="160">
        <f t="shared" si="120"/>
        <v>624.92999999999995</v>
      </c>
      <c r="N756" s="33">
        <f t="shared" si="119"/>
        <v>0</v>
      </c>
      <c r="T756">
        <v>1</v>
      </c>
      <c r="U756" s="29">
        <f t="shared" si="122"/>
        <v>0</v>
      </c>
      <c r="V756" s="29">
        <f t="shared" si="123"/>
        <v>0</v>
      </c>
      <c r="W756" s="29">
        <f t="shared" si="124"/>
        <v>0</v>
      </c>
      <c r="X756" s="29">
        <f t="shared" si="125"/>
        <v>0</v>
      </c>
      <c r="Y756" s="29">
        <f t="shared" si="126"/>
        <v>0</v>
      </c>
      <c r="Z756" s="29">
        <f t="shared" si="127"/>
        <v>624.92999999999995</v>
      </c>
      <c r="AB756" s="29"/>
    </row>
    <row r="757" spans="1:28" x14ac:dyDescent="0.3">
      <c r="A757" s="5" t="s">
        <v>2650</v>
      </c>
      <c r="B757" s="5" t="s">
        <v>2651</v>
      </c>
      <c r="C757" s="5">
        <v>16</v>
      </c>
      <c r="D757" s="162">
        <v>1937.15</v>
      </c>
      <c r="E757" s="124">
        <v>44781</v>
      </c>
      <c r="F757" s="124">
        <v>44785</v>
      </c>
      <c r="G757" s="140">
        <v>0</v>
      </c>
      <c r="H757" s="5" t="s">
        <v>8437</v>
      </c>
      <c r="I757" s="22" t="s">
        <v>8591</v>
      </c>
      <c r="J757" s="5"/>
      <c r="K757" s="5"/>
      <c r="L757" s="160">
        <f t="shared" si="121"/>
        <v>1937.15</v>
      </c>
      <c r="M757" s="160">
        <f t="shared" si="120"/>
        <v>1937.15</v>
      </c>
      <c r="N757" s="33">
        <f t="shared" si="119"/>
        <v>0</v>
      </c>
      <c r="T757">
        <v>1</v>
      </c>
      <c r="U757" s="29">
        <f t="shared" si="122"/>
        <v>0</v>
      </c>
      <c r="V757" s="29">
        <f t="shared" si="123"/>
        <v>0</v>
      </c>
      <c r="W757" s="29">
        <f t="shared" si="124"/>
        <v>0</v>
      </c>
      <c r="X757" s="29">
        <f t="shared" si="125"/>
        <v>0</v>
      </c>
      <c r="Y757" s="29">
        <f t="shared" si="126"/>
        <v>0</v>
      </c>
      <c r="Z757" s="29">
        <f t="shared" si="127"/>
        <v>1937.15</v>
      </c>
      <c r="AB757" s="29"/>
    </row>
    <row r="758" spans="1:28" x14ac:dyDescent="0.3">
      <c r="A758" s="5" t="s">
        <v>2650</v>
      </c>
      <c r="B758" s="5" t="s">
        <v>2651</v>
      </c>
      <c r="C758" s="5">
        <v>60</v>
      </c>
      <c r="D758" s="162">
        <v>7264.33</v>
      </c>
      <c r="E758" s="124">
        <v>44781</v>
      </c>
      <c r="F758" s="124">
        <v>44785</v>
      </c>
      <c r="G758" s="140">
        <v>0</v>
      </c>
      <c r="H758" s="5" t="s">
        <v>8438</v>
      </c>
      <c r="I758" s="22" t="s">
        <v>8591</v>
      </c>
      <c r="J758" s="5"/>
      <c r="K758" s="5"/>
      <c r="L758" s="160">
        <f t="shared" si="121"/>
        <v>7264.33</v>
      </c>
      <c r="M758" s="160">
        <f t="shared" si="120"/>
        <v>7264.33</v>
      </c>
      <c r="N758" s="33">
        <f t="shared" si="119"/>
        <v>0</v>
      </c>
      <c r="T758">
        <v>1</v>
      </c>
      <c r="U758" s="29">
        <f t="shared" si="122"/>
        <v>0</v>
      </c>
      <c r="V758" s="29">
        <f t="shared" si="123"/>
        <v>0</v>
      </c>
      <c r="W758" s="29">
        <f t="shared" si="124"/>
        <v>0</v>
      </c>
      <c r="X758" s="29">
        <f t="shared" si="125"/>
        <v>0</v>
      </c>
      <c r="Y758" s="29">
        <f t="shared" si="126"/>
        <v>0</v>
      </c>
      <c r="Z758" s="29">
        <f t="shared" si="127"/>
        <v>7264.33</v>
      </c>
      <c r="AB758" s="29"/>
    </row>
    <row r="759" spans="1:28" x14ac:dyDescent="0.3">
      <c r="A759" s="5" t="s">
        <v>2650</v>
      </c>
      <c r="B759" s="5" t="s">
        <v>2651</v>
      </c>
      <c r="C759" s="5">
        <v>36</v>
      </c>
      <c r="D759" s="162">
        <v>4776.7700000000004</v>
      </c>
      <c r="E759" s="124">
        <v>44781</v>
      </c>
      <c r="F759" s="124">
        <v>44785</v>
      </c>
      <c r="G759" s="140">
        <v>0</v>
      </c>
      <c r="H759" s="5" t="s">
        <v>8409</v>
      </c>
      <c r="I759" s="22" t="s">
        <v>8591</v>
      </c>
      <c r="J759" s="5"/>
      <c r="K759" s="5"/>
      <c r="L759" s="160">
        <f t="shared" si="121"/>
        <v>4776.7700000000004</v>
      </c>
      <c r="M759" s="160">
        <f t="shared" si="120"/>
        <v>4776.7700000000004</v>
      </c>
      <c r="N759" s="33">
        <f t="shared" si="119"/>
        <v>0</v>
      </c>
      <c r="T759">
        <v>1</v>
      </c>
      <c r="U759" s="29">
        <f t="shared" si="122"/>
        <v>0</v>
      </c>
      <c r="V759" s="29">
        <f t="shared" si="123"/>
        <v>0</v>
      </c>
      <c r="W759" s="29">
        <f t="shared" si="124"/>
        <v>0</v>
      </c>
      <c r="X759" s="29">
        <f t="shared" si="125"/>
        <v>0</v>
      </c>
      <c r="Y759" s="29">
        <f t="shared" si="126"/>
        <v>0</v>
      </c>
      <c r="Z759" s="29">
        <f t="shared" si="127"/>
        <v>4776.7700000000004</v>
      </c>
      <c r="AB759" s="29"/>
    </row>
    <row r="760" spans="1:28" x14ac:dyDescent="0.3">
      <c r="A760" s="5" t="s">
        <v>2602</v>
      </c>
      <c r="B760" s="5" t="s">
        <v>7447</v>
      </c>
      <c r="C760" s="5">
        <v>60</v>
      </c>
      <c r="D760" s="162">
        <v>9374.01</v>
      </c>
      <c r="E760" s="124">
        <v>44531</v>
      </c>
      <c r="F760" s="124">
        <v>44662</v>
      </c>
      <c r="G760" s="140">
        <v>0</v>
      </c>
      <c r="H760" s="5" t="s">
        <v>8436</v>
      </c>
      <c r="I760" s="22" t="s">
        <v>8591</v>
      </c>
      <c r="J760" s="5"/>
      <c r="K760" s="5"/>
      <c r="L760" s="160">
        <f t="shared" si="121"/>
        <v>9374.01</v>
      </c>
      <c r="M760" s="160">
        <f t="shared" si="120"/>
        <v>9374.01</v>
      </c>
      <c r="N760" s="33">
        <f t="shared" si="119"/>
        <v>0</v>
      </c>
      <c r="T760">
        <v>1</v>
      </c>
      <c r="U760" s="29">
        <f t="shared" si="122"/>
        <v>0</v>
      </c>
      <c r="V760" s="29">
        <f t="shared" si="123"/>
        <v>0</v>
      </c>
      <c r="W760" s="29">
        <f t="shared" si="124"/>
        <v>0</v>
      </c>
      <c r="X760" s="29">
        <f t="shared" si="125"/>
        <v>0</v>
      </c>
      <c r="Y760" s="29">
        <f t="shared" si="126"/>
        <v>0</v>
      </c>
      <c r="Z760" s="29">
        <f t="shared" si="127"/>
        <v>9374.01</v>
      </c>
      <c r="AB760" s="29"/>
    </row>
    <row r="761" spans="1:28" x14ac:dyDescent="0.3">
      <c r="A761" s="5" t="s">
        <v>2602</v>
      </c>
      <c r="B761" s="5" t="s">
        <v>7447</v>
      </c>
      <c r="C761" s="5">
        <v>20</v>
      </c>
      <c r="D761" s="162">
        <v>2421.44</v>
      </c>
      <c r="E761" s="124">
        <v>44531</v>
      </c>
      <c r="F761" s="124">
        <v>44662</v>
      </c>
      <c r="G761" s="140">
        <v>0</v>
      </c>
      <c r="H761" s="5" t="s">
        <v>8437</v>
      </c>
      <c r="I761" s="22" t="s">
        <v>8591</v>
      </c>
      <c r="J761" s="5"/>
      <c r="K761" s="5"/>
      <c r="L761" s="160">
        <f t="shared" si="121"/>
        <v>2421.44</v>
      </c>
      <c r="M761" s="160">
        <f t="shared" si="120"/>
        <v>2421.44</v>
      </c>
      <c r="N761" s="33">
        <f t="shared" si="119"/>
        <v>0</v>
      </c>
      <c r="T761">
        <v>1</v>
      </c>
      <c r="U761" s="29">
        <f t="shared" si="122"/>
        <v>0</v>
      </c>
      <c r="V761" s="29">
        <f t="shared" si="123"/>
        <v>0</v>
      </c>
      <c r="W761" s="29">
        <f t="shared" si="124"/>
        <v>0</v>
      </c>
      <c r="X761" s="29">
        <f t="shared" si="125"/>
        <v>0</v>
      </c>
      <c r="Y761" s="29">
        <f t="shared" si="126"/>
        <v>0</v>
      </c>
      <c r="Z761" s="29">
        <f t="shared" si="127"/>
        <v>2421.44</v>
      </c>
      <c r="AB761" s="29"/>
    </row>
    <row r="762" spans="1:28" x14ac:dyDescent="0.3">
      <c r="A762" s="5" t="s">
        <v>2626</v>
      </c>
      <c r="B762" s="5" t="s">
        <v>7448</v>
      </c>
      <c r="C762" s="5">
        <v>30000</v>
      </c>
      <c r="D762" s="162">
        <v>35516.94</v>
      </c>
      <c r="E762" s="124">
        <v>44531</v>
      </c>
      <c r="F762" s="124">
        <v>44662</v>
      </c>
      <c r="G762" s="140">
        <v>0</v>
      </c>
      <c r="H762" s="5" t="s">
        <v>8380</v>
      </c>
      <c r="I762" s="22" t="s">
        <v>8591</v>
      </c>
      <c r="J762" s="5"/>
      <c r="K762" s="5"/>
      <c r="L762" s="160">
        <f t="shared" si="121"/>
        <v>35516.94</v>
      </c>
      <c r="M762" s="160">
        <f t="shared" si="120"/>
        <v>35516.94</v>
      </c>
      <c r="N762" s="33">
        <f t="shared" si="119"/>
        <v>0</v>
      </c>
      <c r="Q762">
        <v>1</v>
      </c>
      <c r="U762" s="29">
        <f t="shared" si="122"/>
        <v>0</v>
      </c>
      <c r="V762" s="29">
        <f t="shared" si="123"/>
        <v>0</v>
      </c>
      <c r="W762" s="29">
        <f t="shared" si="124"/>
        <v>35516.94</v>
      </c>
      <c r="X762" s="29">
        <f t="shared" si="125"/>
        <v>0</v>
      </c>
      <c r="Y762" s="29">
        <f t="shared" si="126"/>
        <v>0</v>
      </c>
      <c r="Z762" s="29">
        <f t="shared" si="127"/>
        <v>0</v>
      </c>
      <c r="AB762" s="29"/>
    </row>
    <row r="763" spans="1:28" x14ac:dyDescent="0.3">
      <c r="A763" s="5" t="s">
        <v>2604</v>
      </c>
      <c r="B763" s="5" t="s">
        <v>2605</v>
      </c>
      <c r="C763" s="5">
        <v>40</v>
      </c>
      <c r="D763" s="162">
        <v>6067.32</v>
      </c>
      <c r="E763" s="124" t="s">
        <v>7181</v>
      </c>
      <c r="F763" s="124">
        <v>44676</v>
      </c>
      <c r="G763" s="140">
        <v>0.9</v>
      </c>
      <c r="H763" s="5" t="s">
        <v>8436</v>
      </c>
      <c r="I763" s="22" t="s">
        <v>8591</v>
      </c>
      <c r="J763" s="5"/>
      <c r="K763" s="5"/>
      <c r="L763" s="160">
        <f t="shared" si="121"/>
        <v>606.73199999999986</v>
      </c>
      <c r="M763" s="160">
        <f t="shared" si="120"/>
        <v>606.73199999999986</v>
      </c>
      <c r="N763" s="33">
        <f t="shared" ref="N763:N826" si="128">L763-M763</f>
        <v>0</v>
      </c>
      <c r="T763">
        <v>1</v>
      </c>
      <c r="U763" s="29">
        <f t="shared" si="122"/>
        <v>0</v>
      </c>
      <c r="V763" s="29">
        <f t="shared" si="123"/>
        <v>0</v>
      </c>
      <c r="W763" s="29">
        <f t="shared" si="124"/>
        <v>0</v>
      </c>
      <c r="X763" s="29">
        <f t="shared" si="125"/>
        <v>0</v>
      </c>
      <c r="Y763" s="29">
        <f t="shared" si="126"/>
        <v>0</v>
      </c>
      <c r="Z763" s="29">
        <f t="shared" si="127"/>
        <v>606.73199999999986</v>
      </c>
      <c r="AB763" s="29"/>
    </row>
    <row r="764" spans="1:28" x14ac:dyDescent="0.3">
      <c r="A764" s="5" t="s">
        <v>2604</v>
      </c>
      <c r="B764" s="5" t="s">
        <v>2605</v>
      </c>
      <c r="C764" s="5">
        <v>8</v>
      </c>
      <c r="D764" s="162">
        <v>940.37</v>
      </c>
      <c r="E764" s="124" t="s">
        <v>7181</v>
      </c>
      <c r="F764" s="124">
        <v>44676</v>
      </c>
      <c r="G764" s="140">
        <v>0.9</v>
      </c>
      <c r="H764" s="5" t="s">
        <v>8438</v>
      </c>
      <c r="I764" s="22" t="s">
        <v>8591</v>
      </c>
      <c r="J764" s="5"/>
      <c r="K764" s="5"/>
      <c r="L764" s="160">
        <f t="shared" si="121"/>
        <v>94.036999999999978</v>
      </c>
      <c r="M764" s="160">
        <f t="shared" si="120"/>
        <v>94.036999999999978</v>
      </c>
      <c r="N764" s="33">
        <f t="shared" si="128"/>
        <v>0</v>
      </c>
      <c r="T764">
        <v>1</v>
      </c>
      <c r="U764" s="29">
        <f t="shared" si="122"/>
        <v>0</v>
      </c>
      <c r="V764" s="29">
        <f t="shared" si="123"/>
        <v>0</v>
      </c>
      <c r="W764" s="29">
        <f t="shared" si="124"/>
        <v>0</v>
      </c>
      <c r="X764" s="29">
        <f t="shared" si="125"/>
        <v>0</v>
      </c>
      <c r="Y764" s="29">
        <f t="shared" si="126"/>
        <v>0</v>
      </c>
      <c r="Z764" s="29">
        <f t="shared" si="127"/>
        <v>94.036999999999978</v>
      </c>
      <c r="AB764" s="29"/>
    </row>
    <row r="765" spans="1:28" x14ac:dyDescent="0.3">
      <c r="A765" s="5" t="s">
        <v>2604</v>
      </c>
      <c r="B765" s="5" t="s">
        <v>2605</v>
      </c>
      <c r="C765" s="5">
        <v>20</v>
      </c>
      <c r="D765" s="162">
        <v>2350.92</v>
      </c>
      <c r="E765" s="124" t="s">
        <v>7181</v>
      </c>
      <c r="F765" s="124">
        <v>44676</v>
      </c>
      <c r="G765" s="140">
        <v>0.9</v>
      </c>
      <c r="H765" s="5" t="s">
        <v>8437</v>
      </c>
      <c r="I765" s="22" t="s">
        <v>8591</v>
      </c>
      <c r="J765" s="5"/>
      <c r="K765" s="5"/>
      <c r="L765" s="160">
        <f t="shared" si="121"/>
        <v>235.09199999999996</v>
      </c>
      <c r="M765" s="160">
        <f t="shared" si="120"/>
        <v>235.09199999999996</v>
      </c>
      <c r="N765" s="33">
        <f t="shared" si="128"/>
        <v>0</v>
      </c>
      <c r="T765">
        <v>1</v>
      </c>
      <c r="U765" s="29">
        <f t="shared" si="122"/>
        <v>0</v>
      </c>
      <c r="V765" s="29">
        <f t="shared" si="123"/>
        <v>0</v>
      </c>
      <c r="W765" s="29">
        <f t="shared" si="124"/>
        <v>0</v>
      </c>
      <c r="X765" s="29">
        <f t="shared" si="125"/>
        <v>0</v>
      </c>
      <c r="Y765" s="29">
        <f t="shared" si="126"/>
        <v>0</v>
      </c>
      <c r="Z765" s="29">
        <f t="shared" si="127"/>
        <v>235.09199999999996</v>
      </c>
      <c r="AB765" s="29"/>
    </row>
    <row r="766" spans="1:28" x14ac:dyDescent="0.3">
      <c r="A766" s="5" t="s">
        <v>2606</v>
      </c>
      <c r="B766" s="5" t="s">
        <v>2607</v>
      </c>
      <c r="C766" s="5">
        <v>8</v>
      </c>
      <c r="D766" s="162">
        <v>1249.8699999999999</v>
      </c>
      <c r="E766" s="124">
        <v>44677</v>
      </c>
      <c r="F766" s="124">
        <v>44690</v>
      </c>
      <c r="G766" s="140">
        <v>0</v>
      </c>
      <c r="H766" s="5" t="s">
        <v>8436</v>
      </c>
      <c r="I766" s="22" t="s">
        <v>8591</v>
      </c>
      <c r="J766" s="5"/>
      <c r="K766" s="5"/>
      <c r="L766" s="160">
        <f t="shared" si="121"/>
        <v>1249.8699999999999</v>
      </c>
      <c r="M766" s="160">
        <f t="shared" si="120"/>
        <v>1249.8699999999999</v>
      </c>
      <c r="N766" s="33">
        <f t="shared" si="128"/>
        <v>0</v>
      </c>
      <c r="T766">
        <v>1</v>
      </c>
      <c r="U766" s="29">
        <f t="shared" si="122"/>
        <v>0</v>
      </c>
      <c r="V766" s="29">
        <f t="shared" si="123"/>
        <v>0</v>
      </c>
      <c r="W766" s="29">
        <f t="shared" si="124"/>
        <v>0</v>
      </c>
      <c r="X766" s="29">
        <f t="shared" si="125"/>
        <v>0</v>
      </c>
      <c r="Y766" s="29">
        <f t="shared" si="126"/>
        <v>0</v>
      </c>
      <c r="Z766" s="29">
        <f t="shared" si="127"/>
        <v>1249.8699999999999</v>
      </c>
      <c r="AB766" s="29"/>
    </row>
    <row r="767" spans="1:28" x14ac:dyDescent="0.3">
      <c r="A767" s="5" t="s">
        <v>2606</v>
      </c>
      <c r="B767" s="5" t="s">
        <v>2607</v>
      </c>
      <c r="C767" s="5">
        <v>8</v>
      </c>
      <c r="D767" s="162">
        <v>968.58</v>
      </c>
      <c r="E767" s="124">
        <v>44677</v>
      </c>
      <c r="F767" s="124">
        <v>44690</v>
      </c>
      <c r="G767" s="140">
        <v>0</v>
      </c>
      <c r="H767" s="5" t="s">
        <v>8438</v>
      </c>
      <c r="I767" s="22" t="s">
        <v>8591</v>
      </c>
      <c r="J767" s="5"/>
      <c r="K767" s="5"/>
      <c r="L767" s="160">
        <f t="shared" si="121"/>
        <v>968.58</v>
      </c>
      <c r="M767" s="160">
        <f t="shared" si="120"/>
        <v>968.58</v>
      </c>
      <c r="N767" s="33">
        <f t="shared" si="128"/>
        <v>0</v>
      </c>
      <c r="T767">
        <v>1</v>
      </c>
      <c r="U767" s="29">
        <f t="shared" si="122"/>
        <v>0</v>
      </c>
      <c r="V767" s="29">
        <f t="shared" si="123"/>
        <v>0</v>
      </c>
      <c r="W767" s="29">
        <f t="shared" si="124"/>
        <v>0</v>
      </c>
      <c r="X767" s="29">
        <f t="shared" si="125"/>
        <v>0</v>
      </c>
      <c r="Y767" s="29">
        <f t="shared" si="126"/>
        <v>0</v>
      </c>
      <c r="Z767" s="29">
        <f t="shared" si="127"/>
        <v>968.58</v>
      </c>
      <c r="AB767" s="29"/>
    </row>
    <row r="768" spans="1:28" x14ac:dyDescent="0.3">
      <c r="A768" s="5" t="s">
        <v>2606</v>
      </c>
      <c r="B768" s="5" t="s">
        <v>2607</v>
      </c>
      <c r="C768" s="5">
        <v>8</v>
      </c>
      <c r="D768" s="162">
        <v>968.58</v>
      </c>
      <c r="E768" s="124">
        <v>44677</v>
      </c>
      <c r="F768" s="124">
        <v>44690</v>
      </c>
      <c r="G768" s="140">
        <v>0</v>
      </c>
      <c r="H768" s="5" t="s">
        <v>8437</v>
      </c>
      <c r="I768" s="22" t="s">
        <v>8591</v>
      </c>
      <c r="J768" s="5"/>
      <c r="K768" s="5"/>
      <c r="L768" s="160">
        <f t="shared" si="121"/>
        <v>968.58</v>
      </c>
      <c r="M768" s="160">
        <f t="shared" si="120"/>
        <v>968.58</v>
      </c>
      <c r="N768" s="33">
        <f t="shared" si="128"/>
        <v>0</v>
      </c>
      <c r="T768">
        <v>1</v>
      </c>
      <c r="U768" s="29">
        <f t="shared" si="122"/>
        <v>0</v>
      </c>
      <c r="V768" s="29">
        <f t="shared" si="123"/>
        <v>0</v>
      </c>
      <c r="W768" s="29">
        <f t="shared" si="124"/>
        <v>0</v>
      </c>
      <c r="X768" s="29">
        <f t="shared" si="125"/>
        <v>0</v>
      </c>
      <c r="Y768" s="29">
        <f t="shared" si="126"/>
        <v>0</v>
      </c>
      <c r="Z768" s="29">
        <f t="shared" si="127"/>
        <v>968.58</v>
      </c>
      <c r="AB768" s="29"/>
    </row>
    <row r="769" spans="1:28" x14ac:dyDescent="0.3">
      <c r="A769" s="5" t="s">
        <v>2608</v>
      </c>
      <c r="B769" s="5" t="s">
        <v>2609</v>
      </c>
      <c r="C769" s="5">
        <v>8</v>
      </c>
      <c r="D769" s="162">
        <v>1249.8699999999999</v>
      </c>
      <c r="E769" s="124">
        <v>44691</v>
      </c>
      <c r="F769" s="124">
        <v>44704</v>
      </c>
      <c r="G769" s="140">
        <v>0</v>
      </c>
      <c r="H769" s="5" t="s">
        <v>8436</v>
      </c>
      <c r="I769" s="22" t="s">
        <v>8591</v>
      </c>
      <c r="J769" s="5"/>
      <c r="K769" s="5"/>
      <c r="L769" s="160">
        <f t="shared" si="121"/>
        <v>1249.8699999999999</v>
      </c>
      <c r="M769" s="160">
        <f t="shared" si="120"/>
        <v>1249.8699999999999</v>
      </c>
      <c r="N769" s="33">
        <f t="shared" si="128"/>
        <v>0</v>
      </c>
      <c r="T769">
        <v>1</v>
      </c>
      <c r="U769" s="29">
        <f t="shared" si="122"/>
        <v>0</v>
      </c>
      <c r="V769" s="29">
        <f t="shared" si="123"/>
        <v>0</v>
      </c>
      <c r="W769" s="29">
        <f t="shared" si="124"/>
        <v>0</v>
      </c>
      <c r="X769" s="29">
        <f t="shared" si="125"/>
        <v>0</v>
      </c>
      <c r="Y769" s="29">
        <f t="shared" si="126"/>
        <v>0</v>
      </c>
      <c r="Z769" s="29">
        <f t="shared" si="127"/>
        <v>1249.8699999999999</v>
      </c>
      <c r="AB769" s="29"/>
    </row>
    <row r="770" spans="1:28" x14ac:dyDescent="0.3">
      <c r="A770" s="5" t="s">
        <v>2608</v>
      </c>
      <c r="B770" s="5" t="s">
        <v>2609</v>
      </c>
      <c r="C770" s="5">
        <v>8</v>
      </c>
      <c r="D770" s="162">
        <v>968.58</v>
      </c>
      <c r="E770" s="124">
        <v>44691</v>
      </c>
      <c r="F770" s="124">
        <v>44704</v>
      </c>
      <c r="G770" s="140">
        <v>0</v>
      </c>
      <c r="H770" s="5" t="s">
        <v>8438</v>
      </c>
      <c r="I770" s="22" t="s">
        <v>8591</v>
      </c>
      <c r="J770" s="5"/>
      <c r="K770" s="5"/>
      <c r="L770" s="160">
        <f t="shared" si="121"/>
        <v>968.58</v>
      </c>
      <c r="M770" s="160">
        <f t="shared" si="120"/>
        <v>968.58</v>
      </c>
      <c r="N770" s="33">
        <f t="shared" si="128"/>
        <v>0</v>
      </c>
      <c r="T770">
        <v>1</v>
      </c>
      <c r="U770" s="29">
        <f t="shared" si="122"/>
        <v>0</v>
      </c>
      <c r="V770" s="29">
        <f t="shared" si="123"/>
        <v>0</v>
      </c>
      <c r="W770" s="29">
        <f t="shared" si="124"/>
        <v>0</v>
      </c>
      <c r="X770" s="29">
        <f t="shared" si="125"/>
        <v>0</v>
      </c>
      <c r="Y770" s="29">
        <f t="shared" si="126"/>
        <v>0</v>
      </c>
      <c r="Z770" s="29">
        <f t="shared" si="127"/>
        <v>968.58</v>
      </c>
      <c r="AB770" s="29"/>
    </row>
    <row r="771" spans="1:28" x14ac:dyDescent="0.3">
      <c r="A771" s="5" t="s">
        <v>2608</v>
      </c>
      <c r="B771" s="5" t="s">
        <v>2609</v>
      </c>
      <c r="C771" s="5">
        <v>8</v>
      </c>
      <c r="D771" s="162">
        <v>968.58</v>
      </c>
      <c r="E771" s="124">
        <v>44691</v>
      </c>
      <c r="F771" s="124">
        <v>44704</v>
      </c>
      <c r="G771" s="140">
        <v>0</v>
      </c>
      <c r="H771" s="5" t="s">
        <v>8437</v>
      </c>
      <c r="I771" s="22" t="s">
        <v>8591</v>
      </c>
      <c r="J771" s="5"/>
      <c r="K771" s="5"/>
      <c r="L771" s="160">
        <f t="shared" si="121"/>
        <v>968.58</v>
      </c>
      <c r="M771" s="160">
        <f t="shared" si="120"/>
        <v>968.58</v>
      </c>
      <c r="N771" s="33">
        <f t="shared" si="128"/>
        <v>0</v>
      </c>
      <c r="T771">
        <v>1</v>
      </c>
      <c r="U771" s="29">
        <f t="shared" si="122"/>
        <v>0</v>
      </c>
      <c r="V771" s="29">
        <f t="shared" si="123"/>
        <v>0</v>
      </c>
      <c r="W771" s="29">
        <f t="shared" si="124"/>
        <v>0</v>
      </c>
      <c r="X771" s="29">
        <f t="shared" si="125"/>
        <v>0</v>
      </c>
      <c r="Y771" s="29">
        <f t="shared" si="126"/>
        <v>0</v>
      </c>
      <c r="Z771" s="29">
        <f t="shared" si="127"/>
        <v>968.58</v>
      </c>
      <c r="AB771" s="29"/>
    </row>
    <row r="772" spans="1:28" x14ac:dyDescent="0.3">
      <c r="A772" s="5" t="s">
        <v>2610</v>
      </c>
      <c r="B772" s="5" t="s">
        <v>2611</v>
      </c>
      <c r="C772" s="5">
        <v>8</v>
      </c>
      <c r="D772" s="162">
        <v>1249.8699999999999</v>
      </c>
      <c r="E772" s="124">
        <v>44708</v>
      </c>
      <c r="F772" s="124">
        <v>44715</v>
      </c>
      <c r="G772" s="140">
        <v>0</v>
      </c>
      <c r="H772" s="5" t="s">
        <v>8436</v>
      </c>
      <c r="I772" s="22" t="s">
        <v>8591</v>
      </c>
      <c r="J772" s="5"/>
      <c r="K772" s="5"/>
      <c r="L772" s="160">
        <f t="shared" si="121"/>
        <v>1249.8699999999999</v>
      </c>
      <c r="M772" s="160">
        <f t="shared" si="120"/>
        <v>1249.8699999999999</v>
      </c>
      <c r="N772" s="33">
        <f t="shared" si="128"/>
        <v>0</v>
      </c>
      <c r="T772">
        <v>1</v>
      </c>
      <c r="U772" s="29">
        <f t="shared" si="122"/>
        <v>0</v>
      </c>
      <c r="V772" s="29">
        <f t="shared" si="123"/>
        <v>0</v>
      </c>
      <c r="W772" s="29">
        <f t="shared" si="124"/>
        <v>0</v>
      </c>
      <c r="X772" s="29">
        <f t="shared" si="125"/>
        <v>0</v>
      </c>
      <c r="Y772" s="29">
        <f t="shared" si="126"/>
        <v>0</v>
      </c>
      <c r="Z772" s="29">
        <f t="shared" si="127"/>
        <v>1249.8699999999999</v>
      </c>
      <c r="AB772" s="29"/>
    </row>
    <row r="773" spans="1:28" x14ac:dyDescent="0.3">
      <c r="A773" s="5" t="s">
        <v>2610</v>
      </c>
      <c r="B773" s="5" t="s">
        <v>2611</v>
      </c>
      <c r="C773" s="5">
        <v>24</v>
      </c>
      <c r="D773" s="162">
        <v>2905.73</v>
      </c>
      <c r="E773" s="124">
        <v>44708</v>
      </c>
      <c r="F773" s="124">
        <v>44715</v>
      </c>
      <c r="G773" s="140">
        <v>0</v>
      </c>
      <c r="H773" s="5" t="s">
        <v>8438</v>
      </c>
      <c r="I773" s="22" t="s">
        <v>8591</v>
      </c>
      <c r="J773" s="5"/>
      <c r="K773" s="5"/>
      <c r="L773" s="160">
        <f t="shared" si="121"/>
        <v>2905.73</v>
      </c>
      <c r="M773" s="160">
        <f t="shared" si="120"/>
        <v>2905.73</v>
      </c>
      <c r="N773" s="33">
        <f t="shared" si="128"/>
        <v>0</v>
      </c>
      <c r="T773">
        <v>1</v>
      </c>
      <c r="U773" s="29">
        <f t="shared" si="122"/>
        <v>0</v>
      </c>
      <c r="V773" s="29">
        <f t="shared" si="123"/>
        <v>0</v>
      </c>
      <c r="W773" s="29">
        <f t="shared" si="124"/>
        <v>0</v>
      </c>
      <c r="X773" s="29">
        <f t="shared" si="125"/>
        <v>0</v>
      </c>
      <c r="Y773" s="29">
        <f t="shared" si="126"/>
        <v>0</v>
      </c>
      <c r="Z773" s="29">
        <f t="shared" si="127"/>
        <v>2905.73</v>
      </c>
      <c r="AB773" s="29"/>
    </row>
    <row r="774" spans="1:28" x14ac:dyDescent="0.3">
      <c r="A774" s="5" t="s">
        <v>2610</v>
      </c>
      <c r="B774" s="5" t="s">
        <v>2611</v>
      </c>
      <c r="C774" s="5">
        <v>8</v>
      </c>
      <c r="D774" s="162">
        <v>968.58</v>
      </c>
      <c r="E774" s="124">
        <v>44708</v>
      </c>
      <c r="F774" s="124">
        <v>44715</v>
      </c>
      <c r="G774" s="140">
        <v>0</v>
      </c>
      <c r="H774" s="5" t="s">
        <v>8434</v>
      </c>
      <c r="I774" s="22" t="s">
        <v>8591</v>
      </c>
      <c r="J774" s="5"/>
      <c r="K774" s="5"/>
      <c r="L774" s="160">
        <f t="shared" si="121"/>
        <v>968.58</v>
      </c>
      <c r="M774" s="160">
        <f t="shared" ref="M774:M837" si="129">IF(J774="",L774,(D774/C774)*J774)</f>
        <v>968.58</v>
      </c>
      <c r="N774" s="33">
        <f t="shared" si="128"/>
        <v>0</v>
      </c>
      <c r="T774">
        <v>1</v>
      </c>
      <c r="U774" s="29">
        <f t="shared" si="122"/>
        <v>0</v>
      </c>
      <c r="V774" s="29">
        <f t="shared" si="123"/>
        <v>0</v>
      </c>
      <c r="W774" s="29">
        <f t="shared" si="124"/>
        <v>0</v>
      </c>
      <c r="X774" s="29">
        <f t="shared" si="125"/>
        <v>0</v>
      </c>
      <c r="Y774" s="29">
        <f t="shared" si="126"/>
        <v>0</v>
      </c>
      <c r="Z774" s="29">
        <f t="shared" si="127"/>
        <v>968.58</v>
      </c>
      <c r="AB774" s="29"/>
    </row>
    <row r="775" spans="1:28" x14ac:dyDescent="0.3">
      <c r="A775" s="5" t="s">
        <v>2644</v>
      </c>
      <c r="B775" s="5" t="s">
        <v>2645</v>
      </c>
      <c r="C775" s="5">
        <v>8</v>
      </c>
      <c r="D775" s="162">
        <v>1249.8699999999999</v>
      </c>
      <c r="E775" s="124">
        <v>44708</v>
      </c>
      <c r="F775" s="124">
        <v>44715</v>
      </c>
      <c r="G775" s="140">
        <v>0</v>
      </c>
      <c r="H775" s="5" t="s">
        <v>8426</v>
      </c>
      <c r="I775" s="22" t="s">
        <v>8591</v>
      </c>
      <c r="J775" s="5"/>
      <c r="K775" s="5"/>
      <c r="L775" s="160">
        <f t="shared" si="121"/>
        <v>1249.8699999999999</v>
      </c>
      <c r="M775" s="160">
        <f t="shared" si="129"/>
        <v>1249.8699999999999</v>
      </c>
      <c r="N775" s="33">
        <f t="shared" si="128"/>
        <v>0</v>
      </c>
      <c r="T775">
        <v>1</v>
      </c>
      <c r="U775" s="29">
        <f t="shared" si="122"/>
        <v>0</v>
      </c>
      <c r="V775" s="29">
        <f t="shared" si="123"/>
        <v>0</v>
      </c>
      <c r="W775" s="29">
        <f t="shared" si="124"/>
        <v>0</v>
      </c>
      <c r="X775" s="29">
        <f t="shared" si="125"/>
        <v>0</v>
      </c>
      <c r="Y775" s="29">
        <f t="shared" si="126"/>
        <v>0</v>
      </c>
      <c r="Z775" s="29">
        <f t="shared" si="127"/>
        <v>1249.8699999999999</v>
      </c>
      <c r="AB775" s="29"/>
    </row>
    <row r="776" spans="1:28" x14ac:dyDescent="0.3">
      <c r="A776" s="5" t="s">
        <v>2628</v>
      </c>
      <c r="B776" s="5" t="s">
        <v>2629</v>
      </c>
      <c r="C776" s="5">
        <v>500</v>
      </c>
      <c r="D776" s="162">
        <v>591.95000000000005</v>
      </c>
      <c r="E776" s="124">
        <v>44708</v>
      </c>
      <c r="F776" s="124">
        <v>44715</v>
      </c>
      <c r="G776" s="140">
        <v>0</v>
      </c>
      <c r="H776" s="5" t="s">
        <v>8380</v>
      </c>
      <c r="I776" s="22" t="s">
        <v>8591</v>
      </c>
      <c r="J776" s="5"/>
      <c r="K776" s="5"/>
      <c r="L776" s="160">
        <f t="shared" ref="L776:L839" si="130">D776*(1-G776)</f>
        <v>591.95000000000005</v>
      </c>
      <c r="M776" s="160">
        <f t="shared" si="129"/>
        <v>591.95000000000005</v>
      </c>
      <c r="N776" s="33">
        <f t="shared" si="128"/>
        <v>0</v>
      </c>
      <c r="Q776">
        <v>1</v>
      </c>
      <c r="U776" s="29">
        <f t="shared" si="122"/>
        <v>0</v>
      </c>
      <c r="V776" s="29">
        <f t="shared" si="123"/>
        <v>0</v>
      </c>
      <c r="W776" s="29">
        <f t="shared" si="124"/>
        <v>591.95000000000005</v>
      </c>
      <c r="X776" s="29">
        <f t="shared" si="125"/>
        <v>0</v>
      </c>
      <c r="Y776" s="29">
        <f t="shared" si="126"/>
        <v>0</v>
      </c>
      <c r="Z776" s="29">
        <f t="shared" si="127"/>
        <v>0</v>
      </c>
      <c r="AB776" s="29"/>
    </row>
    <row r="777" spans="1:28" x14ac:dyDescent="0.3">
      <c r="A777" s="5" t="s">
        <v>2640</v>
      </c>
      <c r="B777" s="5" t="s">
        <v>2641</v>
      </c>
      <c r="C777" s="5">
        <v>4</v>
      </c>
      <c r="D777" s="162">
        <v>624.92999999999995</v>
      </c>
      <c r="E777" s="124">
        <v>44718</v>
      </c>
      <c r="F777" s="124">
        <v>44718</v>
      </c>
      <c r="G777" s="140">
        <v>0</v>
      </c>
      <c r="H777" s="5" t="s">
        <v>8436</v>
      </c>
      <c r="I777" s="22" t="s">
        <v>8591</v>
      </c>
      <c r="J777" s="5"/>
      <c r="K777" s="5"/>
      <c r="L777" s="160">
        <f t="shared" si="130"/>
        <v>624.92999999999995</v>
      </c>
      <c r="M777" s="160">
        <f t="shared" si="129"/>
        <v>624.92999999999995</v>
      </c>
      <c r="N777" s="33">
        <f t="shared" si="128"/>
        <v>0</v>
      </c>
      <c r="T777">
        <v>1</v>
      </c>
      <c r="U777" s="29">
        <f t="shared" si="122"/>
        <v>0</v>
      </c>
      <c r="V777" s="29">
        <f t="shared" si="123"/>
        <v>0</v>
      </c>
      <c r="W777" s="29">
        <f t="shared" si="124"/>
        <v>0</v>
      </c>
      <c r="X777" s="29">
        <f t="shared" si="125"/>
        <v>0</v>
      </c>
      <c r="Y777" s="29">
        <f t="shared" si="126"/>
        <v>0</v>
      </c>
      <c r="Z777" s="29">
        <f t="shared" si="127"/>
        <v>624.92999999999995</v>
      </c>
      <c r="AB777" s="29"/>
    </row>
    <row r="778" spans="1:28" x14ac:dyDescent="0.3">
      <c r="A778" s="5" t="s">
        <v>2640</v>
      </c>
      <c r="B778" s="5" t="s">
        <v>2641</v>
      </c>
      <c r="C778" s="5">
        <v>16</v>
      </c>
      <c r="D778" s="162">
        <v>1937.15</v>
      </c>
      <c r="E778" s="124">
        <v>44718</v>
      </c>
      <c r="F778" s="124">
        <v>44718</v>
      </c>
      <c r="G778" s="140">
        <v>0</v>
      </c>
      <c r="H778" s="5" t="s">
        <v>8438</v>
      </c>
      <c r="I778" s="22" t="s">
        <v>8591</v>
      </c>
      <c r="J778" s="5"/>
      <c r="K778" s="5"/>
      <c r="L778" s="160">
        <f t="shared" si="130"/>
        <v>1937.15</v>
      </c>
      <c r="M778" s="160">
        <f t="shared" si="129"/>
        <v>1937.15</v>
      </c>
      <c r="N778" s="33">
        <f t="shared" si="128"/>
        <v>0</v>
      </c>
      <c r="T778">
        <v>1</v>
      </c>
      <c r="U778" s="29">
        <f t="shared" si="122"/>
        <v>0</v>
      </c>
      <c r="V778" s="29">
        <f t="shared" si="123"/>
        <v>0</v>
      </c>
      <c r="W778" s="29">
        <f t="shared" si="124"/>
        <v>0</v>
      </c>
      <c r="X778" s="29">
        <f t="shared" si="125"/>
        <v>0</v>
      </c>
      <c r="Y778" s="29">
        <f t="shared" si="126"/>
        <v>0</v>
      </c>
      <c r="Z778" s="29">
        <f t="shared" si="127"/>
        <v>1937.15</v>
      </c>
      <c r="AB778" s="29"/>
    </row>
    <row r="779" spans="1:28" x14ac:dyDescent="0.3">
      <c r="A779" s="5" t="s">
        <v>2612</v>
      </c>
      <c r="B779" s="5" t="s">
        <v>2613</v>
      </c>
      <c r="C779" s="5">
        <v>4</v>
      </c>
      <c r="D779" s="162">
        <v>624.92999999999995</v>
      </c>
      <c r="E779" s="124">
        <v>44774</v>
      </c>
      <c r="F779" s="124">
        <v>44778</v>
      </c>
      <c r="G779" s="140">
        <v>0</v>
      </c>
      <c r="H779" s="5" t="s">
        <v>8436</v>
      </c>
      <c r="I779" s="22" t="s">
        <v>8591</v>
      </c>
      <c r="J779" s="5"/>
      <c r="K779" s="5"/>
      <c r="L779" s="160">
        <f t="shared" si="130"/>
        <v>624.92999999999995</v>
      </c>
      <c r="M779" s="160">
        <f t="shared" si="129"/>
        <v>624.92999999999995</v>
      </c>
      <c r="N779" s="33">
        <f t="shared" si="128"/>
        <v>0</v>
      </c>
      <c r="T779">
        <v>1</v>
      </c>
      <c r="U779" s="29">
        <f t="shared" si="122"/>
        <v>0</v>
      </c>
      <c r="V779" s="29">
        <f t="shared" si="123"/>
        <v>0</v>
      </c>
      <c r="W779" s="29">
        <f t="shared" si="124"/>
        <v>0</v>
      </c>
      <c r="X779" s="29">
        <f t="shared" si="125"/>
        <v>0</v>
      </c>
      <c r="Y779" s="29">
        <f t="shared" si="126"/>
        <v>0</v>
      </c>
      <c r="Z779" s="29">
        <f t="shared" si="127"/>
        <v>624.92999999999995</v>
      </c>
      <c r="AB779" s="29"/>
    </row>
    <row r="780" spans="1:28" x14ac:dyDescent="0.3">
      <c r="A780" s="5" t="s">
        <v>2612</v>
      </c>
      <c r="B780" s="5" t="s">
        <v>2613</v>
      </c>
      <c r="C780" s="5">
        <v>16</v>
      </c>
      <c r="D780" s="162">
        <v>1937.15</v>
      </c>
      <c r="E780" s="124">
        <v>44774</v>
      </c>
      <c r="F780" s="124">
        <v>44778</v>
      </c>
      <c r="G780" s="140">
        <v>0</v>
      </c>
      <c r="H780" s="5" t="s">
        <v>8437</v>
      </c>
      <c r="I780" s="5" t="s">
        <v>8591</v>
      </c>
      <c r="J780" s="5"/>
      <c r="K780" s="5"/>
      <c r="L780" s="160">
        <f t="shared" si="130"/>
        <v>1937.15</v>
      </c>
      <c r="M780" s="160">
        <f t="shared" si="129"/>
        <v>1937.15</v>
      </c>
      <c r="N780" s="33">
        <f t="shared" si="128"/>
        <v>0</v>
      </c>
      <c r="T780">
        <v>1</v>
      </c>
      <c r="U780" s="29">
        <f t="shared" si="122"/>
        <v>0</v>
      </c>
      <c r="V780" s="29">
        <f t="shared" si="123"/>
        <v>0</v>
      </c>
      <c r="W780" s="29">
        <f t="shared" si="124"/>
        <v>0</v>
      </c>
      <c r="X780" s="29">
        <f t="shared" si="125"/>
        <v>0</v>
      </c>
      <c r="Y780" s="29">
        <f t="shared" si="126"/>
        <v>0</v>
      </c>
      <c r="Z780" s="29">
        <f t="shared" si="127"/>
        <v>1937.15</v>
      </c>
      <c r="AB780" s="29"/>
    </row>
    <row r="781" spans="1:28" x14ac:dyDescent="0.3">
      <c r="A781" s="5" t="s">
        <v>2612</v>
      </c>
      <c r="B781" s="5" t="s">
        <v>2613</v>
      </c>
      <c r="C781" s="5">
        <v>80</v>
      </c>
      <c r="D781" s="162">
        <v>9685.77</v>
      </c>
      <c r="E781" s="124">
        <v>44774</v>
      </c>
      <c r="F781" s="124">
        <v>44778</v>
      </c>
      <c r="G781" s="140">
        <v>0</v>
      </c>
      <c r="H781" s="5" t="s">
        <v>8438</v>
      </c>
      <c r="I781" s="22" t="s">
        <v>8591</v>
      </c>
      <c r="J781" s="5"/>
      <c r="K781" s="5"/>
      <c r="L781" s="160">
        <f t="shared" si="130"/>
        <v>9685.77</v>
      </c>
      <c r="M781" s="160">
        <f t="shared" si="129"/>
        <v>9685.77</v>
      </c>
      <c r="N781" s="33">
        <f t="shared" si="128"/>
        <v>0</v>
      </c>
      <c r="T781">
        <v>1</v>
      </c>
      <c r="U781" s="29">
        <f t="shared" si="122"/>
        <v>0</v>
      </c>
      <c r="V781" s="29">
        <f t="shared" si="123"/>
        <v>0</v>
      </c>
      <c r="W781" s="29">
        <f t="shared" si="124"/>
        <v>0</v>
      </c>
      <c r="X781" s="29">
        <f t="shared" si="125"/>
        <v>0</v>
      </c>
      <c r="Y781" s="29">
        <f t="shared" si="126"/>
        <v>0</v>
      </c>
      <c r="Z781" s="29">
        <f t="shared" si="127"/>
        <v>9685.77</v>
      </c>
      <c r="AB781" s="29"/>
    </row>
    <row r="782" spans="1:28" x14ac:dyDescent="0.3">
      <c r="A782" s="5" t="s">
        <v>2630</v>
      </c>
      <c r="B782" s="5" t="s">
        <v>2631</v>
      </c>
      <c r="C782" s="5">
        <v>500</v>
      </c>
      <c r="D782" s="162">
        <v>591.95000000000005</v>
      </c>
      <c r="E782" s="124">
        <v>44774</v>
      </c>
      <c r="F782" s="124">
        <v>44778</v>
      </c>
      <c r="G782" s="140">
        <v>0</v>
      </c>
      <c r="H782" s="5" t="s">
        <v>8380</v>
      </c>
      <c r="I782" s="22" t="s">
        <v>8591</v>
      </c>
      <c r="J782" s="5"/>
      <c r="K782" s="5"/>
      <c r="L782" s="160">
        <f t="shared" si="130"/>
        <v>591.95000000000005</v>
      </c>
      <c r="M782" s="160">
        <f t="shared" si="129"/>
        <v>591.95000000000005</v>
      </c>
      <c r="N782" s="33">
        <f t="shared" si="128"/>
        <v>0</v>
      </c>
      <c r="Q782">
        <v>1</v>
      </c>
      <c r="U782" s="29">
        <f t="shared" si="122"/>
        <v>0</v>
      </c>
      <c r="V782" s="29">
        <f t="shared" si="123"/>
        <v>0</v>
      </c>
      <c r="W782" s="29">
        <f t="shared" si="124"/>
        <v>591.95000000000005</v>
      </c>
      <c r="X782" s="29">
        <f t="shared" si="125"/>
        <v>0</v>
      </c>
      <c r="Y782" s="29">
        <f t="shared" si="126"/>
        <v>0</v>
      </c>
      <c r="Z782" s="29">
        <f t="shared" si="127"/>
        <v>0</v>
      </c>
      <c r="AB782" s="29"/>
    </row>
    <row r="783" spans="1:28" x14ac:dyDescent="0.3">
      <c r="A783" s="5" t="s">
        <v>2614</v>
      </c>
      <c r="B783" s="5" t="s">
        <v>2615</v>
      </c>
      <c r="C783" s="5">
        <v>8</v>
      </c>
      <c r="D783" s="162">
        <v>850.58</v>
      </c>
      <c r="E783" s="124">
        <v>44781</v>
      </c>
      <c r="F783" s="124">
        <v>44788</v>
      </c>
      <c r="G783" s="140">
        <v>0</v>
      </c>
      <c r="H783" s="5" t="s">
        <v>8398</v>
      </c>
      <c r="I783" s="22" t="s">
        <v>8591</v>
      </c>
      <c r="J783" s="5"/>
      <c r="K783" s="5"/>
      <c r="L783" s="160">
        <f t="shared" si="130"/>
        <v>850.58</v>
      </c>
      <c r="M783" s="160">
        <f t="shared" si="129"/>
        <v>850.58</v>
      </c>
      <c r="N783" s="33">
        <f t="shared" si="128"/>
        <v>0</v>
      </c>
      <c r="T783">
        <v>1</v>
      </c>
      <c r="U783" s="29">
        <f t="shared" si="122"/>
        <v>0</v>
      </c>
      <c r="V783" s="29">
        <f t="shared" si="123"/>
        <v>0</v>
      </c>
      <c r="W783" s="29">
        <f t="shared" si="124"/>
        <v>0</v>
      </c>
      <c r="X783" s="29">
        <f t="shared" si="125"/>
        <v>0</v>
      </c>
      <c r="Y783" s="29">
        <f t="shared" si="126"/>
        <v>0</v>
      </c>
      <c r="Z783" s="29">
        <f t="shared" si="127"/>
        <v>850.58</v>
      </c>
      <c r="AB783" s="29"/>
    </row>
    <row r="784" spans="1:28" x14ac:dyDescent="0.3">
      <c r="A784" s="5" t="s">
        <v>2632</v>
      </c>
      <c r="B784" s="5" t="s">
        <v>2633</v>
      </c>
      <c r="C784" s="5">
        <v>500</v>
      </c>
      <c r="D784" s="162">
        <v>591.95000000000005</v>
      </c>
      <c r="E784" s="124">
        <v>44781</v>
      </c>
      <c r="F784" s="124">
        <v>44788</v>
      </c>
      <c r="G784" s="140">
        <v>0</v>
      </c>
      <c r="H784" s="5" t="s">
        <v>8380</v>
      </c>
      <c r="I784" s="22" t="s">
        <v>8591</v>
      </c>
      <c r="J784" s="5"/>
      <c r="K784" s="5"/>
      <c r="L784" s="160">
        <f t="shared" si="130"/>
        <v>591.95000000000005</v>
      </c>
      <c r="M784" s="160">
        <f t="shared" si="129"/>
        <v>591.95000000000005</v>
      </c>
      <c r="N784" s="33">
        <f t="shared" si="128"/>
        <v>0</v>
      </c>
      <c r="Q784">
        <v>1</v>
      </c>
      <c r="U784" s="29">
        <f t="shared" si="122"/>
        <v>0</v>
      </c>
      <c r="V784" s="29">
        <f t="shared" si="123"/>
        <v>0</v>
      </c>
      <c r="W784" s="29">
        <f t="shared" si="124"/>
        <v>591.95000000000005</v>
      </c>
      <c r="X784" s="29">
        <f t="shared" si="125"/>
        <v>0</v>
      </c>
      <c r="Y784" s="29">
        <f t="shared" si="126"/>
        <v>0</v>
      </c>
      <c r="Z784" s="29">
        <f t="shared" si="127"/>
        <v>0</v>
      </c>
      <c r="AB784" s="29"/>
    </row>
    <row r="785" spans="1:28" x14ac:dyDescent="0.3">
      <c r="A785" s="5" t="s">
        <v>2616</v>
      </c>
      <c r="B785" s="5" t="s">
        <v>2617</v>
      </c>
      <c r="C785" s="5">
        <v>20</v>
      </c>
      <c r="D785" s="162">
        <v>2421.44</v>
      </c>
      <c r="E785" s="124">
        <v>44789</v>
      </c>
      <c r="F785" s="124">
        <v>44795</v>
      </c>
      <c r="G785" s="140">
        <v>0</v>
      </c>
      <c r="H785" s="5" t="s">
        <v>8438</v>
      </c>
      <c r="I785" s="22" t="s">
        <v>8591</v>
      </c>
      <c r="J785" s="5"/>
      <c r="K785" s="5"/>
      <c r="L785" s="160">
        <f t="shared" si="130"/>
        <v>2421.44</v>
      </c>
      <c r="M785" s="160">
        <f t="shared" si="129"/>
        <v>2421.44</v>
      </c>
      <c r="N785" s="33">
        <f t="shared" si="128"/>
        <v>0</v>
      </c>
      <c r="T785">
        <v>1</v>
      </c>
      <c r="U785" s="29">
        <f t="shared" si="122"/>
        <v>0</v>
      </c>
      <c r="V785" s="29">
        <f t="shared" si="123"/>
        <v>0</v>
      </c>
      <c r="W785" s="29">
        <f t="shared" si="124"/>
        <v>0</v>
      </c>
      <c r="X785" s="29">
        <f t="shared" si="125"/>
        <v>0</v>
      </c>
      <c r="Y785" s="29">
        <f t="shared" si="126"/>
        <v>0</v>
      </c>
      <c r="Z785" s="29">
        <f t="shared" si="127"/>
        <v>2421.44</v>
      </c>
      <c r="AB785" s="29"/>
    </row>
    <row r="786" spans="1:28" x14ac:dyDescent="0.3">
      <c r="A786" s="5" t="s">
        <v>2646</v>
      </c>
      <c r="B786" s="5" t="s">
        <v>2647</v>
      </c>
      <c r="C786" s="5">
        <v>80</v>
      </c>
      <c r="D786" s="162">
        <v>10615.05</v>
      </c>
      <c r="E786" s="124">
        <v>44789</v>
      </c>
      <c r="F786" s="124">
        <v>44795</v>
      </c>
      <c r="G786" s="140">
        <v>0</v>
      </c>
      <c r="H786" s="5" t="s">
        <v>8409</v>
      </c>
      <c r="I786" s="22" t="s">
        <v>8591</v>
      </c>
      <c r="J786" s="5"/>
      <c r="K786" s="5"/>
      <c r="L786" s="160">
        <f t="shared" si="130"/>
        <v>10615.05</v>
      </c>
      <c r="M786" s="160">
        <f t="shared" si="129"/>
        <v>10615.05</v>
      </c>
      <c r="N786" s="33">
        <f t="shared" si="128"/>
        <v>0</v>
      </c>
      <c r="T786">
        <v>1</v>
      </c>
      <c r="U786" s="29">
        <f t="shared" si="122"/>
        <v>0</v>
      </c>
      <c r="V786" s="29">
        <f t="shared" si="123"/>
        <v>0</v>
      </c>
      <c r="W786" s="29">
        <f t="shared" si="124"/>
        <v>0</v>
      </c>
      <c r="X786" s="29">
        <f t="shared" si="125"/>
        <v>0</v>
      </c>
      <c r="Y786" s="29">
        <f t="shared" si="126"/>
        <v>0</v>
      </c>
      <c r="Z786" s="29">
        <f t="shared" si="127"/>
        <v>10615.05</v>
      </c>
      <c r="AB786" s="29"/>
    </row>
    <row r="787" spans="1:28" x14ac:dyDescent="0.3">
      <c r="A787" s="5" t="s">
        <v>2646</v>
      </c>
      <c r="B787" s="5" t="s">
        <v>2647</v>
      </c>
      <c r="C787" s="5">
        <v>60</v>
      </c>
      <c r="D787" s="162">
        <v>7264.33</v>
      </c>
      <c r="E787" s="124">
        <v>44789</v>
      </c>
      <c r="F787" s="124">
        <v>44795</v>
      </c>
      <c r="G787" s="140">
        <v>0</v>
      </c>
      <c r="H787" s="5" t="s">
        <v>8406</v>
      </c>
      <c r="I787" s="22" t="s">
        <v>8591</v>
      </c>
      <c r="J787" s="5"/>
      <c r="K787" s="5"/>
      <c r="L787" s="160">
        <f t="shared" si="130"/>
        <v>7264.33</v>
      </c>
      <c r="M787" s="160">
        <f t="shared" si="129"/>
        <v>7264.33</v>
      </c>
      <c r="N787" s="33">
        <f t="shared" si="128"/>
        <v>0</v>
      </c>
      <c r="T787">
        <v>1</v>
      </c>
      <c r="U787" s="29">
        <f t="shared" si="122"/>
        <v>0</v>
      </c>
      <c r="V787" s="29">
        <f t="shared" si="123"/>
        <v>0</v>
      </c>
      <c r="W787" s="29">
        <f t="shared" si="124"/>
        <v>0</v>
      </c>
      <c r="X787" s="29">
        <f t="shared" si="125"/>
        <v>0</v>
      </c>
      <c r="Y787" s="29">
        <f t="shared" si="126"/>
        <v>0</v>
      </c>
      <c r="Z787" s="29">
        <f t="shared" si="127"/>
        <v>7264.33</v>
      </c>
      <c r="AB787" s="29"/>
    </row>
    <row r="788" spans="1:28" x14ac:dyDescent="0.3">
      <c r="A788" s="5" t="s">
        <v>2646</v>
      </c>
      <c r="B788" s="5" t="s">
        <v>2647</v>
      </c>
      <c r="C788" s="5">
        <v>60</v>
      </c>
      <c r="D788" s="162">
        <v>8312.8799999999992</v>
      </c>
      <c r="E788" s="124">
        <v>44789</v>
      </c>
      <c r="F788" s="124">
        <v>44795</v>
      </c>
      <c r="G788" s="140">
        <v>0</v>
      </c>
      <c r="H788" s="5" t="s">
        <v>8466</v>
      </c>
      <c r="I788" s="22" t="s">
        <v>8591</v>
      </c>
      <c r="J788" s="5"/>
      <c r="K788" s="5"/>
      <c r="L788" s="160">
        <f t="shared" si="130"/>
        <v>8312.8799999999992</v>
      </c>
      <c r="M788" s="160">
        <f t="shared" si="129"/>
        <v>8312.8799999999992</v>
      </c>
      <c r="N788" s="33">
        <f t="shared" si="128"/>
        <v>0</v>
      </c>
      <c r="T788">
        <v>1</v>
      </c>
      <c r="U788" s="29">
        <f t="shared" si="122"/>
        <v>0</v>
      </c>
      <c r="V788" s="29">
        <f t="shared" si="123"/>
        <v>0</v>
      </c>
      <c r="W788" s="29">
        <f t="shared" si="124"/>
        <v>0</v>
      </c>
      <c r="X788" s="29">
        <f t="shared" si="125"/>
        <v>0</v>
      </c>
      <c r="Y788" s="29">
        <f t="shared" si="126"/>
        <v>0</v>
      </c>
      <c r="Z788" s="29">
        <f t="shared" si="127"/>
        <v>8312.8799999999992</v>
      </c>
      <c r="AB788" s="29"/>
    </row>
    <row r="789" spans="1:28" x14ac:dyDescent="0.3">
      <c r="A789" s="5" t="s">
        <v>2634</v>
      </c>
      <c r="B789" s="5" t="s">
        <v>2635</v>
      </c>
      <c r="C789" s="5">
        <v>500</v>
      </c>
      <c r="D789" s="162">
        <v>591.95000000000005</v>
      </c>
      <c r="E789" s="124">
        <v>44789</v>
      </c>
      <c r="F789" s="124">
        <v>44795</v>
      </c>
      <c r="G789" s="140">
        <v>0</v>
      </c>
      <c r="H789" s="5" t="s">
        <v>8380</v>
      </c>
      <c r="I789" s="22" t="s">
        <v>8591</v>
      </c>
      <c r="J789" s="5"/>
      <c r="K789" s="5"/>
      <c r="L789" s="160">
        <f t="shared" si="130"/>
        <v>591.95000000000005</v>
      </c>
      <c r="M789" s="160">
        <f t="shared" si="129"/>
        <v>591.95000000000005</v>
      </c>
      <c r="N789" s="33">
        <f t="shared" si="128"/>
        <v>0</v>
      </c>
      <c r="Q789">
        <v>1</v>
      </c>
      <c r="U789" s="29">
        <f t="shared" si="122"/>
        <v>0</v>
      </c>
      <c r="V789" s="29">
        <f t="shared" si="123"/>
        <v>0</v>
      </c>
      <c r="W789" s="29">
        <f t="shared" si="124"/>
        <v>591.95000000000005</v>
      </c>
      <c r="X789" s="29">
        <f t="shared" si="125"/>
        <v>0</v>
      </c>
      <c r="Y789" s="29">
        <f t="shared" si="126"/>
        <v>0</v>
      </c>
      <c r="Z789" s="29">
        <f t="shared" si="127"/>
        <v>0</v>
      </c>
      <c r="AB789" s="29"/>
    </row>
    <row r="790" spans="1:28" x14ac:dyDescent="0.3">
      <c r="A790" s="5" t="s">
        <v>2618</v>
      </c>
      <c r="B790" s="5" t="s">
        <v>2619</v>
      </c>
      <c r="C790" s="5">
        <v>120</v>
      </c>
      <c r="D790" s="162">
        <v>14528.66</v>
      </c>
      <c r="E790" s="124">
        <v>44799</v>
      </c>
      <c r="F790" s="124">
        <v>44820</v>
      </c>
      <c r="G790" s="140">
        <v>0</v>
      </c>
      <c r="H790" s="5" t="s">
        <v>8434</v>
      </c>
      <c r="I790" s="22" t="s">
        <v>8591</v>
      </c>
      <c r="J790" s="5"/>
      <c r="K790" s="5"/>
      <c r="L790" s="160">
        <f t="shared" si="130"/>
        <v>14528.66</v>
      </c>
      <c r="M790" s="160">
        <f t="shared" si="129"/>
        <v>14528.66</v>
      </c>
      <c r="N790" s="33">
        <f t="shared" si="128"/>
        <v>0</v>
      </c>
      <c r="T790">
        <v>1</v>
      </c>
      <c r="U790" s="29">
        <f t="shared" si="122"/>
        <v>0</v>
      </c>
      <c r="V790" s="29">
        <f t="shared" si="123"/>
        <v>0</v>
      </c>
      <c r="W790" s="29">
        <f t="shared" si="124"/>
        <v>0</v>
      </c>
      <c r="X790" s="29">
        <f t="shared" si="125"/>
        <v>0</v>
      </c>
      <c r="Y790" s="29">
        <f t="shared" si="126"/>
        <v>0</v>
      </c>
      <c r="Z790" s="29">
        <f t="shared" si="127"/>
        <v>14528.66</v>
      </c>
      <c r="AB790" s="29"/>
    </row>
    <row r="791" spans="1:28" x14ac:dyDescent="0.3">
      <c r="A791" s="5" t="s">
        <v>2618</v>
      </c>
      <c r="B791" s="5" t="s">
        <v>2619</v>
      </c>
      <c r="C791" s="5">
        <v>60</v>
      </c>
      <c r="D791" s="162">
        <v>7264.33</v>
      </c>
      <c r="E791" s="124">
        <v>44799</v>
      </c>
      <c r="F791" s="124">
        <v>44820</v>
      </c>
      <c r="G791" s="140">
        <v>0</v>
      </c>
      <c r="H791" s="5" t="s">
        <v>8438</v>
      </c>
      <c r="I791" s="22" t="s">
        <v>8591</v>
      </c>
      <c r="J791" s="5"/>
      <c r="K791" s="5"/>
      <c r="L791" s="160">
        <f t="shared" si="130"/>
        <v>7264.33</v>
      </c>
      <c r="M791" s="160">
        <f t="shared" si="129"/>
        <v>7264.33</v>
      </c>
      <c r="N791" s="33">
        <f t="shared" si="128"/>
        <v>0</v>
      </c>
      <c r="T791">
        <v>1</v>
      </c>
      <c r="U791" s="29">
        <f t="shared" si="122"/>
        <v>0</v>
      </c>
      <c r="V791" s="29">
        <f t="shared" si="123"/>
        <v>0</v>
      </c>
      <c r="W791" s="29">
        <f t="shared" si="124"/>
        <v>0</v>
      </c>
      <c r="X791" s="29">
        <f t="shared" si="125"/>
        <v>0</v>
      </c>
      <c r="Y791" s="29">
        <f t="shared" si="126"/>
        <v>0</v>
      </c>
      <c r="Z791" s="29">
        <f t="shared" si="127"/>
        <v>7264.33</v>
      </c>
      <c r="AB791" s="29"/>
    </row>
    <row r="792" spans="1:28" x14ac:dyDescent="0.3">
      <c r="A792" s="5" t="s">
        <v>2618</v>
      </c>
      <c r="B792" s="5" t="s">
        <v>2619</v>
      </c>
      <c r="C792" s="5">
        <v>24</v>
      </c>
      <c r="D792" s="162">
        <v>3749.6</v>
      </c>
      <c r="E792" s="124">
        <v>44799</v>
      </c>
      <c r="F792" s="124">
        <v>44820</v>
      </c>
      <c r="G792" s="140">
        <v>0</v>
      </c>
      <c r="H792" s="5" t="s">
        <v>8436</v>
      </c>
      <c r="I792" s="22" t="s">
        <v>8591</v>
      </c>
      <c r="J792" s="5"/>
      <c r="K792" s="5"/>
      <c r="L792" s="160">
        <f t="shared" si="130"/>
        <v>3749.6</v>
      </c>
      <c r="M792" s="160">
        <f t="shared" si="129"/>
        <v>3749.6</v>
      </c>
      <c r="N792" s="33">
        <f t="shared" si="128"/>
        <v>0</v>
      </c>
      <c r="T792">
        <v>1</v>
      </c>
      <c r="U792" s="29">
        <f t="shared" si="122"/>
        <v>0</v>
      </c>
      <c r="V792" s="29">
        <f t="shared" si="123"/>
        <v>0</v>
      </c>
      <c r="W792" s="29">
        <f t="shared" si="124"/>
        <v>0</v>
      </c>
      <c r="X792" s="29">
        <f t="shared" si="125"/>
        <v>0</v>
      </c>
      <c r="Y792" s="29">
        <f t="shared" si="126"/>
        <v>0</v>
      </c>
      <c r="Z792" s="29">
        <f t="shared" si="127"/>
        <v>3749.6</v>
      </c>
      <c r="AB792" s="29"/>
    </row>
    <row r="793" spans="1:28" x14ac:dyDescent="0.3">
      <c r="A793" s="5" t="s">
        <v>2618</v>
      </c>
      <c r="B793" s="5" t="s">
        <v>2619</v>
      </c>
      <c r="C793" s="5">
        <v>24</v>
      </c>
      <c r="D793" s="162">
        <v>2905.73</v>
      </c>
      <c r="E793" s="124">
        <v>44799</v>
      </c>
      <c r="F793" s="124">
        <v>44820</v>
      </c>
      <c r="G793" s="140">
        <v>0</v>
      </c>
      <c r="H793" s="5" t="s">
        <v>8437</v>
      </c>
      <c r="I793" s="22" t="s">
        <v>8591</v>
      </c>
      <c r="J793" s="5"/>
      <c r="K793" s="5"/>
      <c r="L793" s="160">
        <f t="shared" si="130"/>
        <v>2905.73</v>
      </c>
      <c r="M793" s="160">
        <f t="shared" si="129"/>
        <v>2905.73</v>
      </c>
      <c r="N793" s="33">
        <f t="shared" si="128"/>
        <v>0</v>
      </c>
      <c r="T793">
        <v>1</v>
      </c>
      <c r="U793" s="29">
        <f t="shared" si="122"/>
        <v>0</v>
      </c>
      <c r="V793" s="29">
        <f t="shared" si="123"/>
        <v>0</v>
      </c>
      <c r="W793" s="29">
        <f t="shared" si="124"/>
        <v>0</v>
      </c>
      <c r="X793" s="29">
        <f t="shared" si="125"/>
        <v>0</v>
      </c>
      <c r="Y793" s="29">
        <f t="shared" si="126"/>
        <v>0</v>
      </c>
      <c r="Z793" s="29">
        <f t="shared" si="127"/>
        <v>2905.73</v>
      </c>
      <c r="AB793" s="29"/>
    </row>
    <row r="794" spans="1:28" x14ac:dyDescent="0.3">
      <c r="A794" s="5" t="s">
        <v>2618</v>
      </c>
      <c r="B794" s="5" t="s">
        <v>2619</v>
      </c>
      <c r="C794" s="5">
        <v>240</v>
      </c>
      <c r="D794" s="162">
        <v>31845.16</v>
      </c>
      <c r="E794" s="124">
        <v>44799</v>
      </c>
      <c r="F794" s="124">
        <v>44820</v>
      </c>
      <c r="G794" s="140">
        <v>0</v>
      </c>
      <c r="H794" s="5" t="s">
        <v>8409</v>
      </c>
      <c r="I794" s="22" t="s">
        <v>8591</v>
      </c>
      <c r="J794" s="5"/>
      <c r="K794" s="5"/>
      <c r="L794" s="160">
        <f t="shared" si="130"/>
        <v>31845.16</v>
      </c>
      <c r="M794" s="160">
        <f t="shared" si="129"/>
        <v>31845.16</v>
      </c>
      <c r="N794" s="33">
        <f t="shared" si="128"/>
        <v>0</v>
      </c>
      <c r="T794">
        <v>1</v>
      </c>
      <c r="U794" s="29">
        <f t="shared" si="122"/>
        <v>0</v>
      </c>
      <c r="V794" s="29">
        <f t="shared" si="123"/>
        <v>0</v>
      </c>
      <c r="W794" s="29">
        <f t="shared" si="124"/>
        <v>0</v>
      </c>
      <c r="X794" s="29">
        <f t="shared" si="125"/>
        <v>0</v>
      </c>
      <c r="Y794" s="29">
        <f t="shared" si="126"/>
        <v>0</v>
      </c>
      <c r="Z794" s="29">
        <f t="shared" si="127"/>
        <v>31845.16</v>
      </c>
      <c r="AB794" s="29"/>
    </row>
    <row r="795" spans="1:28" x14ac:dyDescent="0.3">
      <c r="A795" s="5" t="s">
        <v>2636</v>
      </c>
      <c r="B795" s="5" t="s">
        <v>2637</v>
      </c>
      <c r="C795" s="5">
        <v>500</v>
      </c>
      <c r="D795" s="162">
        <v>591.95000000000005</v>
      </c>
      <c r="E795" s="124">
        <v>44799</v>
      </c>
      <c r="F795" s="124">
        <v>44820</v>
      </c>
      <c r="G795" s="140">
        <v>0</v>
      </c>
      <c r="H795" s="5" t="s">
        <v>8380</v>
      </c>
      <c r="I795" s="22" t="s">
        <v>8591</v>
      </c>
      <c r="J795" s="5"/>
      <c r="K795" s="5"/>
      <c r="L795" s="160">
        <f t="shared" si="130"/>
        <v>591.95000000000005</v>
      </c>
      <c r="M795" s="160">
        <f t="shared" si="129"/>
        <v>591.95000000000005</v>
      </c>
      <c r="N795" s="33">
        <f t="shared" si="128"/>
        <v>0</v>
      </c>
      <c r="Q795">
        <v>1</v>
      </c>
      <c r="U795" s="29">
        <f t="shared" si="122"/>
        <v>0</v>
      </c>
      <c r="V795" s="29">
        <f t="shared" si="123"/>
        <v>0</v>
      </c>
      <c r="W795" s="29">
        <f t="shared" si="124"/>
        <v>591.95000000000005</v>
      </c>
      <c r="X795" s="29">
        <f t="shared" si="125"/>
        <v>0</v>
      </c>
      <c r="Y795" s="29">
        <f t="shared" si="126"/>
        <v>0</v>
      </c>
      <c r="Z795" s="29">
        <f t="shared" si="127"/>
        <v>0</v>
      </c>
      <c r="AB795" s="29"/>
    </row>
    <row r="796" spans="1:28" x14ac:dyDescent="0.3">
      <c r="A796" s="5" t="s">
        <v>2620</v>
      </c>
      <c r="B796" s="5" t="s">
        <v>2621</v>
      </c>
      <c r="C796" s="5">
        <v>8</v>
      </c>
      <c r="D796" s="162">
        <v>1287.3599999999999</v>
      </c>
      <c r="E796" s="124">
        <v>44823</v>
      </c>
      <c r="F796" s="124">
        <v>44827</v>
      </c>
      <c r="G796" s="140">
        <v>0</v>
      </c>
      <c r="H796" s="5" t="s">
        <v>8436</v>
      </c>
      <c r="I796" s="22" t="s">
        <v>8591</v>
      </c>
      <c r="J796" s="5"/>
      <c r="K796" s="5"/>
      <c r="L796" s="160">
        <f t="shared" si="130"/>
        <v>1287.3599999999999</v>
      </c>
      <c r="M796" s="160">
        <f t="shared" si="129"/>
        <v>1287.3599999999999</v>
      </c>
      <c r="N796" s="33">
        <f t="shared" si="128"/>
        <v>0</v>
      </c>
      <c r="T796">
        <v>1</v>
      </c>
      <c r="U796" s="29">
        <f t="shared" si="122"/>
        <v>0</v>
      </c>
      <c r="V796" s="29">
        <f t="shared" si="123"/>
        <v>0</v>
      </c>
      <c r="W796" s="29">
        <f t="shared" si="124"/>
        <v>0</v>
      </c>
      <c r="X796" s="29">
        <f t="shared" si="125"/>
        <v>0</v>
      </c>
      <c r="Y796" s="29">
        <f t="shared" si="126"/>
        <v>0</v>
      </c>
      <c r="Z796" s="29">
        <f t="shared" si="127"/>
        <v>1287.3599999999999</v>
      </c>
      <c r="AB796" s="29"/>
    </row>
    <row r="797" spans="1:28" x14ac:dyDescent="0.3">
      <c r="A797" s="5" t="s">
        <v>2620</v>
      </c>
      <c r="B797" s="5" t="s">
        <v>2621</v>
      </c>
      <c r="C797" s="5">
        <v>8</v>
      </c>
      <c r="D797" s="162">
        <v>997.63</v>
      </c>
      <c r="E797" s="124">
        <v>44823</v>
      </c>
      <c r="F797" s="124">
        <v>44827</v>
      </c>
      <c r="G797" s="140">
        <v>0</v>
      </c>
      <c r="H797" s="5" t="s">
        <v>8434</v>
      </c>
      <c r="I797" s="22" t="s">
        <v>8591</v>
      </c>
      <c r="J797" s="5"/>
      <c r="K797" s="5"/>
      <c r="L797" s="160">
        <f t="shared" si="130"/>
        <v>997.63</v>
      </c>
      <c r="M797" s="160">
        <f t="shared" si="129"/>
        <v>997.63</v>
      </c>
      <c r="N797" s="33">
        <f t="shared" si="128"/>
        <v>0</v>
      </c>
      <c r="T797">
        <v>1</v>
      </c>
      <c r="U797" s="29">
        <f t="shared" si="122"/>
        <v>0</v>
      </c>
      <c r="V797" s="29">
        <f t="shared" si="123"/>
        <v>0</v>
      </c>
      <c r="W797" s="29">
        <f t="shared" si="124"/>
        <v>0</v>
      </c>
      <c r="X797" s="29">
        <f t="shared" si="125"/>
        <v>0</v>
      </c>
      <c r="Y797" s="29">
        <f t="shared" si="126"/>
        <v>0</v>
      </c>
      <c r="Z797" s="29">
        <f t="shared" si="127"/>
        <v>997.63</v>
      </c>
      <c r="AB797" s="29"/>
    </row>
    <row r="798" spans="1:28" x14ac:dyDescent="0.3">
      <c r="A798" s="5" t="s">
        <v>2620</v>
      </c>
      <c r="B798" s="5" t="s">
        <v>2621</v>
      </c>
      <c r="C798" s="5">
        <v>8</v>
      </c>
      <c r="D798" s="162">
        <v>997.63</v>
      </c>
      <c r="E798" s="124">
        <v>44823</v>
      </c>
      <c r="F798" s="124">
        <v>44827</v>
      </c>
      <c r="G798" s="140">
        <v>0</v>
      </c>
      <c r="H798" s="5" t="s">
        <v>8438</v>
      </c>
      <c r="I798" s="22" t="s">
        <v>8591</v>
      </c>
      <c r="J798" s="5"/>
      <c r="K798" s="5"/>
      <c r="L798" s="160">
        <f t="shared" si="130"/>
        <v>997.63</v>
      </c>
      <c r="M798" s="160">
        <f t="shared" si="129"/>
        <v>997.63</v>
      </c>
      <c r="N798" s="33">
        <f t="shared" si="128"/>
        <v>0</v>
      </c>
      <c r="T798">
        <v>1</v>
      </c>
      <c r="U798" s="29">
        <f t="shared" si="122"/>
        <v>0</v>
      </c>
      <c r="V798" s="29">
        <f t="shared" si="123"/>
        <v>0</v>
      </c>
      <c r="W798" s="29">
        <f t="shared" si="124"/>
        <v>0</v>
      </c>
      <c r="X798" s="29">
        <f t="shared" si="125"/>
        <v>0</v>
      </c>
      <c r="Y798" s="29">
        <f t="shared" si="126"/>
        <v>0</v>
      </c>
      <c r="Z798" s="29">
        <f t="shared" si="127"/>
        <v>997.63</v>
      </c>
      <c r="AB798" s="29"/>
    </row>
    <row r="799" spans="1:28" x14ac:dyDescent="0.3">
      <c r="A799" s="5" t="s">
        <v>2620</v>
      </c>
      <c r="B799" s="5" t="s">
        <v>2621</v>
      </c>
      <c r="C799" s="5">
        <v>8</v>
      </c>
      <c r="D799" s="162">
        <v>1105.92</v>
      </c>
      <c r="E799" s="124">
        <v>44823</v>
      </c>
      <c r="F799" s="124">
        <v>44827</v>
      </c>
      <c r="G799" s="140">
        <v>0</v>
      </c>
      <c r="H799" s="5" t="s">
        <v>8397</v>
      </c>
      <c r="I799" s="22" t="s">
        <v>8591</v>
      </c>
      <c r="J799" s="5"/>
      <c r="K799" s="5"/>
      <c r="L799" s="160">
        <f t="shared" si="130"/>
        <v>1105.92</v>
      </c>
      <c r="M799" s="160">
        <f t="shared" si="129"/>
        <v>1105.92</v>
      </c>
      <c r="N799" s="33">
        <f t="shared" si="128"/>
        <v>0</v>
      </c>
      <c r="T799">
        <v>1</v>
      </c>
      <c r="U799" s="29">
        <f t="shared" si="122"/>
        <v>0</v>
      </c>
      <c r="V799" s="29">
        <f t="shared" si="123"/>
        <v>0</v>
      </c>
      <c r="W799" s="29">
        <f t="shared" si="124"/>
        <v>0</v>
      </c>
      <c r="X799" s="29">
        <f t="shared" si="125"/>
        <v>0</v>
      </c>
      <c r="Y799" s="29">
        <f t="shared" si="126"/>
        <v>0</v>
      </c>
      <c r="Z799" s="29">
        <f t="shared" si="127"/>
        <v>1105.92</v>
      </c>
      <c r="AB799" s="29"/>
    </row>
    <row r="800" spans="1:28" x14ac:dyDescent="0.3">
      <c r="A800" s="5" t="s">
        <v>2622</v>
      </c>
      <c r="B800" s="5" t="s">
        <v>2623</v>
      </c>
      <c r="C800" s="5">
        <v>8</v>
      </c>
      <c r="D800" s="162">
        <v>1287.3599999999999</v>
      </c>
      <c r="E800" s="124">
        <v>44830</v>
      </c>
      <c r="F800" s="124">
        <v>44834</v>
      </c>
      <c r="G800" s="140">
        <v>0</v>
      </c>
      <c r="H800" s="5" t="s">
        <v>8436</v>
      </c>
      <c r="I800" s="22" t="s">
        <v>8591</v>
      </c>
      <c r="J800" s="5"/>
      <c r="K800" s="5"/>
      <c r="L800" s="160">
        <f t="shared" si="130"/>
        <v>1287.3599999999999</v>
      </c>
      <c r="M800" s="160">
        <f t="shared" si="129"/>
        <v>1287.3599999999999</v>
      </c>
      <c r="N800" s="33">
        <f t="shared" si="128"/>
        <v>0</v>
      </c>
      <c r="T800">
        <v>1</v>
      </c>
      <c r="U800" s="29">
        <f t="shared" si="122"/>
        <v>0</v>
      </c>
      <c r="V800" s="29">
        <f t="shared" si="123"/>
        <v>0</v>
      </c>
      <c r="W800" s="29">
        <f t="shared" si="124"/>
        <v>0</v>
      </c>
      <c r="X800" s="29">
        <f t="shared" si="125"/>
        <v>0</v>
      </c>
      <c r="Y800" s="29">
        <f t="shared" si="126"/>
        <v>0</v>
      </c>
      <c r="Z800" s="29">
        <f t="shared" si="127"/>
        <v>1287.3599999999999</v>
      </c>
      <c r="AB800" s="29"/>
    </row>
    <row r="801" spans="1:28" x14ac:dyDescent="0.3">
      <c r="A801" s="5" t="s">
        <v>2622</v>
      </c>
      <c r="B801" s="5" t="s">
        <v>2623</v>
      </c>
      <c r="C801" s="5">
        <v>8</v>
      </c>
      <c r="D801" s="162">
        <v>997.63</v>
      </c>
      <c r="E801" s="124">
        <v>44830</v>
      </c>
      <c r="F801" s="124">
        <v>44834</v>
      </c>
      <c r="G801" s="140">
        <v>0</v>
      </c>
      <c r="H801" s="5" t="s">
        <v>8434</v>
      </c>
      <c r="I801" s="22" t="s">
        <v>8591</v>
      </c>
      <c r="J801" s="5"/>
      <c r="K801" s="5"/>
      <c r="L801" s="160">
        <f t="shared" si="130"/>
        <v>997.63</v>
      </c>
      <c r="M801" s="160">
        <f t="shared" si="129"/>
        <v>997.63</v>
      </c>
      <c r="N801" s="33">
        <f t="shared" si="128"/>
        <v>0</v>
      </c>
      <c r="T801">
        <v>1</v>
      </c>
      <c r="U801" s="29">
        <f t="shared" si="122"/>
        <v>0</v>
      </c>
      <c r="V801" s="29">
        <f t="shared" si="123"/>
        <v>0</v>
      </c>
      <c r="W801" s="29">
        <f t="shared" si="124"/>
        <v>0</v>
      </c>
      <c r="X801" s="29">
        <f t="shared" si="125"/>
        <v>0</v>
      </c>
      <c r="Y801" s="29">
        <f t="shared" si="126"/>
        <v>0</v>
      </c>
      <c r="Z801" s="29">
        <f t="shared" si="127"/>
        <v>997.63</v>
      </c>
      <c r="AB801" s="29"/>
    </row>
    <row r="802" spans="1:28" x14ac:dyDescent="0.3">
      <c r="A802" s="5" t="s">
        <v>2622</v>
      </c>
      <c r="B802" s="5" t="s">
        <v>2623</v>
      </c>
      <c r="C802" s="5">
        <v>8</v>
      </c>
      <c r="D802" s="162">
        <v>1105.92</v>
      </c>
      <c r="E802" s="124">
        <v>44830</v>
      </c>
      <c r="F802" s="124">
        <v>44834</v>
      </c>
      <c r="G802" s="140">
        <v>0</v>
      </c>
      <c r="H802" s="5" t="s">
        <v>8397</v>
      </c>
      <c r="I802" s="22" t="s">
        <v>8591</v>
      </c>
      <c r="J802" s="5"/>
      <c r="K802" s="5"/>
      <c r="L802" s="160">
        <f t="shared" si="130"/>
        <v>1105.92</v>
      </c>
      <c r="M802" s="160">
        <f t="shared" si="129"/>
        <v>1105.92</v>
      </c>
      <c r="N802" s="33">
        <f t="shared" si="128"/>
        <v>0</v>
      </c>
      <c r="T802">
        <v>1</v>
      </c>
      <c r="U802" s="29">
        <f t="shared" si="122"/>
        <v>0</v>
      </c>
      <c r="V802" s="29">
        <f t="shared" si="123"/>
        <v>0</v>
      </c>
      <c r="W802" s="29">
        <f t="shared" si="124"/>
        <v>0</v>
      </c>
      <c r="X802" s="29">
        <f t="shared" si="125"/>
        <v>0</v>
      </c>
      <c r="Y802" s="29">
        <f t="shared" si="126"/>
        <v>0</v>
      </c>
      <c r="Z802" s="29">
        <f t="shared" si="127"/>
        <v>1105.92</v>
      </c>
      <c r="AB802" s="29"/>
    </row>
    <row r="803" spans="1:28" x14ac:dyDescent="0.3">
      <c r="A803" s="5" t="s">
        <v>2622</v>
      </c>
      <c r="B803" s="5" t="s">
        <v>2623</v>
      </c>
      <c r="C803" s="5">
        <v>8</v>
      </c>
      <c r="D803" s="162">
        <v>997.63</v>
      </c>
      <c r="E803" s="124">
        <v>44830</v>
      </c>
      <c r="F803" s="124">
        <v>44834</v>
      </c>
      <c r="G803" s="140">
        <v>0</v>
      </c>
      <c r="H803" s="5" t="s">
        <v>8438</v>
      </c>
      <c r="I803" s="22" t="s">
        <v>8591</v>
      </c>
      <c r="J803" s="5"/>
      <c r="K803" s="5"/>
      <c r="L803" s="160">
        <f t="shared" si="130"/>
        <v>997.63</v>
      </c>
      <c r="M803" s="160">
        <f t="shared" si="129"/>
        <v>997.63</v>
      </c>
      <c r="N803" s="33">
        <f t="shared" si="128"/>
        <v>0</v>
      </c>
      <c r="T803">
        <v>1</v>
      </c>
      <c r="U803" s="29">
        <f t="shared" si="122"/>
        <v>0</v>
      </c>
      <c r="V803" s="29">
        <f t="shared" si="123"/>
        <v>0</v>
      </c>
      <c r="W803" s="29">
        <f t="shared" si="124"/>
        <v>0</v>
      </c>
      <c r="X803" s="29">
        <f t="shared" si="125"/>
        <v>0</v>
      </c>
      <c r="Y803" s="29">
        <f t="shared" si="126"/>
        <v>0</v>
      </c>
      <c r="Z803" s="29">
        <f t="shared" si="127"/>
        <v>997.63</v>
      </c>
      <c r="AB803" s="29"/>
    </row>
    <row r="804" spans="1:28" x14ac:dyDescent="0.3">
      <c r="A804" s="5" t="s">
        <v>2624</v>
      </c>
      <c r="B804" s="5" t="s">
        <v>2625</v>
      </c>
      <c r="C804" s="5">
        <v>40</v>
      </c>
      <c r="D804" s="162">
        <v>6436.82</v>
      </c>
      <c r="E804" s="124">
        <v>44837</v>
      </c>
      <c r="F804" s="124">
        <v>44858</v>
      </c>
      <c r="G804" s="140">
        <v>0</v>
      </c>
      <c r="H804" s="5" t="s">
        <v>8432</v>
      </c>
      <c r="I804" s="22" t="s">
        <v>8591</v>
      </c>
      <c r="J804" s="5"/>
      <c r="K804" s="5"/>
      <c r="L804" s="160">
        <f t="shared" si="130"/>
        <v>6436.82</v>
      </c>
      <c r="M804" s="160">
        <f t="shared" si="129"/>
        <v>6436.82</v>
      </c>
      <c r="N804" s="33">
        <f t="shared" si="128"/>
        <v>0</v>
      </c>
      <c r="T804">
        <v>1</v>
      </c>
      <c r="U804" s="29">
        <f t="shared" si="122"/>
        <v>0</v>
      </c>
      <c r="V804" s="29">
        <f t="shared" si="123"/>
        <v>0</v>
      </c>
      <c r="W804" s="29">
        <f t="shared" si="124"/>
        <v>0</v>
      </c>
      <c r="X804" s="29">
        <f t="shared" si="125"/>
        <v>0</v>
      </c>
      <c r="Y804" s="29">
        <f t="shared" si="126"/>
        <v>0</v>
      </c>
      <c r="Z804" s="29">
        <f t="shared" si="127"/>
        <v>6436.82</v>
      </c>
      <c r="AB804" s="29"/>
    </row>
    <row r="805" spans="1:28" x14ac:dyDescent="0.3">
      <c r="A805" s="5" t="s">
        <v>2624</v>
      </c>
      <c r="B805" s="5" t="s">
        <v>2625</v>
      </c>
      <c r="C805" s="5">
        <v>40</v>
      </c>
      <c r="D805" s="162">
        <v>4988.17</v>
      </c>
      <c r="E805" s="124">
        <v>44837</v>
      </c>
      <c r="F805" s="124">
        <v>44858</v>
      </c>
      <c r="G805" s="140">
        <v>0</v>
      </c>
      <c r="H805" s="5" t="s">
        <v>8434</v>
      </c>
      <c r="I805" s="22" t="s">
        <v>8591</v>
      </c>
      <c r="J805" s="5"/>
      <c r="K805" s="5"/>
      <c r="L805" s="160">
        <f t="shared" si="130"/>
        <v>4988.17</v>
      </c>
      <c r="M805" s="160">
        <f t="shared" si="129"/>
        <v>4988.17</v>
      </c>
      <c r="N805" s="33">
        <f t="shared" si="128"/>
        <v>0</v>
      </c>
      <c r="T805">
        <v>1</v>
      </c>
      <c r="U805" s="29">
        <f t="shared" si="122"/>
        <v>0</v>
      </c>
      <c r="V805" s="29">
        <f t="shared" si="123"/>
        <v>0</v>
      </c>
      <c r="W805" s="29">
        <f t="shared" si="124"/>
        <v>0</v>
      </c>
      <c r="X805" s="29">
        <f t="shared" si="125"/>
        <v>0</v>
      </c>
      <c r="Y805" s="29">
        <f t="shared" si="126"/>
        <v>0</v>
      </c>
      <c r="Z805" s="29">
        <f t="shared" si="127"/>
        <v>4988.17</v>
      </c>
      <c r="AB805" s="29"/>
    </row>
    <row r="806" spans="1:28" x14ac:dyDescent="0.3">
      <c r="A806" s="5" t="s">
        <v>2624</v>
      </c>
      <c r="B806" s="5" t="s">
        <v>2625</v>
      </c>
      <c r="C806" s="5">
        <v>400</v>
      </c>
      <c r="D806" s="162">
        <v>75225.81</v>
      </c>
      <c r="E806" s="124">
        <v>44837</v>
      </c>
      <c r="F806" s="124">
        <v>44858</v>
      </c>
      <c r="G806" s="140">
        <v>0</v>
      </c>
      <c r="H806" s="5" t="s">
        <v>8448</v>
      </c>
      <c r="I806" s="22" t="s">
        <v>8591</v>
      </c>
      <c r="J806" s="5"/>
      <c r="K806" s="5"/>
      <c r="L806" s="160">
        <f t="shared" si="130"/>
        <v>75225.81</v>
      </c>
      <c r="M806" s="160">
        <f t="shared" si="129"/>
        <v>75225.81</v>
      </c>
      <c r="N806" s="33">
        <f t="shared" si="128"/>
        <v>0</v>
      </c>
      <c r="T806">
        <v>1</v>
      </c>
      <c r="U806" s="29">
        <f t="shared" si="122"/>
        <v>0</v>
      </c>
      <c r="V806" s="29">
        <f t="shared" si="123"/>
        <v>0</v>
      </c>
      <c r="W806" s="29">
        <f t="shared" si="124"/>
        <v>0</v>
      </c>
      <c r="X806" s="29">
        <f t="shared" si="125"/>
        <v>0</v>
      </c>
      <c r="Y806" s="29">
        <f t="shared" si="126"/>
        <v>0</v>
      </c>
      <c r="Z806" s="29">
        <f t="shared" si="127"/>
        <v>75225.81</v>
      </c>
      <c r="AB806" s="29"/>
    </row>
    <row r="807" spans="1:28" x14ac:dyDescent="0.3">
      <c r="A807" s="5" t="s">
        <v>2624</v>
      </c>
      <c r="B807" s="5" t="s">
        <v>2625</v>
      </c>
      <c r="C807" s="5">
        <v>40</v>
      </c>
      <c r="D807" s="162">
        <v>4988.17</v>
      </c>
      <c r="E807" s="124">
        <v>44837</v>
      </c>
      <c r="F807" s="124">
        <v>44858</v>
      </c>
      <c r="G807" s="140">
        <v>0</v>
      </c>
      <c r="H807" s="5" t="s">
        <v>8438</v>
      </c>
      <c r="I807" s="22" t="s">
        <v>8591</v>
      </c>
      <c r="J807" s="5"/>
      <c r="K807" s="5"/>
      <c r="L807" s="160">
        <f t="shared" si="130"/>
        <v>4988.17</v>
      </c>
      <c r="M807" s="160">
        <f t="shared" si="129"/>
        <v>4988.17</v>
      </c>
      <c r="N807" s="33">
        <f t="shared" si="128"/>
        <v>0</v>
      </c>
      <c r="T807">
        <v>1</v>
      </c>
      <c r="U807" s="29">
        <f t="shared" si="122"/>
        <v>0</v>
      </c>
      <c r="V807" s="29">
        <f t="shared" si="123"/>
        <v>0</v>
      </c>
      <c r="W807" s="29">
        <f t="shared" si="124"/>
        <v>0</v>
      </c>
      <c r="X807" s="29">
        <f t="shared" si="125"/>
        <v>0</v>
      </c>
      <c r="Y807" s="29">
        <f t="shared" si="126"/>
        <v>0</v>
      </c>
      <c r="Z807" s="29">
        <f t="shared" si="127"/>
        <v>4988.17</v>
      </c>
      <c r="AB807" s="29"/>
    </row>
    <row r="808" spans="1:28" x14ac:dyDescent="0.3">
      <c r="A808" s="5" t="s">
        <v>2624</v>
      </c>
      <c r="B808" s="5" t="s">
        <v>2625</v>
      </c>
      <c r="C808" s="5">
        <v>40</v>
      </c>
      <c r="D808" s="162">
        <v>6436.82</v>
      </c>
      <c r="E808" s="124">
        <v>44837</v>
      </c>
      <c r="F808" s="124">
        <v>44858</v>
      </c>
      <c r="G808" s="140">
        <v>0</v>
      </c>
      <c r="H808" s="5" t="s">
        <v>8436</v>
      </c>
      <c r="I808" s="22" t="s">
        <v>8591</v>
      </c>
      <c r="J808" s="5"/>
      <c r="K808" s="5"/>
      <c r="L808" s="160">
        <f t="shared" si="130"/>
        <v>6436.82</v>
      </c>
      <c r="M808" s="160">
        <f t="shared" si="129"/>
        <v>6436.82</v>
      </c>
      <c r="N808" s="33">
        <f t="shared" si="128"/>
        <v>0</v>
      </c>
      <c r="T808">
        <v>1</v>
      </c>
      <c r="U808" s="29">
        <f t="shared" si="122"/>
        <v>0</v>
      </c>
      <c r="V808" s="29">
        <f t="shared" si="123"/>
        <v>0</v>
      </c>
      <c r="W808" s="29">
        <f t="shared" si="124"/>
        <v>0</v>
      </c>
      <c r="X808" s="29">
        <f t="shared" si="125"/>
        <v>0</v>
      </c>
      <c r="Y808" s="29">
        <f t="shared" si="126"/>
        <v>0</v>
      </c>
      <c r="Z808" s="29">
        <f t="shared" si="127"/>
        <v>6436.82</v>
      </c>
      <c r="AB808" s="29"/>
    </row>
    <row r="809" spans="1:28" x14ac:dyDescent="0.3">
      <c r="A809" s="5" t="s">
        <v>2624</v>
      </c>
      <c r="B809" s="5" t="s">
        <v>2625</v>
      </c>
      <c r="C809" s="5">
        <v>40</v>
      </c>
      <c r="D809" s="162">
        <v>4988.17</v>
      </c>
      <c r="E809" s="124">
        <v>44837</v>
      </c>
      <c r="F809" s="124">
        <v>44858</v>
      </c>
      <c r="G809" s="140">
        <v>0</v>
      </c>
      <c r="H809" s="5" t="s">
        <v>8437</v>
      </c>
      <c r="I809" s="22" t="s">
        <v>8591</v>
      </c>
      <c r="J809" s="5"/>
      <c r="K809" s="5"/>
      <c r="L809" s="160">
        <f t="shared" si="130"/>
        <v>4988.17</v>
      </c>
      <c r="M809" s="160">
        <f t="shared" si="129"/>
        <v>4988.17</v>
      </c>
      <c r="N809" s="33">
        <f t="shared" si="128"/>
        <v>0</v>
      </c>
      <c r="T809">
        <v>1</v>
      </c>
      <c r="U809" s="29">
        <f t="shared" ref="U809:U872" si="131">O809*M809</f>
        <v>0</v>
      </c>
      <c r="V809" s="29">
        <f t="shared" ref="V809:V872" si="132">P809*M809</f>
        <v>0</v>
      </c>
      <c r="W809" s="29">
        <f t="shared" ref="W809:W872" si="133">Q809*M809</f>
        <v>0</v>
      </c>
      <c r="X809" s="29">
        <f t="shared" ref="X809:X872" si="134">R809*M809</f>
        <v>0</v>
      </c>
      <c r="Y809" s="29">
        <f t="shared" ref="Y809:Y872" si="135">S809*M809</f>
        <v>0</v>
      </c>
      <c r="Z809" s="29">
        <f t="shared" ref="Z809:Z872" si="136">T809*M809</f>
        <v>4988.17</v>
      </c>
      <c r="AB809" s="29"/>
    </row>
    <row r="810" spans="1:28" x14ac:dyDescent="0.3">
      <c r="A810" s="5" t="s">
        <v>2638</v>
      </c>
      <c r="B810" s="5" t="s">
        <v>2639</v>
      </c>
      <c r="C810" s="5">
        <v>500</v>
      </c>
      <c r="D810" s="162">
        <v>603.79</v>
      </c>
      <c r="E810" s="124">
        <v>44837</v>
      </c>
      <c r="F810" s="124">
        <v>44858</v>
      </c>
      <c r="G810" s="140">
        <v>0</v>
      </c>
      <c r="H810" s="5" t="s">
        <v>8380</v>
      </c>
      <c r="I810" s="22" t="s">
        <v>8591</v>
      </c>
      <c r="J810" s="5"/>
      <c r="K810" s="5"/>
      <c r="L810" s="160">
        <f t="shared" si="130"/>
        <v>603.79</v>
      </c>
      <c r="M810" s="160">
        <f t="shared" si="129"/>
        <v>603.79</v>
      </c>
      <c r="N810" s="33">
        <f t="shared" si="128"/>
        <v>0</v>
      </c>
      <c r="Q810">
        <v>1</v>
      </c>
      <c r="U810" s="29">
        <f t="shared" si="131"/>
        <v>0</v>
      </c>
      <c r="V810" s="29">
        <f t="shared" si="132"/>
        <v>0</v>
      </c>
      <c r="W810" s="29">
        <f t="shared" si="133"/>
        <v>603.79</v>
      </c>
      <c r="X810" s="29">
        <f t="shared" si="134"/>
        <v>0</v>
      </c>
      <c r="Y810" s="29">
        <f t="shared" si="135"/>
        <v>0</v>
      </c>
      <c r="Z810" s="29">
        <f t="shared" si="136"/>
        <v>0</v>
      </c>
      <c r="AB810" s="29"/>
    </row>
    <row r="811" spans="1:28" x14ac:dyDescent="0.3">
      <c r="A811" s="142" t="s">
        <v>8484</v>
      </c>
      <c r="B811" s="142"/>
      <c r="C811" s="142">
        <v>34846</v>
      </c>
      <c r="D811" s="161"/>
      <c r="E811" s="142" t="s">
        <v>6096</v>
      </c>
      <c r="F811" s="144">
        <v>44853</v>
      </c>
      <c r="G811" s="145"/>
      <c r="H811" s="142"/>
      <c r="I811" s="146"/>
      <c r="J811" s="142"/>
      <c r="K811" s="142"/>
      <c r="L811" s="147"/>
      <c r="M811" s="147"/>
      <c r="N811" s="147"/>
      <c r="U811" s="29"/>
      <c r="V811" s="29"/>
      <c r="W811" s="29"/>
      <c r="X811" s="29"/>
      <c r="Y811" s="29"/>
      <c r="Z811" s="29"/>
      <c r="AB811" s="29"/>
    </row>
    <row r="812" spans="1:28" x14ac:dyDescent="0.3">
      <c r="A812" s="5" t="s">
        <v>2249</v>
      </c>
      <c r="B812" s="5" t="s">
        <v>2250</v>
      </c>
      <c r="C812" s="5">
        <v>30</v>
      </c>
      <c r="D812" s="162">
        <v>4550.49</v>
      </c>
      <c r="E812" s="5" t="s">
        <v>6096</v>
      </c>
      <c r="F812" s="124">
        <v>44559</v>
      </c>
      <c r="G812" s="140">
        <v>0.95</v>
      </c>
      <c r="H812" s="5" t="s">
        <v>8436</v>
      </c>
      <c r="I812" s="22" t="s">
        <v>8591</v>
      </c>
      <c r="J812" s="5"/>
      <c r="K812" s="5"/>
      <c r="L812" s="160">
        <f t="shared" si="130"/>
        <v>227.52450000000019</v>
      </c>
      <c r="M812" s="160">
        <f t="shared" si="129"/>
        <v>227.52450000000019</v>
      </c>
      <c r="N812" s="33">
        <f t="shared" si="128"/>
        <v>0</v>
      </c>
      <c r="T812">
        <v>1</v>
      </c>
      <c r="U812" s="29">
        <f t="shared" si="131"/>
        <v>0</v>
      </c>
      <c r="V812" s="29">
        <f t="shared" si="132"/>
        <v>0</v>
      </c>
      <c r="W812" s="29">
        <f t="shared" si="133"/>
        <v>0</v>
      </c>
      <c r="X812" s="29">
        <f t="shared" si="134"/>
        <v>0</v>
      </c>
      <c r="Y812" s="29">
        <f t="shared" si="135"/>
        <v>0</v>
      </c>
      <c r="Z812" s="29">
        <f t="shared" si="136"/>
        <v>227.52450000000019</v>
      </c>
      <c r="AB812" s="29"/>
    </row>
    <row r="813" spans="1:28" x14ac:dyDescent="0.3">
      <c r="A813" s="5" t="s">
        <v>2249</v>
      </c>
      <c r="B813" s="5" t="s">
        <v>2250</v>
      </c>
      <c r="C813" s="5">
        <v>60</v>
      </c>
      <c r="D813" s="162">
        <v>7052.75</v>
      </c>
      <c r="E813" s="5" t="s">
        <v>6096</v>
      </c>
      <c r="F813" s="124">
        <v>44559</v>
      </c>
      <c r="G813" s="140">
        <v>0.95</v>
      </c>
      <c r="H813" s="5" t="s">
        <v>8437</v>
      </c>
      <c r="I813" s="22" t="s">
        <v>8591</v>
      </c>
      <c r="J813" s="5"/>
      <c r="K813" s="5"/>
      <c r="L813" s="160">
        <f t="shared" si="130"/>
        <v>352.63750000000033</v>
      </c>
      <c r="M813" s="160">
        <f t="shared" si="129"/>
        <v>352.63750000000033</v>
      </c>
      <c r="N813" s="33">
        <f t="shared" si="128"/>
        <v>0</v>
      </c>
      <c r="T813">
        <v>1</v>
      </c>
      <c r="U813" s="29">
        <f t="shared" si="131"/>
        <v>0</v>
      </c>
      <c r="V813" s="29">
        <f t="shared" si="132"/>
        <v>0</v>
      </c>
      <c r="W813" s="29">
        <f t="shared" si="133"/>
        <v>0</v>
      </c>
      <c r="X813" s="29">
        <f t="shared" si="134"/>
        <v>0</v>
      </c>
      <c r="Y813" s="29">
        <f t="shared" si="135"/>
        <v>0</v>
      </c>
      <c r="Z813" s="29">
        <f t="shared" si="136"/>
        <v>352.63750000000033</v>
      </c>
      <c r="AB813" s="29"/>
    </row>
    <row r="814" spans="1:28" x14ac:dyDescent="0.3">
      <c r="A814" s="5" t="s">
        <v>2251</v>
      </c>
      <c r="B814" s="5" t="s">
        <v>2252</v>
      </c>
      <c r="C814" s="5">
        <v>60</v>
      </c>
      <c r="D814" s="162">
        <v>9374.01</v>
      </c>
      <c r="E814" s="124">
        <v>44560</v>
      </c>
      <c r="F814" s="124">
        <v>44648</v>
      </c>
      <c r="G814" s="140">
        <v>0</v>
      </c>
      <c r="H814" s="5" t="s">
        <v>8436</v>
      </c>
      <c r="I814" s="22" t="s">
        <v>8591</v>
      </c>
      <c r="J814" s="5"/>
      <c r="K814" s="5"/>
      <c r="L814" s="160">
        <f t="shared" si="130"/>
        <v>9374.01</v>
      </c>
      <c r="M814" s="160">
        <f t="shared" si="129"/>
        <v>9374.01</v>
      </c>
      <c r="N814" s="33">
        <f t="shared" si="128"/>
        <v>0</v>
      </c>
      <c r="T814">
        <v>1</v>
      </c>
      <c r="U814" s="29">
        <f t="shared" si="131"/>
        <v>0</v>
      </c>
      <c r="V814" s="29">
        <f t="shared" si="132"/>
        <v>0</v>
      </c>
      <c r="W814" s="29">
        <f t="shared" si="133"/>
        <v>0</v>
      </c>
      <c r="X814" s="29">
        <f t="shared" si="134"/>
        <v>0</v>
      </c>
      <c r="Y814" s="29">
        <f t="shared" si="135"/>
        <v>0</v>
      </c>
      <c r="Z814" s="29">
        <f t="shared" si="136"/>
        <v>9374.01</v>
      </c>
      <c r="AB814" s="29"/>
    </row>
    <row r="815" spans="1:28" x14ac:dyDescent="0.3">
      <c r="A815" s="5" t="s">
        <v>2251</v>
      </c>
      <c r="B815" s="5" t="s">
        <v>2252</v>
      </c>
      <c r="C815" s="5">
        <v>20</v>
      </c>
      <c r="D815" s="162">
        <v>2421.44</v>
      </c>
      <c r="E815" s="124">
        <v>44560</v>
      </c>
      <c r="F815" s="124">
        <v>44648</v>
      </c>
      <c r="G815" s="140">
        <v>0</v>
      </c>
      <c r="H815" s="5" t="s">
        <v>8437</v>
      </c>
      <c r="I815" s="22" t="s">
        <v>8591</v>
      </c>
      <c r="J815" s="5"/>
      <c r="K815" s="5"/>
      <c r="L815" s="160">
        <f t="shared" si="130"/>
        <v>2421.44</v>
      </c>
      <c r="M815" s="160">
        <f t="shared" si="129"/>
        <v>2421.44</v>
      </c>
      <c r="N815" s="33">
        <f t="shared" si="128"/>
        <v>0</v>
      </c>
      <c r="T815">
        <v>1</v>
      </c>
      <c r="U815" s="29">
        <f t="shared" si="131"/>
        <v>0</v>
      </c>
      <c r="V815" s="29">
        <f t="shared" si="132"/>
        <v>0</v>
      </c>
      <c r="W815" s="29">
        <f t="shared" si="133"/>
        <v>0</v>
      </c>
      <c r="X815" s="29">
        <f t="shared" si="134"/>
        <v>0</v>
      </c>
      <c r="Y815" s="29">
        <f t="shared" si="135"/>
        <v>0</v>
      </c>
      <c r="Z815" s="29">
        <f t="shared" si="136"/>
        <v>2421.44</v>
      </c>
      <c r="AB815" s="29"/>
    </row>
    <row r="816" spans="1:28" x14ac:dyDescent="0.3">
      <c r="A816" s="5" t="s">
        <v>2275</v>
      </c>
      <c r="B816" s="5" t="s">
        <v>2276</v>
      </c>
      <c r="C816" s="5">
        <v>30000</v>
      </c>
      <c r="D816" s="162">
        <v>35516.94</v>
      </c>
      <c r="E816" s="124">
        <v>44560</v>
      </c>
      <c r="F816" s="124">
        <v>44648</v>
      </c>
      <c r="G816" s="140">
        <v>0</v>
      </c>
      <c r="H816" s="5" t="s">
        <v>8380</v>
      </c>
      <c r="I816" s="22" t="s">
        <v>8591</v>
      </c>
      <c r="J816" s="5"/>
      <c r="K816" s="5"/>
      <c r="L816" s="160">
        <f t="shared" si="130"/>
        <v>35516.94</v>
      </c>
      <c r="M816" s="160">
        <f t="shared" si="129"/>
        <v>35516.94</v>
      </c>
      <c r="N816" s="33">
        <f t="shared" si="128"/>
        <v>0</v>
      </c>
      <c r="Q816">
        <v>1</v>
      </c>
      <c r="U816" s="29">
        <f t="shared" si="131"/>
        <v>0</v>
      </c>
      <c r="V816" s="29">
        <f t="shared" si="132"/>
        <v>0</v>
      </c>
      <c r="W816" s="29">
        <f t="shared" si="133"/>
        <v>35516.94</v>
      </c>
      <c r="X816" s="29">
        <f t="shared" si="134"/>
        <v>0</v>
      </c>
      <c r="Y816" s="29">
        <f t="shared" si="135"/>
        <v>0</v>
      </c>
      <c r="Z816" s="29">
        <f t="shared" si="136"/>
        <v>0</v>
      </c>
      <c r="AB816" s="29"/>
    </row>
    <row r="817" spans="1:28" x14ac:dyDescent="0.3">
      <c r="A817" s="5" t="s">
        <v>2253</v>
      </c>
      <c r="B817" s="5" t="s">
        <v>2254</v>
      </c>
      <c r="C817" s="5">
        <v>40</v>
      </c>
      <c r="D817" s="162">
        <v>6249.34</v>
      </c>
      <c r="E817" s="124">
        <v>44649</v>
      </c>
      <c r="F817" s="124">
        <v>44662</v>
      </c>
      <c r="G817" s="140">
        <v>0</v>
      </c>
      <c r="H817" s="5" t="s">
        <v>8436</v>
      </c>
      <c r="I817" s="22" t="s">
        <v>8591</v>
      </c>
      <c r="J817" s="5"/>
      <c r="K817" s="5"/>
      <c r="L817" s="160">
        <f t="shared" si="130"/>
        <v>6249.34</v>
      </c>
      <c r="M817" s="160">
        <f t="shared" si="129"/>
        <v>6249.34</v>
      </c>
      <c r="N817" s="33">
        <f t="shared" si="128"/>
        <v>0</v>
      </c>
      <c r="T817">
        <v>1</v>
      </c>
      <c r="U817" s="29">
        <f t="shared" si="131"/>
        <v>0</v>
      </c>
      <c r="V817" s="29">
        <f t="shared" si="132"/>
        <v>0</v>
      </c>
      <c r="W817" s="29">
        <f t="shared" si="133"/>
        <v>0</v>
      </c>
      <c r="X817" s="29">
        <f t="shared" si="134"/>
        <v>0</v>
      </c>
      <c r="Y817" s="29">
        <f t="shared" si="135"/>
        <v>0</v>
      </c>
      <c r="Z817" s="29">
        <f t="shared" si="136"/>
        <v>6249.34</v>
      </c>
      <c r="AB817" s="29"/>
    </row>
    <row r="818" spans="1:28" x14ac:dyDescent="0.3">
      <c r="A818" s="5" t="s">
        <v>2253</v>
      </c>
      <c r="B818" s="5" t="s">
        <v>2254</v>
      </c>
      <c r="C818" s="5">
        <v>20</v>
      </c>
      <c r="D818" s="162">
        <v>2421.44</v>
      </c>
      <c r="E818" s="124">
        <v>44649</v>
      </c>
      <c r="F818" s="124">
        <v>44662</v>
      </c>
      <c r="G818" s="140">
        <v>0</v>
      </c>
      <c r="H818" s="5" t="s">
        <v>8437</v>
      </c>
      <c r="I818" s="22" t="s">
        <v>8591</v>
      </c>
      <c r="J818" s="5"/>
      <c r="K818" s="5"/>
      <c r="L818" s="160">
        <f t="shared" si="130"/>
        <v>2421.44</v>
      </c>
      <c r="M818" s="160">
        <f t="shared" si="129"/>
        <v>2421.44</v>
      </c>
      <c r="N818" s="33">
        <f t="shared" si="128"/>
        <v>0</v>
      </c>
      <c r="T818">
        <v>1</v>
      </c>
      <c r="U818" s="29">
        <f t="shared" si="131"/>
        <v>0</v>
      </c>
      <c r="V818" s="29">
        <f t="shared" si="132"/>
        <v>0</v>
      </c>
      <c r="W818" s="29">
        <f t="shared" si="133"/>
        <v>0</v>
      </c>
      <c r="X818" s="29">
        <f t="shared" si="134"/>
        <v>0</v>
      </c>
      <c r="Y818" s="29">
        <f t="shared" si="135"/>
        <v>0</v>
      </c>
      <c r="Z818" s="29">
        <f t="shared" si="136"/>
        <v>2421.44</v>
      </c>
      <c r="AB818" s="29"/>
    </row>
    <row r="819" spans="1:28" x14ac:dyDescent="0.3">
      <c r="A819" s="5" t="s">
        <v>2255</v>
      </c>
      <c r="B819" s="5" t="s">
        <v>2256</v>
      </c>
      <c r="C819" s="5">
        <v>8</v>
      </c>
      <c r="D819" s="162">
        <v>1249.8699999999999</v>
      </c>
      <c r="E819" s="124">
        <v>44663</v>
      </c>
      <c r="F819" s="124">
        <v>44676</v>
      </c>
      <c r="G819" s="140">
        <v>0</v>
      </c>
      <c r="H819" s="5" t="s">
        <v>8436</v>
      </c>
      <c r="I819" s="22" t="s">
        <v>8591</v>
      </c>
      <c r="J819" s="5"/>
      <c r="K819" s="5"/>
      <c r="L819" s="160">
        <f t="shared" si="130"/>
        <v>1249.8699999999999</v>
      </c>
      <c r="M819" s="160">
        <f t="shared" si="129"/>
        <v>1249.8699999999999</v>
      </c>
      <c r="N819" s="33">
        <f t="shared" si="128"/>
        <v>0</v>
      </c>
      <c r="T819">
        <v>1</v>
      </c>
      <c r="U819" s="29">
        <f t="shared" si="131"/>
        <v>0</v>
      </c>
      <c r="V819" s="29">
        <f t="shared" si="132"/>
        <v>0</v>
      </c>
      <c r="W819" s="29">
        <f t="shared" si="133"/>
        <v>0</v>
      </c>
      <c r="X819" s="29">
        <f t="shared" si="134"/>
        <v>0</v>
      </c>
      <c r="Y819" s="29">
        <f t="shared" si="135"/>
        <v>0</v>
      </c>
      <c r="Z819" s="29">
        <f t="shared" si="136"/>
        <v>1249.8699999999999</v>
      </c>
      <c r="AB819" s="29"/>
    </row>
    <row r="820" spans="1:28" x14ac:dyDescent="0.3">
      <c r="A820" s="5" t="s">
        <v>2255</v>
      </c>
      <c r="B820" s="5" t="s">
        <v>2256</v>
      </c>
      <c r="C820" s="5">
        <v>8</v>
      </c>
      <c r="D820" s="162">
        <v>968.58</v>
      </c>
      <c r="E820" s="124">
        <v>44663</v>
      </c>
      <c r="F820" s="124">
        <v>44676</v>
      </c>
      <c r="G820" s="140">
        <v>0</v>
      </c>
      <c r="H820" s="5" t="s">
        <v>8438</v>
      </c>
      <c r="I820" s="22" t="s">
        <v>8591</v>
      </c>
      <c r="J820" s="5"/>
      <c r="K820" s="5"/>
      <c r="L820" s="160">
        <f t="shared" si="130"/>
        <v>968.58</v>
      </c>
      <c r="M820" s="160">
        <f t="shared" si="129"/>
        <v>968.58</v>
      </c>
      <c r="N820" s="33">
        <f t="shared" si="128"/>
        <v>0</v>
      </c>
      <c r="T820">
        <v>1</v>
      </c>
      <c r="U820" s="29">
        <f t="shared" si="131"/>
        <v>0</v>
      </c>
      <c r="V820" s="29">
        <f t="shared" si="132"/>
        <v>0</v>
      </c>
      <c r="W820" s="29">
        <f t="shared" si="133"/>
        <v>0</v>
      </c>
      <c r="X820" s="29">
        <f t="shared" si="134"/>
        <v>0</v>
      </c>
      <c r="Y820" s="29">
        <f t="shared" si="135"/>
        <v>0</v>
      </c>
      <c r="Z820" s="29">
        <f t="shared" si="136"/>
        <v>968.58</v>
      </c>
      <c r="AB820" s="29"/>
    </row>
    <row r="821" spans="1:28" x14ac:dyDescent="0.3">
      <c r="A821" s="5" t="s">
        <v>2255</v>
      </c>
      <c r="B821" s="5" t="s">
        <v>2256</v>
      </c>
      <c r="C821" s="5">
        <v>8</v>
      </c>
      <c r="D821" s="162">
        <v>968.58</v>
      </c>
      <c r="E821" s="124">
        <v>44663</v>
      </c>
      <c r="F821" s="124">
        <v>44676</v>
      </c>
      <c r="G821" s="140">
        <v>0</v>
      </c>
      <c r="H821" s="5" t="s">
        <v>8437</v>
      </c>
      <c r="I821" s="22" t="s">
        <v>8591</v>
      </c>
      <c r="J821" s="5"/>
      <c r="K821" s="5"/>
      <c r="L821" s="160">
        <f t="shared" si="130"/>
        <v>968.58</v>
      </c>
      <c r="M821" s="160">
        <f t="shared" si="129"/>
        <v>968.58</v>
      </c>
      <c r="N821" s="33">
        <f t="shared" si="128"/>
        <v>0</v>
      </c>
      <c r="T821">
        <v>1</v>
      </c>
      <c r="U821" s="29">
        <f t="shared" si="131"/>
        <v>0</v>
      </c>
      <c r="V821" s="29">
        <f t="shared" si="132"/>
        <v>0</v>
      </c>
      <c r="W821" s="29">
        <f t="shared" si="133"/>
        <v>0</v>
      </c>
      <c r="X821" s="29">
        <f t="shared" si="134"/>
        <v>0</v>
      </c>
      <c r="Y821" s="29">
        <f t="shared" si="135"/>
        <v>0</v>
      </c>
      <c r="Z821" s="29">
        <f t="shared" si="136"/>
        <v>968.58</v>
      </c>
      <c r="AB821" s="29"/>
    </row>
    <row r="822" spans="1:28" x14ac:dyDescent="0.3">
      <c r="A822" s="5" t="s">
        <v>2257</v>
      </c>
      <c r="B822" s="5" t="s">
        <v>2258</v>
      </c>
      <c r="C822" s="5">
        <v>8</v>
      </c>
      <c r="D822" s="162">
        <v>1249.8699999999999</v>
      </c>
      <c r="E822" s="124">
        <v>44677</v>
      </c>
      <c r="F822" s="124">
        <v>44690</v>
      </c>
      <c r="G822" s="140">
        <v>0</v>
      </c>
      <c r="H822" s="5" t="s">
        <v>8436</v>
      </c>
      <c r="I822" s="22" t="s">
        <v>8591</v>
      </c>
      <c r="J822" s="5"/>
      <c r="K822" s="5"/>
      <c r="L822" s="160">
        <f t="shared" si="130"/>
        <v>1249.8699999999999</v>
      </c>
      <c r="M822" s="160">
        <f t="shared" si="129"/>
        <v>1249.8699999999999</v>
      </c>
      <c r="N822" s="33">
        <f t="shared" si="128"/>
        <v>0</v>
      </c>
      <c r="T822">
        <v>1</v>
      </c>
      <c r="U822" s="29">
        <f t="shared" si="131"/>
        <v>0</v>
      </c>
      <c r="V822" s="29">
        <f t="shared" si="132"/>
        <v>0</v>
      </c>
      <c r="W822" s="29">
        <f t="shared" si="133"/>
        <v>0</v>
      </c>
      <c r="X822" s="29">
        <f t="shared" si="134"/>
        <v>0</v>
      </c>
      <c r="Y822" s="29">
        <f t="shared" si="135"/>
        <v>0</v>
      </c>
      <c r="Z822" s="29">
        <f t="shared" si="136"/>
        <v>1249.8699999999999</v>
      </c>
      <c r="AB822" s="29"/>
    </row>
    <row r="823" spans="1:28" x14ac:dyDescent="0.3">
      <c r="A823" s="5" t="s">
        <v>2257</v>
      </c>
      <c r="B823" s="5" t="s">
        <v>2258</v>
      </c>
      <c r="C823" s="5">
        <v>8</v>
      </c>
      <c r="D823" s="162">
        <v>968.58</v>
      </c>
      <c r="E823" s="124">
        <v>44677</v>
      </c>
      <c r="F823" s="124">
        <v>44690</v>
      </c>
      <c r="G823" s="140">
        <v>0</v>
      </c>
      <c r="H823" s="5" t="s">
        <v>8438</v>
      </c>
      <c r="I823" s="22" t="s">
        <v>8591</v>
      </c>
      <c r="J823" s="5"/>
      <c r="K823" s="5"/>
      <c r="L823" s="160">
        <f t="shared" si="130"/>
        <v>968.58</v>
      </c>
      <c r="M823" s="160">
        <f t="shared" si="129"/>
        <v>968.58</v>
      </c>
      <c r="N823" s="33">
        <f t="shared" si="128"/>
        <v>0</v>
      </c>
      <c r="T823">
        <v>1</v>
      </c>
      <c r="U823" s="29">
        <f t="shared" si="131"/>
        <v>0</v>
      </c>
      <c r="V823" s="29">
        <f t="shared" si="132"/>
        <v>0</v>
      </c>
      <c r="W823" s="29">
        <f t="shared" si="133"/>
        <v>0</v>
      </c>
      <c r="X823" s="29">
        <f t="shared" si="134"/>
        <v>0</v>
      </c>
      <c r="Y823" s="29">
        <f t="shared" si="135"/>
        <v>0</v>
      </c>
      <c r="Z823" s="29">
        <f t="shared" si="136"/>
        <v>968.58</v>
      </c>
      <c r="AB823" s="29"/>
    </row>
    <row r="824" spans="1:28" x14ac:dyDescent="0.3">
      <c r="A824" s="5" t="s">
        <v>2257</v>
      </c>
      <c r="B824" s="5" t="s">
        <v>2258</v>
      </c>
      <c r="C824" s="5">
        <v>8</v>
      </c>
      <c r="D824" s="162">
        <v>968.58</v>
      </c>
      <c r="E824" s="124">
        <v>44677</v>
      </c>
      <c r="F824" s="124">
        <v>44690</v>
      </c>
      <c r="G824" s="140">
        <v>0</v>
      </c>
      <c r="H824" s="5" t="s">
        <v>8437</v>
      </c>
      <c r="I824" s="22" t="s">
        <v>8591</v>
      </c>
      <c r="J824" s="5"/>
      <c r="K824" s="5"/>
      <c r="L824" s="160">
        <f t="shared" si="130"/>
        <v>968.58</v>
      </c>
      <c r="M824" s="160">
        <f t="shared" si="129"/>
        <v>968.58</v>
      </c>
      <c r="N824" s="33">
        <f t="shared" si="128"/>
        <v>0</v>
      </c>
      <c r="T824">
        <v>1</v>
      </c>
      <c r="U824" s="29">
        <f t="shared" si="131"/>
        <v>0</v>
      </c>
      <c r="V824" s="29">
        <f t="shared" si="132"/>
        <v>0</v>
      </c>
      <c r="W824" s="29">
        <f t="shared" si="133"/>
        <v>0</v>
      </c>
      <c r="X824" s="29">
        <f t="shared" si="134"/>
        <v>0</v>
      </c>
      <c r="Y824" s="29">
        <f t="shared" si="135"/>
        <v>0</v>
      </c>
      <c r="Z824" s="29">
        <f t="shared" si="136"/>
        <v>968.58</v>
      </c>
      <c r="AB824" s="29"/>
    </row>
    <row r="825" spans="1:28" x14ac:dyDescent="0.3">
      <c r="A825" s="5" t="s">
        <v>2259</v>
      </c>
      <c r="B825" s="5" t="s">
        <v>2260</v>
      </c>
      <c r="C825" s="5">
        <v>8</v>
      </c>
      <c r="D825" s="162">
        <v>1249.8699999999999</v>
      </c>
      <c r="E825" s="124">
        <v>44799</v>
      </c>
      <c r="F825" s="124">
        <v>44802</v>
      </c>
      <c r="G825" s="140">
        <v>0</v>
      </c>
      <c r="H825" s="5" t="s">
        <v>8436</v>
      </c>
      <c r="I825" s="22" t="s">
        <v>8591</v>
      </c>
      <c r="J825" s="5"/>
      <c r="K825" s="5"/>
      <c r="L825" s="160">
        <f t="shared" si="130"/>
        <v>1249.8699999999999</v>
      </c>
      <c r="M825" s="160">
        <f t="shared" si="129"/>
        <v>1249.8699999999999</v>
      </c>
      <c r="N825" s="33">
        <f t="shared" si="128"/>
        <v>0</v>
      </c>
      <c r="T825">
        <v>1</v>
      </c>
      <c r="U825" s="29">
        <f t="shared" si="131"/>
        <v>0</v>
      </c>
      <c r="V825" s="29">
        <f t="shared" si="132"/>
        <v>0</v>
      </c>
      <c r="W825" s="29">
        <f t="shared" si="133"/>
        <v>0</v>
      </c>
      <c r="X825" s="29">
        <f t="shared" si="134"/>
        <v>0</v>
      </c>
      <c r="Y825" s="29">
        <f t="shared" si="135"/>
        <v>0</v>
      </c>
      <c r="Z825" s="29">
        <f t="shared" si="136"/>
        <v>1249.8699999999999</v>
      </c>
      <c r="AB825" s="29"/>
    </row>
    <row r="826" spans="1:28" x14ac:dyDescent="0.3">
      <c r="A826" s="5" t="s">
        <v>2259</v>
      </c>
      <c r="B826" s="5" t="s">
        <v>2260</v>
      </c>
      <c r="C826" s="5">
        <v>24</v>
      </c>
      <c r="D826" s="162">
        <v>2905.73</v>
      </c>
      <c r="E826" s="124">
        <v>44799</v>
      </c>
      <c r="F826" s="124">
        <v>44802</v>
      </c>
      <c r="G826" s="140">
        <v>0</v>
      </c>
      <c r="H826" s="5" t="s">
        <v>8438</v>
      </c>
      <c r="I826" s="22" t="s">
        <v>8591</v>
      </c>
      <c r="J826" s="5"/>
      <c r="K826" s="5"/>
      <c r="L826" s="160">
        <f t="shared" si="130"/>
        <v>2905.73</v>
      </c>
      <c r="M826" s="160">
        <f t="shared" si="129"/>
        <v>2905.73</v>
      </c>
      <c r="N826" s="33">
        <f t="shared" si="128"/>
        <v>0</v>
      </c>
      <c r="T826">
        <v>1</v>
      </c>
      <c r="U826" s="29">
        <f t="shared" si="131"/>
        <v>0</v>
      </c>
      <c r="V826" s="29">
        <f t="shared" si="132"/>
        <v>0</v>
      </c>
      <c r="W826" s="29">
        <f t="shared" si="133"/>
        <v>0</v>
      </c>
      <c r="X826" s="29">
        <f t="shared" si="134"/>
        <v>0</v>
      </c>
      <c r="Y826" s="29">
        <f t="shared" si="135"/>
        <v>0</v>
      </c>
      <c r="Z826" s="29">
        <f t="shared" si="136"/>
        <v>2905.73</v>
      </c>
      <c r="AB826" s="29"/>
    </row>
    <row r="827" spans="1:28" x14ac:dyDescent="0.3">
      <c r="A827" s="5" t="s">
        <v>2259</v>
      </c>
      <c r="B827" s="5" t="s">
        <v>2260</v>
      </c>
      <c r="C827" s="5">
        <v>8</v>
      </c>
      <c r="D827" s="162">
        <v>968.58</v>
      </c>
      <c r="E827" s="124">
        <v>44799</v>
      </c>
      <c r="F827" s="124">
        <v>44802</v>
      </c>
      <c r="G827" s="140">
        <v>0</v>
      </c>
      <c r="H827" s="5" t="s">
        <v>8434</v>
      </c>
      <c r="I827" s="22" t="s">
        <v>8591</v>
      </c>
      <c r="J827" s="5"/>
      <c r="K827" s="5"/>
      <c r="L827" s="160">
        <f t="shared" si="130"/>
        <v>968.58</v>
      </c>
      <c r="M827" s="160">
        <f t="shared" si="129"/>
        <v>968.58</v>
      </c>
      <c r="N827" s="33">
        <f t="shared" ref="N827:N890" si="137">L827-M827</f>
        <v>0</v>
      </c>
      <c r="T827">
        <v>1</v>
      </c>
      <c r="U827" s="29">
        <f t="shared" si="131"/>
        <v>0</v>
      </c>
      <c r="V827" s="29">
        <f t="shared" si="132"/>
        <v>0</v>
      </c>
      <c r="W827" s="29">
        <f t="shared" si="133"/>
        <v>0</v>
      </c>
      <c r="X827" s="29">
        <f t="shared" si="134"/>
        <v>0</v>
      </c>
      <c r="Y827" s="29">
        <f t="shared" si="135"/>
        <v>0</v>
      </c>
      <c r="Z827" s="29">
        <f t="shared" si="136"/>
        <v>968.58</v>
      </c>
      <c r="AB827" s="29"/>
    </row>
    <row r="828" spans="1:28" x14ac:dyDescent="0.3">
      <c r="A828" s="5" t="s">
        <v>2277</v>
      </c>
      <c r="B828" s="5" t="s">
        <v>2278</v>
      </c>
      <c r="C828" s="5">
        <v>500</v>
      </c>
      <c r="D828" s="162">
        <v>591.95000000000005</v>
      </c>
      <c r="E828" s="124">
        <v>44799</v>
      </c>
      <c r="F828" s="124">
        <v>44802</v>
      </c>
      <c r="G828" s="140">
        <v>0</v>
      </c>
      <c r="H828" s="5" t="s">
        <v>8380</v>
      </c>
      <c r="I828" s="22" t="s">
        <v>8591</v>
      </c>
      <c r="J828" s="5"/>
      <c r="K828" s="5"/>
      <c r="L828" s="160">
        <f t="shared" si="130"/>
        <v>591.95000000000005</v>
      </c>
      <c r="M828" s="160">
        <f t="shared" si="129"/>
        <v>591.95000000000005</v>
      </c>
      <c r="N828" s="33">
        <f t="shared" si="137"/>
        <v>0</v>
      </c>
      <c r="Q828">
        <v>1</v>
      </c>
      <c r="U828" s="29">
        <f t="shared" si="131"/>
        <v>0</v>
      </c>
      <c r="V828" s="29">
        <f t="shared" si="132"/>
        <v>0</v>
      </c>
      <c r="W828" s="29">
        <f t="shared" si="133"/>
        <v>591.95000000000005</v>
      </c>
      <c r="X828" s="29">
        <f t="shared" si="134"/>
        <v>0</v>
      </c>
      <c r="Y828" s="29">
        <f t="shared" si="135"/>
        <v>0</v>
      </c>
      <c r="Z828" s="29">
        <f t="shared" si="136"/>
        <v>0</v>
      </c>
      <c r="AB828" s="29"/>
    </row>
    <row r="829" spans="1:28" x14ac:dyDescent="0.3">
      <c r="A829" s="5" t="s">
        <v>2261</v>
      </c>
      <c r="B829" s="5" t="s">
        <v>2262</v>
      </c>
      <c r="C829" s="5">
        <v>8</v>
      </c>
      <c r="D829" s="162">
        <v>1249.8699999999999</v>
      </c>
      <c r="E829" s="124">
        <v>44803</v>
      </c>
      <c r="F829" s="124">
        <v>44804</v>
      </c>
      <c r="G829" s="140">
        <v>0</v>
      </c>
      <c r="H829" s="5" t="s">
        <v>8436</v>
      </c>
      <c r="I829" s="22" t="s">
        <v>8591</v>
      </c>
      <c r="J829" s="5"/>
      <c r="K829" s="5"/>
      <c r="L829" s="160">
        <f t="shared" si="130"/>
        <v>1249.8699999999999</v>
      </c>
      <c r="M829" s="160">
        <f t="shared" si="129"/>
        <v>1249.8699999999999</v>
      </c>
      <c r="N829" s="33">
        <f t="shared" si="137"/>
        <v>0</v>
      </c>
      <c r="T829">
        <v>1</v>
      </c>
      <c r="U829" s="29">
        <f t="shared" si="131"/>
        <v>0</v>
      </c>
      <c r="V829" s="29">
        <f t="shared" si="132"/>
        <v>0</v>
      </c>
      <c r="W829" s="29">
        <f t="shared" si="133"/>
        <v>0</v>
      </c>
      <c r="X829" s="29">
        <f t="shared" si="134"/>
        <v>0</v>
      </c>
      <c r="Y829" s="29">
        <f t="shared" si="135"/>
        <v>0</v>
      </c>
      <c r="Z829" s="29">
        <f t="shared" si="136"/>
        <v>1249.8699999999999</v>
      </c>
      <c r="AB829" s="29"/>
    </row>
    <row r="830" spans="1:28" x14ac:dyDescent="0.3">
      <c r="A830" s="5" t="s">
        <v>2261</v>
      </c>
      <c r="B830" s="5" t="s">
        <v>2262</v>
      </c>
      <c r="C830" s="5">
        <v>8</v>
      </c>
      <c r="D830" s="162">
        <v>968.58</v>
      </c>
      <c r="E830" s="124">
        <v>44803</v>
      </c>
      <c r="F830" s="124">
        <v>44804</v>
      </c>
      <c r="G830" s="140">
        <v>0</v>
      </c>
      <c r="H830" s="5" t="s">
        <v>8437</v>
      </c>
      <c r="I830" s="22" t="s">
        <v>8591</v>
      </c>
      <c r="J830" s="5"/>
      <c r="K830" s="5"/>
      <c r="L830" s="160">
        <f t="shared" si="130"/>
        <v>968.58</v>
      </c>
      <c r="M830" s="160">
        <f t="shared" si="129"/>
        <v>968.58</v>
      </c>
      <c r="N830" s="33">
        <f t="shared" si="137"/>
        <v>0</v>
      </c>
      <c r="T830">
        <v>1</v>
      </c>
      <c r="U830" s="29">
        <f t="shared" si="131"/>
        <v>0</v>
      </c>
      <c r="V830" s="29">
        <f t="shared" si="132"/>
        <v>0</v>
      </c>
      <c r="W830" s="29">
        <f t="shared" si="133"/>
        <v>0</v>
      </c>
      <c r="X830" s="29">
        <f t="shared" si="134"/>
        <v>0</v>
      </c>
      <c r="Y830" s="29">
        <f t="shared" si="135"/>
        <v>0</v>
      </c>
      <c r="Z830" s="29">
        <f t="shared" si="136"/>
        <v>968.58</v>
      </c>
      <c r="AB830" s="29"/>
    </row>
    <row r="831" spans="1:28" x14ac:dyDescent="0.3">
      <c r="A831" s="5" t="s">
        <v>2261</v>
      </c>
      <c r="B831" s="5" t="s">
        <v>2262</v>
      </c>
      <c r="C831" s="5">
        <v>60</v>
      </c>
      <c r="D831" s="162">
        <v>7264.33</v>
      </c>
      <c r="E831" s="124">
        <v>44803</v>
      </c>
      <c r="F831" s="124">
        <v>44804</v>
      </c>
      <c r="G831" s="140">
        <v>0</v>
      </c>
      <c r="H831" s="5" t="s">
        <v>8438</v>
      </c>
      <c r="I831" s="22" t="s">
        <v>8591</v>
      </c>
      <c r="J831" s="5"/>
      <c r="K831" s="5"/>
      <c r="L831" s="160">
        <f t="shared" si="130"/>
        <v>7264.33</v>
      </c>
      <c r="M831" s="160">
        <f t="shared" si="129"/>
        <v>7264.33</v>
      </c>
      <c r="N831" s="33">
        <f t="shared" si="137"/>
        <v>0</v>
      </c>
      <c r="T831">
        <v>1</v>
      </c>
      <c r="U831" s="29">
        <f t="shared" si="131"/>
        <v>0</v>
      </c>
      <c r="V831" s="29">
        <f t="shared" si="132"/>
        <v>0</v>
      </c>
      <c r="W831" s="29">
        <f t="shared" si="133"/>
        <v>0</v>
      </c>
      <c r="X831" s="29">
        <f t="shared" si="134"/>
        <v>0</v>
      </c>
      <c r="Y831" s="29">
        <f t="shared" si="135"/>
        <v>0</v>
      </c>
      <c r="Z831" s="29">
        <f t="shared" si="136"/>
        <v>7264.33</v>
      </c>
      <c r="AB831" s="29"/>
    </row>
    <row r="832" spans="1:28" x14ac:dyDescent="0.3">
      <c r="A832" s="5" t="s">
        <v>2279</v>
      </c>
      <c r="B832" s="5" t="s">
        <v>2280</v>
      </c>
      <c r="C832" s="5">
        <v>500</v>
      </c>
      <c r="D832" s="162">
        <v>591.95000000000005</v>
      </c>
      <c r="E832" s="124">
        <v>44803</v>
      </c>
      <c r="F832" s="124">
        <v>44804</v>
      </c>
      <c r="G832" s="140">
        <v>0</v>
      </c>
      <c r="H832" s="5" t="s">
        <v>8380</v>
      </c>
      <c r="I832" s="22" t="s">
        <v>8591</v>
      </c>
      <c r="J832" s="5"/>
      <c r="K832" s="5"/>
      <c r="L832" s="160">
        <f t="shared" si="130"/>
        <v>591.95000000000005</v>
      </c>
      <c r="M832" s="160">
        <f t="shared" si="129"/>
        <v>591.95000000000005</v>
      </c>
      <c r="N832" s="33">
        <f t="shared" si="137"/>
        <v>0</v>
      </c>
      <c r="Q832">
        <v>1</v>
      </c>
      <c r="U832" s="29">
        <f t="shared" si="131"/>
        <v>0</v>
      </c>
      <c r="V832" s="29">
        <f t="shared" si="132"/>
        <v>0</v>
      </c>
      <c r="W832" s="29">
        <f t="shared" si="133"/>
        <v>591.95000000000005</v>
      </c>
      <c r="X832" s="29">
        <f t="shared" si="134"/>
        <v>0</v>
      </c>
      <c r="Y832" s="29">
        <f t="shared" si="135"/>
        <v>0</v>
      </c>
      <c r="Z832" s="29">
        <f t="shared" si="136"/>
        <v>0</v>
      </c>
      <c r="AB832" s="29"/>
    </row>
    <row r="833" spans="1:28" x14ac:dyDescent="0.3">
      <c r="A833" s="5" t="s">
        <v>2263</v>
      </c>
      <c r="B833" s="5" t="s">
        <v>2264</v>
      </c>
      <c r="C833" s="5">
        <v>8</v>
      </c>
      <c r="D833" s="162">
        <v>1249.8699999999999</v>
      </c>
      <c r="E833" s="124">
        <v>44805</v>
      </c>
      <c r="F833" s="124">
        <v>44810</v>
      </c>
      <c r="G833" s="140">
        <v>0</v>
      </c>
      <c r="H833" s="5" t="s">
        <v>8436</v>
      </c>
      <c r="I833" s="22" t="s">
        <v>8591</v>
      </c>
      <c r="J833" s="5"/>
      <c r="K833" s="5"/>
      <c r="L833" s="160">
        <f t="shared" si="130"/>
        <v>1249.8699999999999</v>
      </c>
      <c r="M833" s="160">
        <f t="shared" si="129"/>
        <v>1249.8699999999999</v>
      </c>
      <c r="N833" s="33">
        <f t="shared" si="137"/>
        <v>0</v>
      </c>
      <c r="T833">
        <v>1</v>
      </c>
      <c r="U833" s="29">
        <f t="shared" si="131"/>
        <v>0</v>
      </c>
      <c r="V833" s="29">
        <f t="shared" si="132"/>
        <v>0</v>
      </c>
      <c r="W833" s="29">
        <f t="shared" si="133"/>
        <v>0</v>
      </c>
      <c r="X833" s="29">
        <f t="shared" si="134"/>
        <v>0</v>
      </c>
      <c r="Y833" s="29">
        <f t="shared" si="135"/>
        <v>0</v>
      </c>
      <c r="Z833" s="29">
        <f t="shared" si="136"/>
        <v>1249.8699999999999</v>
      </c>
      <c r="AB833" s="29"/>
    </row>
    <row r="834" spans="1:28" x14ac:dyDescent="0.3">
      <c r="A834" s="5" t="s">
        <v>2263</v>
      </c>
      <c r="B834" s="5" t="s">
        <v>2264</v>
      </c>
      <c r="C834" s="5">
        <v>8</v>
      </c>
      <c r="D834" s="162">
        <v>968.58</v>
      </c>
      <c r="E834" s="124">
        <v>44805</v>
      </c>
      <c r="F834" s="124">
        <v>44810</v>
      </c>
      <c r="G834" s="140">
        <v>0</v>
      </c>
      <c r="H834" s="5" t="s">
        <v>8437</v>
      </c>
      <c r="I834" s="22" t="s">
        <v>8591</v>
      </c>
      <c r="J834" s="5"/>
      <c r="K834" s="5"/>
      <c r="L834" s="160">
        <f t="shared" si="130"/>
        <v>968.58</v>
      </c>
      <c r="M834" s="160">
        <f t="shared" si="129"/>
        <v>968.58</v>
      </c>
      <c r="N834" s="33">
        <f t="shared" si="137"/>
        <v>0</v>
      </c>
      <c r="T834">
        <v>1</v>
      </c>
      <c r="U834" s="29">
        <f t="shared" si="131"/>
        <v>0</v>
      </c>
      <c r="V834" s="29">
        <f t="shared" si="132"/>
        <v>0</v>
      </c>
      <c r="W834" s="29">
        <f t="shared" si="133"/>
        <v>0</v>
      </c>
      <c r="X834" s="29">
        <f t="shared" si="134"/>
        <v>0</v>
      </c>
      <c r="Y834" s="29">
        <f t="shared" si="135"/>
        <v>0</v>
      </c>
      <c r="Z834" s="29">
        <f t="shared" si="136"/>
        <v>968.58</v>
      </c>
      <c r="AB834" s="29"/>
    </row>
    <row r="835" spans="1:28" x14ac:dyDescent="0.3">
      <c r="A835" s="5" t="s">
        <v>2263</v>
      </c>
      <c r="B835" s="5" t="s">
        <v>2264</v>
      </c>
      <c r="C835" s="5">
        <v>60</v>
      </c>
      <c r="D835" s="162">
        <v>7264.33</v>
      </c>
      <c r="E835" s="124">
        <v>44805</v>
      </c>
      <c r="F835" s="124">
        <v>44810</v>
      </c>
      <c r="G835" s="140">
        <v>0</v>
      </c>
      <c r="H835" s="5" t="s">
        <v>8438</v>
      </c>
      <c r="I835" s="22" t="s">
        <v>8591</v>
      </c>
      <c r="J835" s="5"/>
      <c r="K835" s="5"/>
      <c r="L835" s="160">
        <f t="shared" si="130"/>
        <v>7264.33</v>
      </c>
      <c r="M835" s="160">
        <f t="shared" si="129"/>
        <v>7264.33</v>
      </c>
      <c r="N835" s="33">
        <f t="shared" si="137"/>
        <v>0</v>
      </c>
      <c r="T835">
        <v>1</v>
      </c>
      <c r="U835" s="29">
        <f t="shared" si="131"/>
        <v>0</v>
      </c>
      <c r="V835" s="29">
        <f t="shared" si="132"/>
        <v>0</v>
      </c>
      <c r="W835" s="29">
        <f t="shared" si="133"/>
        <v>0</v>
      </c>
      <c r="X835" s="29">
        <f t="shared" si="134"/>
        <v>0</v>
      </c>
      <c r="Y835" s="29">
        <f t="shared" si="135"/>
        <v>0</v>
      </c>
      <c r="Z835" s="29">
        <f t="shared" si="136"/>
        <v>7264.33</v>
      </c>
      <c r="AB835" s="29"/>
    </row>
    <row r="836" spans="1:28" x14ac:dyDescent="0.3">
      <c r="A836" s="5" t="s">
        <v>2281</v>
      </c>
      <c r="B836" s="5" t="s">
        <v>2282</v>
      </c>
      <c r="C836" s="5">
        <v>500</v>
      </c>
      <c r="D836" s="162">
        <v>591.95000000000005</v>
      </c>
      <c r="E836" s="124">
        <v>44805</v>
      </c>
      <c r="F836" s="124">
        <v>44806</v>
      </c>
      <c r="G836" s="140">
        <v>0</v>
      </c>
      <c r="H836" s="5" t="s">
        <v>8380</v>
      </c>
      <c r="I836" s="22" t="s">
        <v>8591</v>
      </c>
      <c r="J836" s="5"/>
      <c r="K836" s="5"/>
      <c r="L836" s="160">
        <f t="shared" si="130"/>
        <v>591.95000000000005</v>
      </c>
      <c r="M836" s="160">
        <f t="shared" si="129"/>
        <v>591.95000000000005</v>
      </c>
      <c r="N836" s="33">
        <f t="shared" si="137"/>
        <v>0</v>
      </c>
      <c r="Q836">
        <v>1</v>
      </c>
      <c r="U836" s="29">
        <f t="shared" si="131"/>
        <v>0</v>
      </c>
      <c r="V836" s="29">
        <f t="shared" si="132"/>
        <v>0</v>
      </c>
      <c r="W836" s="29">
        <f t="shared" si="133"/>
        <v>591.95000000000005</v>
      </c>
      <c r="X836" s="29">
        <f t="shared" si="134"/>
        <v>0</v>
      </c>
      <c r="Y836" s="29">
        <f t="shared" si="135"/>
        <v>0</v>
      </c>
      <c r="Z836" s="29">
        <f t="shared" si="136"/>
        <v>0</v>
      </c>
      <c r="AB836" s="29"/>
    </row>
    <row r="837" spans="1:28" x14ac:dyDescent="0.3">
      <c r="A837" s="5" t="s">
        <v>2265</v>
      </c>
      <c r="B837" s="5" t="s">
        <v>2266</v>
      </c>
      <c r="C837" s="5">
        <v>20</v>
      </c>
      <c r="D837" s="162">
        <v>2421.44</v>
      </c>
      <c r="E837" s="124">
        <v>44811</v>
      </c>
      <c r="F837" s="124">
        <v>44817</v>
      </c>
      <c r="G837" s="140">
        <v>0</v>
      </c>
      <c r="H837" s="5" t="s">
        <v>8438</v>
      </c>
      <c r="I837" s="22" t="s">
        <v>8591</v>
      </c>
      <c r="J837" s="5"/>
      <c r="K837" s="5"/>
      <c r="L837" s="160">
        <f t="shared" si="130"/>
        <v>2421.44</v>
      </c>
      <c r="M837" s="160">
        <f t="shared" si="129"/>
        <v>2421.44</v>
      </c>
      <c r="N837" s="33">
        <f t="shared" si="137"/>
        <v>0</v>
      </c>
      <c r="T837">
        <v>1</v>
      </c>
      <c r="U837" s="29">
        <f t="shared" si="131"/>
        <v>0</v>
      </c>
      <c r="V837" s="29">
        <f t="shared" si="132"/>
        <v>0</v>
      </c>
      <c r="W837" s="29">
        <f t="shared" si="133"/>
        <v>0</v>
      </c>
      <c r="X837" s="29">
        <f t="shared" si="134"/>
        <v>0</v>
      </c>
      <c r="Y837" s="29">
        <f t="shared" si="135"/>
        <v>0</v>
      </c>
      <c r="Z837" s="29">
        <f t="shared" si="136"/>
        <v>2421.44</v>
      </c>
      <c r="AB837" s="29"/>
    </row>
    <row r="838" spans="1:28" x14ac:dyDescent="0.3">
      <c r="A838" s="5" t="s">
        <v>2291</v>
      </c>
      <c r="B838" s="5" t="s">
        <v>2292</v>
      </c>
      <c r="C838" s="5">
        <v>80</v>
      </c>
      <c r="D838" s="162">
        <v>10615.05</v>
      </c>
      <c r="E838" s="124">
        <v>44811</v>
      </c>
      <c r="F838" s="124">
        <v>44817</v>
      </c>
      <c r="G838" s="140">
        <v>0</v>
      </c>
      <c r="H838" s="5" t="s">
        <v>8409</v>
      </c>
      <c r="I838" s="22" t="s">
        <v>8591</v>
      </c>
      <c r="J838" s="5"/>
      <c r="K838" s="5"/>
      <c r="L838" s="160">
        <f t="shared" si="130"/>
        <v>10615.05</v>
      </c>
      <c r="M838" s="160">
        <f t="shared" ref="M838:M901" si="138">IF(J838="",L838,(D838/C838)*J838)</f>
        <v>10615.05</v>
      </c>
      <c r="N838" s="33">
        <f t="shared" si="137"/>
        <v>0</v>
      </c>
      <c r="T838">
        <v>1</v>
      </c>
      <c r="U838" s="29">
        <f t="shared" si="131"/>
        <v>0</v>
      </c>
      <c r="V838" s="29">
        <f t="shared" si="132"/>
        <v>0</v>
      </c>
      <c r="W838" s="29">
        <f t="shared" si="133"/>
        <v>0</v>
      </c>
      <c r="X838" s="29">
        <f t="shared" si="134"/>
        <v>0</v>
      </c>
      <c r="Y838" s="29">
        <f t="shared" si="135"/>
        <v>0</v>
      </c>
      <c r="Z838" s="29">
        <f t="shared" si="136"/>
        <v>10615.05</v>
      </c>
      <c r="AB838" s="29"/>
    </row>
    <row r="839" spans="1:28" x14ac:dyDescent="0.3">
      <c r="A839" s="5" t="s">
        <v>2291</v>
      </c>
      <c r="B839" s="5" t="s">
        <v>2292</v>
      </c>
      <c r="C839" s="5">
        <v>60</v>
      </c>
      <c r="D839" s="162">
        <v>7264.33</v>
      </c>
      <c r="E839" s="124">
        <v>44811</v>
      </c>
      <c r="F839" s="124">
        <v>44817</v>
      </c>
      <c r="G839" s="140">
        <v>0</v>
      </c>
      <c r="H839" s="5" t="s">
        <v>8406</v>
      </c>
      <c r="I839" s="22" t="s">
        <v>8591</v>
      </c>
      <c r="J839" s="5"/>
      <c r="K839" s="5"/>
      <c r="L839" s="160">
        <f t="shared" si="130"/>
        <v>7264.33</v>
      </c>
      <c r="M839" s="160">
        <f t="shared" si="138"/>
        <v>7264.33</v>
      </c>
      <c r="N839" s="33">
        <f t="shared" si="137"/>
        <v>0</v>
      </c>
      <c r="T839">
        <v>1</v>
      </c>
      <c r="U839" s="29">
        <f t="shared" si="131"/>
        <v>0</v>
      </c>
      <c r="V839" s="29">
        <f t="shared" si="132"/>
        <v>0</v>
      </c>
      <c r="W839" s="29">
        <f t="shared" si="133"/>
        <v>0</v>
      </c>
      <c r="X839" s="29">
        <f t="shared" si="134"/>
        <v>0</v>
      </c>
      <c r="Y839" s="29">
        <f t="shared" si="135"/>
        <v>0</v>
      </c>
      <c r="Z839" s="29">
        <f t="shared" si="136"/>
        <v>7264.33</v>
      </c>
      <c r="AB839" s="29"/>
    </row>
    <row r="840" spans="1:28" x14ac:dyDescent="0.3">
      <c r="A840" s="5" t="s">
        <v>2283</v>
      </c>
      <c r="B840" s="5" t="s">
        <v>2284</v>
      </c>
      <c r="C840" s="5">
        <v>500</v>
      </c>
      <c r="D840" s="162">
        <v>591.95000000000005</v>
      </c>
      <c r="E840" s="124">
        <v>44811</v>
      </c>
      <c r="F840" s="124">
        <v>44817</v>
      </c>
      <c r="G840" s="140">
        <v>0</v>
      </c>
      <c r="H840" s="5" t="s">
        <v>8380</v>
      </c>
      <c r="I840" s="22" t="s">
        <v>8591</v>
      </c>
      <c r="J840" s="5"/>
      <c r="K840" s="5"/>
      <c r="L840" s="160">
        <f t="shared" ref="L840:L903" si="139">D840*(1-G840)</f>
        <v>591.95000000000005</v>
      </c>
      <c r="M840" s="160">
        <f t="shared" si="138"/>
        <v>591.95000000000005</v>
      </c>
      <c r="N840" s="33">
        <f t="shared" si="137"/>
        <v>0</v>
      </c>
      <c r="Q840">
        <v>1</v>
      </c>
      <c r="U840" s="29">
        <f t="shared" si="131"/>
        <v>0</v>
      </c>
      <c r="V840" s="29">
        <f t="shared" si="132"/>
        <v>0</v>
      </c>
      <c r="W840" s="29">
        <f t="shared" si="133"/>
        <v>591.95000000000005</v>
      </c>
      <c r="X840" s="29">
        <f t="shared" si="134"/>
        <v>0</v>
      </c>
      <c r="Y840" s="29">
        <f t="shared" si="135"/>
        <v>0</v>
      </c>
      <c r="Z840" s="29">
        <f t="shared" si="136"/>
        <v>0</v>
      </c>
      <c r="AB840" s="29"/>
    </row>
    <row r="841" spans="1:28" x14ac:dyDescent="0.3">
      <c r="A841" s="5" t="s">
        <v>2267</v>
      </c>
      <c r="B841" s="5" t="s">
        <v>2268</v>
      </c>
      <c r="C841" s="5">
        <v>120</v>
      </c>
      <c r="D841" s="162">
        <v>14703.01</v>
      </c>
      <c r="E841" s="124">
        <v>44818</v>
      </c>
      <c r="F841" s="124">
        <v>44824</v>
      </c>
      <c r="G841" s="140">
        <v>0</v>
      </c>
      <c r="H841" s="5" t="s">
        <v>8434</v>
      </c>
      <c r="I841" s="22" t="s">
        <v>8591</v>
      </c>
      <c r="J841" s="5"/>
      <c r="K841" s="5"/>
      <c r="L841" s="160">
        <f t="shared" si="139"/>
        <v>14703.01</v>
      </c>
      <c r="M841" s="160">
        <f t="shared" si="138"/>
        <v>14703.01</v>
      </c>
      <c r="N841" s="33">
        <f t="shared" si="137"/>
        <v>0</v>
      </c>
      <c r="T841">
        <v>1</v>
      </c>
      <c r="U841" s="29">
        <f t="shared" si="131"/>
        <v>0</v>
      </c>
      <c r="V841" s="29">
        <f t="shared" si="132"/>
        <v>0</v>
      </c>
      <c r="W841" s="29">
        <f t="shared" si="133"/>
        <v>0</v>
      </c>
      <c r="X841" s="29">
        <f t="shared" si="134"/>
        <v>0</v>
      </c>
      <c r="Y841" s="29">
        <f t="shared" si="135"/>
        <v>0</v>
      </c>
      <c r="Z841" s="29">
        <f t="shared" si="136"/>
        <v>14703.01</v>
      </c>
      <c r="AB841" s="29"/>
    </row>
    <row r="842" spans="1:28" x14ac:dyDescent="0.3">
      <c r="A842" s="5" t="s">
        <v>2267</v>
      </c>
      <c r="B842" s="5" t="s">
        <v>2268</v>
      </c>
      <c r="C842" s="5">
        <v>120</v>
      </c>
      <c r="D842" s="162">
        <v>14703.01</v>
      </c>
      <c r="E842" s="124">
        <v>44818</v>
      </c>
      <c r="F842" s="124">
        <v>44824</v>
      </c>
      <c r="G842" s="140">
        <v>0</v>
      </c>
      <c r="H842" s="5" t="s">
        <v>8438</v>
      </c>
      <c r="I842" s="22" t="s">
        <v>8591</v>
      </c>
      <c r="J842" s="5"/>
      <c r="K842" s="5"/>
      <c r="L842" s="160">
        <f t="shared" si="139"/>
        <v>14703.01</v>
      </c>
      <c r="M842" s="160">
        <f t="shared" si="138"/>
        <v>14703.01</v>
      </c>
      <c r="N842" s="33">
        <f t="shared" si="137"/>
        <v>0</v>
      </c>
      <c r="T842">
        <v>1</v>
      </c>
      <c r="U842" s="29">
        <f t="shared" si="131"/>
        <v>0</v>
      </c>
      <c r="V842" s="29">
        <f t="shared" si="132"/>
        <v>0</v>
      </c>
      <c r="W842" s="29">
        <f t="shared" si="133"/>
        <v>0</v>
      </c>
      <c r="X842" s="29">
        <f t="shared" si="134"/>
        <v>0</v>
      </c>
      <c r="Y842" s="29">
        <f t="shared" si="135"/>
        <v>0</v>
      </c>
      <c r="Z842" s="29">
        <f t="shared" si="136"/>
        <v>14703.01</v>
      </c>
      <c r="AB842" s="29"/>
    </row>
    <row r="843" spans="1:28" x14ac:dyDescent="0.3">
      <c r="A843" s="5" t="s">
        <v>2267</v>
      </c>
      <c r="B843" s="5" t="s">
        <v>2268</v>
      </c>
      <c r="C843" s="5">
        <v>24</v>
      </c>
      <c r="D843" s="162">
        <v>3794.6</v>
      </c>
      <c r="E843" s="124">
        <v>44818</v>
      </c>
      <c r="F843" s="124">
        <v>44824</v>
      </c>
      <c r="G843" s="140">
        <v>0</v>
      </c>
      <c r="H843" s="5" t="s">
        <v>8432</v>
      </c>
      <c r="I843" s="22" t="s">
        <v>8591</v>
      </c>
      <c r="J843" s="5"/>
      <c r="K843" s="5"/>
      <c r="L843" s="160">
        <f t="shared" si="139"/>
        <v>3794.6</v>
      </c>
      <c r="M843" s="160">
        <f t="shared" si="138"/>
        <v>3794.6</v>
      </c>
      <c r="N843" s="33">
        <f t="shared" si="137"/>
        <v>0</v>
      </c>
      <c r="T843">
        <v>1</v>
      </c>
      <c r="U843" s="29">
        <f t="shared" si="131"/>
        <v>0</v>
      </c>
      <c r="V843" s="29">
        <f t="shared" si="132"/>
        <v>0</v>
      </c>
      <c r="W843" s="29">
        <f t="shared" si="133"/>
        <v>0</v>
      </c>
      <c r="X843" s="29">
        <f t="shared" si="134"/>
        <v>0</v>
      </c>
      <c r="Y843" s="29">
        <f t="shared" si="135"/>
        <v>0</v>
      </c>
      <c r="Z843" s="29">
        <f t="shared" si="136"/>
        <v>3794.6</v>
      </c>
      <c r="AB843" s="29"/>
    </row>
    <row r="844" spans="1:28" x14ac:dyDescent="0.3">
      <c r="A844" s="5" t="s">
        <v>2267</v>
      </c>
      <c r="B844" s="5" t="s">
        <v>2268</v>
      </c>
      <c r="C844" s="5">
        <v>24</v>
      </c>
      <c r="D844" s="162">
        <v>3794.6</v>
      </c>
      <c r="E844" s="124">
        <v>44818</v>
      </c>
      <c r="F844" s="124">
        <v>44824</v>
      </c>
      <c r="G844" s="140">
        <v>0</v>
      </c>
      <c r="H844" s="5" t="s">
        <v>8436</v>
      </c>
      <c r="I844" s="22" t="s">
        <v>8591</v>
      </c>
      <c r="J844" s="5"/>
      <c r="K844" s="5"/>
      <c r="L844" s="160">
        <f t="shared" si="139"/>
        <v>3794.6</v>
      </c>
      <c r="M844" s="160">
        <f t="shared" si="138"/>
        <v>3794.6</v>
      </c>
      <c r="N844" s="33">
        <f t="shared" si="137"/>
        <v>0</v>
      </c>
      <c r="T844">
        <v>1</v>
      </c>
      <c r="U844" s="29">
        <f t="shared" si="131"/>
        <v>0</v>
      </c>
      <c r="V844" s="29">
        <f t="shared" si="132"/>
        <v>0</v>
      </c>
      <c r="W844" s="29">
        <f t="shared" si="133"/>
        <v>0</v>
      </c>
      <c r="X844" s="29">
        <f t="shared" si="134"/>
        <v>0</v>
      </c>
      <c r="Y844" s="29">
        <f t="shared" si="135"/>
        <v>0</v>
      </c>
      <c r="Z844" s="29">
        <f t="shared" si="136"/>
        <v>3794.6</v>
      </c>
      <c r="AB844" s="29"/>
    </row>
    <row r="845" spans="1:28" x14ac:dyDescent="0.3">
      <c r="A845" s="5" t="s">
        <v>2267</v>
      </c>
      <c r="B845" s="5" t="s">
        <v>2268</v>
      </c>
      <c r="C845" s="5">
        <v>24</v>
      </c>
      <c r="D845" s="162">
        <v>2940.6</v>
      </c>
      <c r="E845" s="124">
        <v>44818</v>
      </c>
      <c r="F845" s="124">
        <v>44824</v>
      </c>
      <c r="G845" s="140">
        <v>0</v>
      </c>
      <c r="H845" s="5" t="s">
        <v>8437</v>
      </c>
      <c r="I845" s="22" t="s">
        <v>8591</v>
      </c>
      <c r="J845" s="5"/>
      <c r="K845" s="5"/>
      <c r="L845" s="160">
        <f t="shared" si="139"/>
        <v>2940.6</v>
      </c>
      <c r="M845" s="160">
        <f t="shared" si="138"/>
        <v>2940.6</v>
      </c>
      <c r="N845" s="33">
        <f t="shared" si="137"/>
        <v>0</v>
      </c>
      <c r="T845">
        <v>1</v>
      </c>
      <c r="U845" s="29">
        <f t="shared" si="131"/>
        <v>0</v>
      </c>
      <c r="V845" s="29">
        <f t="shared" si="132"/>
        <v>0</v>
      </c>
      <c r="W845" s="29">
        <f t="shared" si="133"/>
        <v>0</v>
      </c>
      <c r="X845" s="29">
        <f t="shared" si="134"/>
        <v>0</v>
      </c>
      <c r="Y845" s="29">
        <f t="shared" si="135"/>
        <v>0</v>
      </c>
      <c r="Z845" s="29">
        <f t="shared" si="136"/>
        <v>2940.6</v>
      </c>
      <c r="AB845" s="29"/>
    </row>
    <row r="846" spans="1:28" x14ac:dyDescent="0.3">
      <c r="A846" s="5" t="s">
        <v>2267</v>
      </c>
      <c r="B846" s="5" t="s">
        <v>2268</v>
      </c>
      <c r="C846" s="5">
        <v>240</v>
      </c>
      <c r="D846" s="162">
        <v>32227.3</v>
      </c>
      <c r="E846" s="124">
        <v>44818</v>
      </c>
      <c r="F846" s="124">
        <v>44824</v>
      </c>
      <c r="G846" s="140">
        <v>0</v>
      </c>
      <c r="H846" s="5" t="s">
        <v>8409</v>
      </c>
      <c r="I846" s="22" t="s">
        <v>8591</v>
      </c>
      <c r="J846" s="5"/>
      <c r="K846" s="5"/>
      <c r="L846" s="160">
        <f t="shared" si="139"/>
        <v>32227.3</v>
      </c>
      <c r="M846" s="160">
        <f t="shared" si="138"/>
        <v>32227.3</v>
      </c>
      <c r="N846" s="33">
        <f t="shared" si="137"/>
        <v>0</v>
      </c>
      <c r="T846">
        <v>1</v>
      </c>
      <c r="U846" s="29">
        <f t="shared" si="131"/>
        <v>0</v>
      </c>
      <c r="V846" s="29">
        <f t="shared" si="132"/>
        <v>0</v>
      </c>
      <c r="W846" s="29">
        <f t="shared" si="133"/>
        <v>0</v>
      </c>
      <c r="X846" s="29">
        <f t="shared" si="134"/>
        <v>0</v>
      </c>
      <c r="Y846" s="29">
        <f t="shared" si="135"/>
        <v>0</v>
      </c>
      <c r="Z846" s="29">
        <f t="shared" si="136"/>
        <v>32227.3</v>
      </c>
      <c r="AB846" s="29"/>
    </row>
    <row r="847" spans="1:28" x14ac:dyDescent="0.3">
      <c r="A847" s="5" t="s">
        <v>2285</v>
      </c>
      <c r="B847" s="5" t="s">
        <v>2286</v>
      </c>
      <c r="C847" s="5">
        <v>500</v>
      </c>
      <c r="D847" s="162">
        <v>596.67999999999995</v>
      </c>
      <c r="E847" s="124">
        <v>44818</v>
      </c>
      <c r="F847" s="124">
        <v>44824</v>
      </c>
      <c r="G847" s="140">
        <v>0</v>
      </c>
      <c r="H847" s="5" t="s">
        <v>8380</v>
      </c>
      <c r="I847" s="22" t="s">
        <v>8591</v>
      </c>
      <c r="J847" s="5"/>
      <c r="K847" s="5"/>
      <c r="L847" s="160">
        <f t="shared" si="139"/>
        <v>596.67999999999995</v>
      </c>
      <c r="M847" s="160">
        <f t="shared" si="138"/>
        <v>596.67999999999995</v>
      </c>
      <c r="N847" s="33">
        <f t="shared" si="137"/>
        <v>0</v>
      </c>
      <c r="Q847">
        <v>1</v>
      </c>
      <c r="U847" s="29">
        <f t="shared" si="131"/>
        <v>0</v>
      </c>
      <c r="V847" s="29">
        <f t="shared" si="132"/>
        <v>0</v>
      </c>
      <c r="W847" s="29">
        <f t="shared" si="133"/>
        <v>596.67999999999995</v>
      </c>
      <c r="X847" s="29">
        <f t="shared" si="134"/>
        <v>0</v>
      </c>
      <c r="Y847" s="29">
        <f t="shared" si="135"/>
        <v>0</v>
      </c>
      <c r="Z847" s="29">
        <f t="shared" si="136"/>
        <v>0</v>
      </c>
      <c r="AB847" s="29"/>
    </row>
    <row r="848" spans="1:28" x14ac:dyDescent="0.3">
      <c r="A848" s="5" t="s">
        <v>2269</v>
      </c>
      <c r="B848" s="5" t="s">
        <v>2270</v>
      </c>
      <c r="C848" s="5">
        <v>8</v>
      </c>
      <c r="D848" s="162">
        <v>1287.3599999999999</v>
      </c>
      <c r="E848" s="124">
        <v>44825</v>
      </c>
      <c r="F848" s="124">
        <v>44831</v>
      </c>
      <c r="G848" s="140">
        <v>0</v>
      </c>
      <c r="H848" s="5" t="s">
        <v>8436</v>
      </c>
      <c r="I848" s="22" t="s">
        <v>8591</v>
      </c>
      <c r="J848" s="5"/>
      <c r="K848" s="5"/>
      <c r="L848" s="160">
        <f t="shared" si="139"/>
        <v>1287.3599999999999</v>
      </c>
      <c r="M848" s="160">
        <f t="shared" si="138"/>
        <v>1287.3599999999999</v>
      </c>
      <c r="N848" s="33">
        <f t="shared" si="137"/>
        <v>0</v>
      </c>
      <c r="T848">
        <v>1</v>
      </c>
      <c r="U848" s="29">
        <f t="shared" si="131"/>
        <v>0</v>
      </c>
      <c r="V848" s="29">
        <f t="shared" si="132"/>
        <v>0</v>
      </c>
      <c r="W848" s="29">
        <f t="shared" si="133"/>
        <v>0</v>
      </c>
      <c r="X848" s="29">
        <f t="shared" si="134"/>
        <v>0</v>
      </c>
      <c r="Y848" s="29">
        <f t="shared" si="135"/>
        <v>0</v>
      </c>
      <c r="Z848" s="29">
        <f t="shared" si="136"/>
        <v>1287.3599999999999</v>
      </c>
      <c r="AB848" s="29"/>
    </row>
    <row r="849" spans="1:28" x14ac:dyDescent="0.3">
      <c r="A849" s="5" t="s">
        <v>2269</v>
      </c>
      <c r="B849" s="5" t="s">
        <v>2270</v>
      </c>
      <c r="C849" s="5">
        <v>8</v>
      </c>
      <c r="D849" s="162">
        <v>997.63</v>
      </c>
      <c r="E849" s="124">
        <v>44825</v>
      </c>
      <c r="F849" s="124">
        <v>44831</v>
      </c>
      <c r="G849" s="140">
        <v>0</v>
      </c>
      <c r="H849" s="5" t="s">
        <v>8437</v>
      </c>
      <c r="I849" s="22" t="s">
        <v>8591</v>
      </c>
      <c r="J849" s="5"/>
      <c r="K849" s="5"/>
      <c r="L849" s="160">
        <f t="shared" si="139"/>
        <v>997.63</v>
      </c>
      <c r="M849" s="160">
        <f t="shared" si="138"/>
        <v>997.63</v>
      </c>
      <c r="N849" s="33">
        <f t="shared" si="137"/>
        <v>0</v>
      </c>
      <c r="T849">
        <v>1</v>
      </c>
      <c r="U849" s="29">
        <f t="shared" si="131"/>
        <v>0</v>
      </c>
      <c r="V849" s="29">
        <f t="shared" si="132"/>
        <v>0</v>
      </c>
      <c r="W849" s="29">
        <f t="shared" si="133"/>
        <v>0</v>
      </c>
      <c r="X849" s="29">
        <f t="shared" si="134"/>
        <v>0</v>
      </c>
      <c r="Y849" s="29">
        <f t="shared" si="135"/>
        <v>0</v>
      </c>
      <c r="Z849" s="29">
        <f t="shared" si="136"/>
        <v>997.63</v>
      </c>
      <c r="AB849" s="29"/>
    </row>
    <row r="850" spans="1:28" x14ac:dyDescent="0.3">
      <c r="A850" s="5" t="s">
        <v>2269</v>
      </c>
      <c r="B850" s="5" t="s">
        <v>2270</v>
      </c>
      <c r="C850" s="5">
        <v>8</v>
      </c>
      <c r="D850" s="162">
        <v>997.63</v>
      </c>
      <c r="E850" s="124">
        <v>44825</v>
      </c>
      <c r="F850" s="124">
        <v>44831</v>
      </c>
      <c r="G850" s="140">
        <v>0</v>
      </c>
      <c r="H850" s="5" t="s">
        <v>8438</v>
      </c>
      <c r="I850" s="22" t="s">
        <v>8591</v>
      </c>
      <c r="J850" s="5"/>
      <c r="K850" s="5"/>
      <c r="L850" s="160">
        <f t="shared" si="139"/>
        <v>997.63</v>
      </c>
      <c r="M850" s="160">
        <f t="shared" si="138"/>
        <v>997.63</v>
      </c>
      <c r="N850" s="33">
        <f t="shared" si="137"/>
        <v>0</v>
      </c>
      <c r="T850">
        <v>1</v>
      </c>
      <c r="U850" s="29">
        <f t="shared" si="131"/>
        <v>0</v>
      </c>
      <c r="V850" s="29">
        <f t="shared" si="132"/>
        <v>0</v>
      </c>
      <c r="W850" s="29">
        <f t="shared" si="133"/>
        <v>0</v>
      </c>
      <c r="X850" s="29">
        <f t="shared" si="134"/>
        <v>0</v>
      </c>
      <c r="Y850" s="29">
        <f t="shared" si="135"/>
        <v>0</v>
      </c>
      <c r="Z850" s="29">
        <f t="shared" si="136"/>
        <v>997.63</v>
      </c>
      <c r="AB850" s="29"/>
    </row>
    <row r="851" spans="1:28" x14ac:dyDescent="0.3">
      <c r="A851" s="5" t="s">
        <v>2269</v>
      </c>
      <c r="B851" s="5" t="s">
        <v>2270</v>
      </c>
      <c r="C851" s="5">
        <v>8</v>
      </c>
      <c r="D851" s="162">
        <v>997.63</v>
      </c>
      <c r="E851" s="124">
        <v>44825</v>
      </c>
      <c r="F851" s="124">
        <v>44831</v>
      </c>
      <c r="G851" s="140">
        <v>0</v>
      </c>
      <c r="H851" s="5" t="s">
        <v>8434</v>
      </c>
      <c r="I851" s="22" t="s">
        <v>8591</v>
      </c>
      <c r="J851" s="5"/>
      <c r="K851" s="5"/>
      <c r="L851" s="160">
        <f t="shared" si="139"/>
        <v>997.63</v>
      </c>
      <c r="M851" s="160">
        <f t="shared" si="138"/>
        <v>997.63</v>
      </c>
      <c r="N851" s="33">
        <f t="shared" si="137"/>
        <v>0</v>
      </c>
      <c r="T851">
        <v>1</v>
      </c>
      <c r="U851" s="29">
        <f t="shared" si="131"/>
        <v>0</v>
      </c>
      <c r="V851" s="29">
        <f t="shared" si="132"/>
        <v>0</v>
      </c>
      <c r="W851" s="29">
        <f t="shared" si="133"/>
        <v>0</v>
      </c>
      <c r="X851" s="29">
        <f t="shared" si="134"/>
        <v>0</v>
      </c>
      <c r="Y851" s="29">
        <f t="shared" si="135"/>
        <v>0</v>
      </c>
      <c r="Z851" s="29">
        <f t="shared" si="136"/>
        <v>997.63</v>
      </c>
      <c r="AB851" s="29"/>
    </row>
    <row r="852" spans="1:28" x14ac:dyDescent="0.3">
      <c r="A852" s="5" t="s">
        <v>2271</v>
      </c>
      <c r="B852" s="5" t="s">
        <v>2272</v>
      </c>
      <c r="C852" s="5">
        <v>8</v>
      </c>
      <c r="D852" s="162">
        <v>1287.3599999999999</v>
      </c>
      <c r="E852" s="124">
        <v>44832</v>
      </c>
      <c r="F852" s="124">
        <v>44838</v>
      </c>
      <c r="G852" s="140">
        <v>0</v>
      </c>
      <c r="H852" s="5" t="s">
        <v>8436</v>
      </c>
      <c r="I852" s="22" t="s">
        <v>8591</v>
      </c>
      <c r="J852" s="5"/>
      <c r="K852" s="5"/>
      <c r="L852" s="160">
        <f t="shared" si="139"/>
        <v>1287.3599999999999</v>
      </c>
      <c r="M852" s="160">
        <f t="shared" si="138"/>
        <v>1287.3599999999999</v>
      </c>
      <c r="N852" s="33">
        <f t="shared" si="137"/>
        <v>0</v>
      </c>
      <c r="T852">
        <v>1</v>
      </c>
      <c r="U852" s="29">
        <f t="shared" si="131"/>
        <v>0</v>
      </c>
      <c r="V852" s="29">
        <f t="shared" si="132"/>
        <v>0</v>
      </c>
      <c r="W852" s="29">
        <f t="shared" si="133"/>
        <v>0</v>
      </c>
      <c r="X852" s="29">
        <f t="shared" si="134"/>
        <v>0</v>
      </c>
      <c r="Y852" s="29">
        <f t="shared" si="135"/>
        <v>0</v>
      </c>
      <c r="Z852" s="29">
        <f t="shared" si="136"/>
        <v>1287.3599999999999</v>
      </c>
      <c r="AB852" s="29"/>
    </row>
    <row r="853" spans="1:28" x14ac:dyDescent="0.3">
      <c r="A853" s="5" t="s">
        <v>2271</v>
      </c>
      <c r="B853" s="5" t="s">
        <v>2272</v>
      </c>
      <c r="C853" s="5">
        <v>8</v>
      </c>
      <c r="D853" s="162">
        <v>997.63</v>
      </c>
      <c r="E853" s="124">
        <v>44832</v>
      </c>
      <c r="F853" s="124">
        <v>44838</v>
      </c>
      <c r="G853" s="140">
        <v>0</v>
      </c>
      <c r="H853" s="5" t="s">
        <v>8437</v>
      </c>
      <c r="I853" s="22" t="s">
        <v>8591</v>
      </c>
      <c r="J853" s="5"/>
      <c r="K853" s="5"/>
      <c r="L853" s="160">
        <f t="shared" si="139"/>
        <v>997.63</v>
      </c>
      <c r="M853" s="160">
        <f t="shared" si="138"/>
        <v>997.63</v>
      </c>
      <c r="N853" s="33">
        <f t="shared" si="137"/>
        <v>0</v>
      </c>
      <c r="T853">
        <v>1</v>
      </c>
      <c r="U853" s="29">
        <f t="shared" si="131"/>
        <v>0</v>
      </c>
      <c r="V853" s="29">
        <f t="shared" si="132"/>
        <v>0</v>
      </c>
      <c r="W853" s="29">
        <f t="shared" si="133"/>
        <v>0</v>
      </c>
      <c r="X853" s="29">
        <f t="shared" si="134"/>
        <v>0</v>
      </c>
      <c r="Y853" s="29">
        <f t="shared" si="135"/>
        <v>0</v>
      </c>
      <c r="Z853" s="29">
        <f t="shared" si="136"/>
        <v>997.63</v>
      </c>
      <c r="AB853" s="29"/>
    </row>
    <row r="854" spans="1:28" x14ac:dyDescent="0.3">
      <c r="A854" s="5" t="s">
        <v>2271</v>
      </c>
      <c r="B854" s="5" t="s">
        <v>2272</v>
      </c>
      <c r="C854" s="5">
        <v>8</v>
      </c>
      <c r="D854" s="162">
        <v>997.63</v>
      </c>
      <c r="E854" s="124">
        <v>44832</v>
      </c>
      <c r="F854" s="124">
        <v>44838</v>
      </c>
      <c r="G854" s="140">
        <v>0</v>
      </c>
      <c r="H854" s="5" t="s">
        <v>8438</v>
      </c>
      <c r="I854" s="22" t="s">
        <v>8591</v>
      </c>
      <c r="J854" s="5"/>
      <c r="K854" s="5"/>
      <c r="L854" s="160">
        <f t="shared" si="139"/>
        <v>997.63</v>
      </c>
      <c r="M854" s="160">
        <f t="shared" si="138"/>
        <v>997.63</v>
      </c>
      <c r="N854" s="33">
        <f t="shared" si="137"/>
        <v>0</v>
      </c>
      <c r="T854">
        <v>1</v>
      </c>
      <c r="U854" s="29">
        <f t="shared" si="131"/>
        <v>0</v>
      </c>
      <c r="V854" s="29">
        <f t="shared" si="132"/>
        <v>0</v>
      </c>
      <c r="W854" s="29">
        <f t="shared" si="133"/>
        <v>0</v>
      </c>
      <c r="X854" s="29">
        <f t="shared" si="134"/>
        <v>0</v>
      </c>
      <c r="Y854" s="29">
        <f t="shared" si="135"/>
        <v>0</v>
      </c>
      <c r="Z854" s="29">
        <f t="shared" si="136"/>
        <v>997.63</v>
      </c>
      <c r="AB854" s="29"/>
    </row>
    <row r="855" spans="1:28" x14ac:dyDescent="0.3">
      <c r="A855" s="5" t="s">
        <v>2271</v>
      </c>
      <c r="B855" s="5" t="s">
        <v>2272</v>
      </c>
      <c r="C855" s="5">
        <v>8</v>
      </c>
      <c r="D855" s="162">
        <v>997.63</v>
      </c>
      <c r="E855" s="124">
        <v>44832</v>
      </c>
      <c r="F855" s="124">
        <v>44838</v>
      </c>
      <c r="G855" s="140">
        <v>0</v>
      </c>
      <c r="H855" s="5" t="s">
        <v>8434</v>
      </c>
      <c r="I855" s="22" t="s">
        <v>8591</v>
      </c>
      <c r="J855" s="5"/>
      <c r="K855" s="5"/>
      <c r="L855" s="160">
        <f t="shared" si="139"/>
        <v>997.63</v>
      </c>
      <c r="M855" s="160">
        <f t="shared" si="138"/>
        <v>997.63</v>
      </c>
      <c r="N855" s="33">
        <f t="shared" si="137"/>
        <v>0</v>
      </c>
      <c r="T855">
        <v>1</v>
      </c>
      <c r="U855" s="29">
        <f t="shared" si="131"/>
        <v>0</v>
      </c>
      <c r="V855" s="29">
        <f t="shared" si="132"/>
        <v>0</v>
      </c>
      <c r="W855" s="29">
        <f t="shared" si="133"/>
        <v>0</v>
      </c>
      <c r="X855" s="29">
        <f t="shared" si="134"/>
        <v>0</v>
      </c>
      <c r="Y855" s="29">
        <f t="shared" si="135"/>
        <v>0</v>
      </c>
      <c r="Z855" s="29">
        <f t="shared" si="136"/>
        <v>997.63</v>
      </c>
      <c r="AB855" s="29"/>
    </row>
    <row r="856" spans="1:28" x14ac:dyDescent="0.3">
      <c r="A856" s="5" t="s">
        <v>2273</v>
      </c>
      <c r="B856" s="5" t="s">
        <v>2274</v>
      </c>
      <c r="C856" s="5">
        <v>40</v>
      </c>
      <c r="D856" s="162">
        <v>6436.82</v>
      </c>
      <c r="E856" s="124">
        <v>44839</v>
      </c>
      <c r="F856" s="124">
        <v>44853</v>
      </c>
      <c r="G856" s="140">
        <v>0</v>
      </c>
      <c r="H856" s="5" t="s">
        <v>8432</v>
      </c>
      <c r="I856" s="22" t="s">
        <v>8591</v>
      </c>
      <c r="J856" s="5"/>
      <c r="K856" s="5"/>
      <c r="L856" s="160">
        <f t="shared" si="139"/>
        <v>6436.82</v>
      </c>
      <c r="M856" s="160">
        <f t="shared" si="138"/>
        <v>6436.82</v>
      </c>
      <c r="N856" s="33">
        <f t="shared" si="137"/>
        <v>0</v>
      </c>
      <c r="T856">
        <v>1</v>
      </c>
      <c r="U856" s="29">
        <f t="shared" si="131"/>
        <v>0</v>
      </c>
      <c r="V856" s="29">
        <f t="shared" si="132"/>
        <v>0</v>
      </c>
      <c r="W856" s="29">
        <f t="shared" si="133"/>
        <v>0</v>
      </c>
      <c r="X856" s="29">
        <f t="shared" si="134"/>
        <v>0</v>
      </c>
      <c r="Y856" s="29">
        <f t="shared" si="135"/>
        <v>0</v>
      </c>
      <c r="Z856" s="29">
        <f t="shared" si="136"/>
        <v>6436.82</v>
      </c>
      <c r="AB856" s="29"/>
    </row>
    <row r="857" spans="1:28" x14ac:dyDescent="0.3">
      <c r="A857" s="5" t="s">
        <v>2273</v>
      </c>
      <c r="B857" s="5" t="s">
        <v>2274</v>
      </c>
      <c r="C857" s="5">
        <v>400</v>
      </c>
      <c r="D857" s="162">
        <v>75225.81</v>
      </c>
      <c r="E857" s="124">
        <v>44839</v>
      </c>
      <c r="F857" s="124">
        <v>44853</v>
      </c>
      <c r="G857" s="140">
        <v>0</v>
      </c>
      <c r="H857" s="5" t="s">
        <v>8448</v>
      </c>
      <c r="I857" s="22" t="s">
        <v>8591</v>
      </c>
      <c r="J857" s="5"/>
      <c r="K857" s="5"/>
      <c r="L857" s="160">
        <f t="shared" si="139"/>
        <v>75225.81</v>
      </c>
      <c r="M857" s="160">
        <f t="shared" si="138"/>
        <v>75225.81</v>
      </c>
      <c r="N857" s="33">
        <f t="shared" si="137"/>
        <v>0</v>
      </c>
      <c r="T857">
        <v>1</v>
      </c>
      <c r="U857" s="29">
        <f t="shared" si="131"/>
        <v>0</v>
      </c>
      <c r="V857" s="29">
        <f t="shared" si="132"/>
        <v>0</v>
      </c>
      <c r="W857" s="29">
        <f t="shared" si="133"/>
        <v>0</v>
      </c>
      <c r="X857" s="29">
        <f t="shared" si="134"/>
        <v>0</v>
      </c>
      <c r="Y857" s="29">
        <f t="shared" si="135"/>
        <v>0</v>
      </c>
      <c r="Z857" s="29">
        <f t="shared" si="136"/>
        <v>75225.81</v>
      </c>
      <c r="AB857" s="29"/>
    </row>
    <row r="858" spans="1:28" x14ac:dyDescent="0.3">
      <c r="A858" s="5" t="s">
        <v>2273</v>
      </c>
      <c r="B858" s="5" t="s">
        <v>2274</v>
      </c>
      <c r="C858" s="5">
        <v>40</v>
      </c>
      <c r="D858" s="162">
        <v>4988.17</v>
      </c>
      <c r="E858" s="124">
        <v>44839</v>
      </c>
      <c r="F858" s="124">
        <v>44853</v>
      </c>
      <c r="G858" s="140">
        <v>0</v>
      </c>
      <c r="H858" s="5" t="s">
        <v>8438</v>
      </c>
      <c r="I858" s="22" t="s">
        <v>8591</v>
      </c>
      <c r="J858" s="5"/>
      <c r="K858" s="5"/>
      <c r="L858" s="160">
        <f t="shared" si="139"/>
        <v>4988.17</v>
      </c>
      <c r="M858" s="160">
        <f t="shared" si="138"/>
        <v>4988.17</v>
      </c>
      <c r="N858" s="33">
        <f t="shared" si="137"/>
        <v>0</v>
      </c>
      <c r="T858">
        <v>1</v>
      </c>
      <c r="U858" s="29">
        <f t="shared" si="131"/>
        <v>0</v>
      </c>
      <c r="V858" s="29">
        <f t="shared" si="132"/>
        <v>0</v>
      </c>
      <c r="W858" s="29">
        <f t="shared" si="133"/>
        <v>0</v>
      </c>
      <c r="X858" s="29">
        <f t="shared" si="134"/>
        <v>0</v>
      </c>
      <c r="Y858" s="29">
        <f t="shared" si="135"/>
        <v>0</v>
      </c>
      <c r="Z858" s="29">
        <f t="shared" si="136"/>
        <v>4988.17</v>
      </c>
      <c r="AB858" s="29"/>
    </row>
    <row r="859" spans="1:28" x14ac:dyDescent="0.3">
      <c r="A859" s="5" t="s">
        <v>2273</v>
      </c>
      <c r="B859" s="5" t="s">
        <v>2274</v>
      </c>
      <c r="C859" s="5">
        <v>40</v>
      </c>
      <c r="D859" s="162">
        <v>4988.17</v>
      </c>
      <c r="E859" s="124">
        <v>44839</v>
      </c>
      <c r="F859" s="124">
        <v>44853</v>
      </c>
      <c r="G859" s="140">
        <v>0</v>
      </c>
      <c r="H859" s="5" t="s">
        <v>8434</v>
      </c>
      <c r="I859" s="22" t="s">
        <v>8591</v>
      </c>
      <c r="J859" s="5"/>
      <c r="K859" s="5"/>
      <c r="L859" s="160">
        <f t="shared" si="139"/>
        <v>4988.17</v>
      </c>
      <c r="M859" s="160">
        <f t="shared" si="138"/>
        <v>4988.17</v>
      </c>
      <c r="N859" s="33">
        <f t="shared" si="137"/>
        <v>0</v>
      </c>
      <c r="T859">
        <v>1</v>
      </c>
      <c r="U859" s="29">
        <f t="shared" si="131"/>
        <v>0</v>
      </c>
      <c r="V859" s="29">
        <f t="shared" si="132"/>
        <v>0</v>
      </c>
      <c r="W859" s="29">
        <f t="shared" si="133"/>
        <v>0</v>
      </c>
      <c r="X859" s="29">
        <f t="shared" si="134"/>
        <v>0</v>
      </c>
      <c r="Y859" s="29">
        <f t="shared" si="135"/>
        <v>0</v>
      </c>
      <c r="Z859" s="29">
        <f t="shared" si="136"/>
        <v>4988.17</v>
      </c>
      <c r="AB859" s="29"/>
    </row>
    <row r="860" spans="1:28" x14ac:dyDescent="0.3">
      <c r="A860" s="5" t="s">
        <v>2273</v>
      </c>
      <c r="B860" s="5" t="s">
        <v>2274</v>
      </c>
      <c r="C860" s="5">
        <v>40</v>
      </c>
      <c r="D860" s="162">
        <v>6436.82</v>
      </c>
      <c r="E860" s="124">
        <v>44839</v>
      </c>
      <c r="F860" s="124">
        <v>44853</v>
      </c>
      <c r="G860" s="140">
        <v>0</v>
      </c>
      <c r="H860" s="5" t="s">
        <v>8436</v>
      </c>
      <c r="I860" s="22" t="s">
        <v>8591</v>
      </c>
      <c r="J860" s="5"/>
      <c r="K860" s="5"/>
      <c r="L860" s="160">
        <f t="shared" si="139"/>
        <v>6436.82</v>
      </c>
      <c r="M860" s="160">
        <f t="shared" si="138"/>
        <v>6436.82</v>
      </c>
      <c r="N860" s="33">
        <f t="shared" si="137"/>
        <v>0</v>
      </c>
      <c r="T860">
        <v>1</v>
      </c>
      <c r="U860" s="29">
        <f t="shared" si="131"/>
        <v>0</v>
      </c>
      <c r="V860" s="29">
        <f t="shared" si="132"/>
        <v>0</v>
      </c>
      <c r="W860" s="29">
        <f t="shared" si="133"/>
        <v>0</v>
      </c>
      <c r="X860" s="29">
        <f t="shared" si="134"/>
        <v>0</v>
      </c>
      <c r="Y860" s="29">
        <f t="shared" si="135"/>
        <v>0</v>
      </c>
      <c r="Z860" s="29">
        <f t="shared" si="136"/>
        <v>6436.82</v>
      </c>
      <c r="AB860" s="29"/>
    </row>
    <row r="861" spans="1:28" x14ac:dyDescent="0.3">
      <c r="A861" s="5" t="s">
        <v>2273</v>
      </c>
      <c r="B861" s="5" t="s">
        <v>2274</v>
      </c>
      <c r="C861" s="5">
        <v>40</v>
      </c>
      <c r="D861" s="162">
        <v>4988.17</v>
      </c>
      <c r="E861" s="124">
        <v>44839</v>
      </c>
      <c r="F861" s="124">
        <v>44853</v>
      </c>
      <c r="G861" s="140">
        <v>0</v>
      </c>
      <c r="H861" s="5" t="s">
        <v>8437</v>
      </c>
      <c r="I861" s="22" t="s">
        <v>8591</v>
      </c>
      <c r="J861" s="5"/>
      <c r="K861" s="5"/>
      <c r="L861" s="160">
        <f t="shared" si="139"/>
        <v>4988.17</v>
      </c>
      <c r="M861" s="160">
        <f t="shared" si="138"/>
        <v>4988.17</v>
      </c>
      <c r="N861" s="33">
        <f t="shared" si="137"/>
        <v>0</v>
      </c>
      <c r="T861">
        <v>1</v>
      </c>
      <c r="U861" s="29">
        <f t="shared" si="131"/>
        <v>0</v>
      </c>
      <c r="V861" s="29">
        <f t="shared" si="132"/>
        <v>0</v>
      </c>
      <c r="W861" s="29">
        <f t="shared" si="133"/>
        <v>0</v>
      </c>
      <c r="X861" s="29">
        <f t="shared" si="134"/>
        <v>0</v>
      </c>
      <c r="Y861" s="29">
        <f t="shared" si="135"/>
        <v>0</v>
      </c>
      <c r="Z861" s="29">
        <f t="shared" si="136"/>
        <v>4988.17</v>
      </c>
      <c r="AB861" s="29"/>
    </row>
    <row r="862" spans="1:28" x14ac:dyDescent="0.3">
      <c r="A862" s="5" t="s">
        <v>2287</v>
      </c>
      <c r="B862" s="5" t="s">
        <v>2288</v>
      </c>
      <c r="C862" s="5">
        <v>500</v>
      </c>
      <c r="D862" s="162">
        <v>603.79</v>
      </c>
      <c r="E862" s="124">
        <v>44839</v>
      </c>
      <c r="F862" s="124">
        <v>44853</v>
      </c>
      <c r="G862" s="140">
        <v>0</v>
      </c>
      <c r="H862" s="5" t="s">
        <v>8380</v>
      </c>
      <c r="I862" s="22" t="s">
        <v>8591</v>
      </c>
      <c r="J862" s="5"/>
      <c r="K862" s="5"/>
      <c r="L862" s="160">
        <f t="shared" si="139"/>
        <v>603.79</v>
      </c>
      <c r="M862" s="160">
        <f t="shared" si="138"/>
        <v>603.79</v>
      </c>
      <c r="N862" s="33">
        <f t="shared" si="137"/>
        <v>0</v>
      </c>
      <c r="Q862">
        <v>1</v>
      </c>
      <c r="U862" s="29">
        <f t="shared" si="131"/>
        <v>0</v>
      </c>
      <c r="V862" s="29">
        <f t="shared" si="132"/>
        <v>0</v>
      </c>
      <c r="W862" s="29">
        <f t="shared" si="133"/>
        <v>603.79</v>
      </c>
      <c r="X862" s="29">
        <f t="shared" si="134"/>
        <v>0</v>
      </c>
      <c r="Y862" s="29">
        <f t="shared" si="135"/>
        <v>0</v>
      </c>
      <c r="Z862" s="29">
        <f t="shared" si="136"/>
        <v>0</v>
      </c>
      <c r="AB862" s="29"/>
    </row>
    <row r="863" spans="1:28" x14ac:dyDescent="0.3">
      <c r="A863" s="142" t="s">
        <v>8485</v>
      </c>
      <c r="B863" s="142"/>
      <c r="C863" s="142">
        <v>33976</v>
      </c>
      <c r="D863" s="161"/>
      <c r="E863" s="144" t="s">
        <v>6096</v>
      </c>
      <c r="F863" s="144">
        <v>44879</v>
      </c>
      <c r="G863" s="145"/>
      <c r="H863" s="142"/>
      <c r="I863" s="146"/>
      <c r="J863" s="142"/>
      <c r="K863" s="142"/>
      <c r="L863" s="147"/>
      <c r="M863" s="147"/>
      <c r="N863" s="147"/>
      <c r="U863" s="29"/>
      <c r="V863" s="29"/>
      <c r="W863" s="29"/>
      <c r="X863" s="29"/>
      <c r="Y863" s="29"/>
      <c r="Z863" s="29"/>
      <c r="AB863" s="29"/>
    </row>
    <row r="864" spans="1:28" x14ac:dyDescent="0.3">
      <c r="A864" s="5" t="s">
        <v>2506</v>
      </c>
      <c r="B864" s="5" t="s">
        <v>2507</v>
      </c>
      <c r="C864" s="5">
        <v>30</v>
      </c>
      <c r="D864" s="162">
        <v>4550.49</v>
      </c>
      <c r="E864" s="124" t="s">
        <v>6096</v>
      </c>
      <c r="F864" s="124">
        <v>44559</v>
      </c>
      <c r="G864" s="140">
        <v>0.95</v>
      </c>
      <c r="H864" s="5" t="s">
        <v>8436</v>
      </c>
      <c r="I864" s="22" t="s">
        <v>8591</v>
      </c>
      <c r="J864" s="5"/>
      <c r="K864" s="5"/>
      <c r="L864" s="160">
        <f t="shared" si="139"/>
        <v>227.52450000000019</v>
      </c>
      <c r="M864" s="160">
        <f t="shared" si="138"/>
        <v>227.52450000000019</v>
      </c>
      <c r="N864" s="33">
        <f t="shared" si="137"/>
        <v>0</v>
      </c>
      <c r="R864">
        <v>1</v>
      </c>
      <c r="U864" s="29">
        <f t="shared" si="131"/>
        <v>0</v>
      </c>
      <c r="V864" s="29">
        <f t="shared" si="132"/>
        <v>0</v>
      </c>
      <c r="W864" s="29">
        <f t="shared" si="133"/>
        <v>0</v>
      </c>
      <c r="X864" s="29">
        <f t="shared" si="134"/>
        <v>227.52450000000019</v>
      </c>
      <c r="Y864" s="29">
        <f t="shared" si="135"/>
        <v>0</v>
      </c>
      <c r="Z864" s="29">
        <f t="shared" si="136"/>
        <v>0</v>
      </c>
      <c r="AB864" s="29"/>
    </row>
    <row r="865" spans="1:28" x14ac:dyDescent="0.3">
      <c r="A865" s="5" t="s">
        <v>2506</v>
      </c>
      <c r="B865" s="5" t="s">
        <v>2507</v>
      </c>
      <c r="C865" s="5">
        <v>60</v>
      </c>
      <c r="D865" s="162">
        <v>7052.75</v>
      </c>
      <c r="E865" s="5" t="s">
        <v>6096</v>
      </c>
      <c r="F865" s="124">
        <v>44559</v>
      </c>
      <c r="G865" s="140">
        <v>0.95</v>
      </c>
      <c r="H865" s="5" t="s">
        <v>8437</v>
      </c>
      <c r="I865" s="22" t="s">
        <v>8591</v>
      </c>
      <c r="J865" s="5"/>
      <c r="K865" s="5"/>
      <c r="L865" s="160">
        <f t="shared" si="139"/>
        <v>352.63750000000033</v>
      </c>
      <c r="M865" s="160">
        <f t="shared" si="138"/>
        <v>352.63750000000033</v>
      </c>
      <c r="N865" s="33">
        <f t="shared" si="137"/>
        <v>0</v>
      </c>
      <c r="R865">
        <v>1</v>
      </c>
      <c r="U865" s="29">
        <f t="shared" si="131"/>
        <v>0</v>
      </c>
      <c r="V865" s="29">
        <f t="shared" si="132"/>
        <v>0</v>
      </c>
      <c r="W865" s="29">
        <f t="shared" si="133"/>
        <v>0</v>
      </c>
      <c r="X865" s="29">
        <f t="shared" si="134"/>
        <v>352.63750000000033</v>
      </c>
      <c r="Y865" s="29">
        <f t="shared" si="135"/>
        <v>0</v>
      </c>
      <c r="Z865" s="29">
        <f t="shared" si="136"/>
        <v>0</v>
      </c>
      <c r="AB865" s="29"/>
    </row>
    <row r="866" spans="1:28" x14ac:dyDescent="0.3">
      <c r="A866" s="5" t="s">
        <v>2508</v>
      </c>
      <c r="B866" s="5" t="s">
        <v>2509</v>
      </c>
      <c r="C866" s="5">
        <v>60</v>
      </c>
      <c r="D866" s="162">
        <v>9374.01</v>
      </c>
      <c r="E866" s="124">
        <v>44560</v>
      </c>
      <c r="F866" s="124">
        <v>44648</v>
      </c>
      <c r="G866" s="140">
        <v>0</v>
      </c>
      <c r="H866" s="5" t="s">
        <v>8436</v>
      </c>
      <c r="I866" s="22" t="s">
        <v>8591</v>
      </c>
      <c r="J866" s="5"/>
      <c r="K866" s="5"/>
      <c r="L866" s="160">
        <f t="shared" si="139"/>
        <v>9374.01</v>
      </c>
      <c r="M866" s="160">
        <f t="shared" si="138"/>
        <v>9374.01</v>
      </c>
      <c r="N866" s="33">
        <f t="shared" si="137"/>
        <v>0</v>
      </c>
      <c r="T866">
        <v>1</v>
      </c>
      <c r="U866" s="29">
        <f t="shared" si="131"/>
        <v>0</v>
      </c>
      <c r="V866" s="29">
        <f t="shared" si="132"/>
        <v>0</v>
      </c>
      <c r="W866" s="29">
        <f t="shared" si="133"/>
        <v>0</v>
      </c>
      <c r="X866" s="29">
        <f t="shared" si="134"/>
        <v>0</v>
      </c>
      <c r="Y866" s="29">
        <f t="shared" si="135"/>
        <v>0</v>
      </c>
      <c r="Z866" s="29">
        <f t="shared" si="136"/>
        <v>9374.01</v>
      </c>
      <c r="AB866" s="29"/>
    </row>
    <row r="867" spans="1:28" x14ac:dyDescent="0.3">
      <c r="A867" s="5" t="s">
        <v>2508</v>
      </c>
      <c r="B867" s="5" t="s">
        <v>2509</v>
      </c>
      <c r="C867" s="5">
        <v>20</v>
      </c>
      <c r="D867" s="162">
        <v>2421.44</v>
      </c>
      <c r="E867" s="124">
        <v>44560</v>
      </c>
      <c r="F867" s="124">
        <v>44648</v>
      </c>
      <c r="G867" s="140">
        <v>0</v>
      </c>
      <c r="H867" s="5" t="s">
        <v>8437</v>
      </c>
      <c r="I867" s="5" t="s">
        <v>8591</v>
      </c>
      <c r="J867" s="5"/>
      <c r="K867" s="5"/>
      <c r="L867" s="160">
        <f t="shared" si="139"/>
        <v>2421.44</v>
      </c>
      <c r="M867" s="160">
        <f t="shared" si="138"/>
        <v>2421.44</v>
      </c>
      <c r="N867" s="33">
        <f t="shared" si="137"/>
        <v>0</v>
      </c>
      <c r="T867">
        <v>1</v>
      </c>
      <c r="U867" s="29">
        <f t="shared" si="131"/>
        <v>0</v>
      </c>
      <c r="V867" s="29">
        <f t="shared" si="132"/>
        <v>0</v>
      </c>
      <c r="W867" s="29">
        <f t="shared" si="133"/>
        <v>0</v>
      </c>
      <c r="X867" s="29">
        <f t="shared" si="134"/>
        <v>0</v>
      </c>
      <c r="Y867" s="29">
        <f t="shared" si="135"/>
        <v>0</v>
      </c>
      <c r="Z867" s="29">
        <f t="shared" si="136"/>
        <v>2421.44</v>
      </c>
      <c r="AB867" s="29"/>
    </row>
    <row r="868" spans="1:28" x14ac:dyDescent="0.3">
      <c r="A868" s="5" t="s">
        <v>2508</v>
      </c>
      <c r="B868" s="5" t="s">
        <v>2509</v>
      </c>
      <c r="C868" s="5">
        <v>20</v>
      </c>
      <c r="D868" s="162">
        <v>2421.44</v>
      </c>
      <c r="E868" s="124">
        <v>44560</v>
      </c>
      <c r="F868" s="124">
        <v>44648</v>
      </c>
      <c r="G868" s="140">
        <v>0</v>
      </c>
      <c r="H868" s="5" t="s">
        <v>8438</v>
      </c>
      <c r="I868" s="22" t="s">
        <v>8591</v>
      </c>
      <c r="J868" s="5"/>
      <c r="K868" s="5"/>
      <c r="L868" s="160">
        <f t="shared" si="139"/>
        <v>2421.44</v>
      </c>
      <c r="M868" s="160">
        <f t="shared" si="138"/>
        <v>2421.44</v>
      </c>
      <c r="N868" s="33">
        <f t="shared" si="137"/>
        <v>0</v>
      </c>
      <c r="T868">
        <v>1</v>
      </c>
      <c r="U868" s="29">
        <f t="shared" si="131"/>
        <v>0</v>
      </c>
      <c r="V868" s="29">
        <f t="shared" si="132"/>
        <v>0</v>
      </c>
      <c r="W868" s="29">
        <f t="shared" si="133"/>
        <v>0</v>
      </c>
      <c r="X868" s="29">
        <f t="shared" si="134"/>
        <v>0</v>
      </c>
      <c r="Y868" s="29">
        <f t="shared" si="135"/>
        <v>0</v>
      </c>
      <c r="Z868" s="29">
        <f t="shared" si="136"/>
        <v>2421.44</v>
      </c>
      <c r="AB868" s="29"/>
    </row>
    <row r="869" spans="1:28" x14ac:dyDescent="0.3">
      <c r="A869" s="5" t="s">
        <v>2530</v>
      </c>
      <c r="B869" s="5" t="s">
        <v>2531</v>
      </c>
      <c r="C869" s="5">
        <v>30000</v>
      </c>
      <c r="D869" s="162">
        <v>35516.94</v>
      </c>
      <c r="E869" s="124">
        <v>44560</v>
      </c>
      <c r="F869" s="124">
        <v>44648</v>
      </c>
      <c r="G869" s="140">
        <v>0</v>
      </c>
      <c r="H869" s="5" t="s">
        <v>8380</v>
      </c>
      <c r="I869" s="22" t="s">
        <v>8591</v>
      </c>
      <c r="J869" s="5"/>
      <c r="K869" s="5"/>
      <c r="L869" s="160">
        <f t="shared" si="139"/>
        <v>35516.94</v>
      </c>
      <c r="M869" s="160">
        <f t="shared" si="138"/>
        <v>35516.94</v>
      </c>
      <c r="N869" s="33">
        <f t="shared" si="137"/>
        <v>0</v>
      </c>
      <c r="Q869">
        <v>1</v>
      </c>
      <c r="U869" s="29">
        <f t="shared" si="131"/>
        <v>0</v>
      </c>
      <c r="V869" s="29">
        <f t="shared" si="132"/>
        <v>0</v>
      </c>
      <c r="W869" s="29">
        <f t="shared" si="133"/>
        <v>35516.94</v>
      </c>
      <c r="X869" s="29">
        <f t="shared" si="134"/>
        <v>0</v>
      </c>
      <c r="Y869" s="29">
        <f t="shared" si="135"/>
        <v>0</v>
      </c>
      <c r="Z869" s="29">
        <f t="shared" si="136"/>
        <v>0</v>
      </c>
      <c r="AB869" s="29"/>
    </row>
    <row r="870" spans="1:28" x14ac:dyDescent="0.3">
      <c r="A870" s="5" t="s">
        <v>2510</v>
      </c>
      <c r="B870" s="5" t="s">
        <v>2511</v>
      </c>
      <c r="C870" s="5">
        <v>40</v>
      </c>
      <c r="D870" s="162">
        <v>6067.32</v>
      </c>
      <c r="E870" s="124" t="s">
        <v>7351</v>
      </c>
      <c r="F870" s="124">
        <v>44650</v>
      </c>
      <c r="G870" s="140">
        <v>0.5</v>
      </c>
      <c r="H870" s="5" t="s">
        <v>8436</v>
      </c>
      <c r="I870" s="22" t="s">
        <v>8591</v>
      </c>
      <c r="J870" s="5"/>
      <c r="K870" s="5"/>
      <c r="L870" s="160">
        <f t="shared" si="139"/>
        <v>3033.66</v>
      </c>
      <c r="M870" s="160">
        <f t="shared" si="138"/>
        <v>3033.66</v>
      </c>
      <c r="N870" s="33">
        <f t="shared" si="137"/>
        <v>0</v>
      </c>
      <c r="R870">
        <v>1</v>
      </c>
      <c r="U870" s="29">
        <f t="shared" si="131"/>
        <v>0</v>
      </c>
      <c r="V870" s="29">
        <f t="shared" si="132"/>
        <v>0</v>
      </c>
      <c r="W870" s="29">
        <f t="shared" si="133"/>
        <v>0</v>
      </c>
      <c r="X870" s="29">
        <f t="shared" si="134"/>
        <v>3033.66</v>
      </c>
      <c r="Y870" s="29">
        <f t="shared" si="135"/>
        <v>0</v>
      </c>
      <c r="Z870" s="29">
        <f t="shared" si="136"/>
        <v>0</v>
      </c>
      <c r="AB870" s="29"/>
    </row>
    <row r="871" spans="1:28" x14ac:dyDescent="0.3">
      <c r="A871" s="5" t="s">
        <v>2510</v>
      </c>
      <c r="B871" s="5" t="s">
        <v>2511</v>
      </c>
      <c r="C871" s="5">
        <v>10</v>
      </c>
      <c r="D871" s="162">
        <v>1175.46</v>
      </c>
      <c r="E871" s="124" t="s">
        <v>7351</v>
      </c>
      <c r="F871" s="124">
        <v>44650</v>
      </c>
      <c r="G871" s="140">
        <v>0.5</v>
      </c>
      <c r="H871" s="5" t="s">
        <v>8437</v>
      </c>
      <c r="I871" s="22" t="s">
        <v>8591</v>
      </c>
      <c r="J871" s="5"/>
      <c r="K871" s="5"/>
      <c r="L871" s="160">
        <f t="shared" si="139"/>
        <v>587.73</v>
      </c>
      <c r="M871" s="160">
        <f t="shared" si="138"/>
        <v>587.73</v>
      </c>
      <c r="N871" s="33">
        <f t="shared" si="137"/>
        <v>0</v>
      </c>
      <c r="R871">
        <v>1</v>
      </c>
      <c r="U871" s="29">
        <f t="shared" si="131"/>
        <v>0</v>
      </c>
      <c r="V871" s="29">
        <f t="shared" si="132"/>
        <v>0</v>
      </c>
      <c r="W871" s="29">
        <f t="shared" si="133"/>
        <v>0</v>
      </c>
      <c r="X871" s="29">
        <f t="shared" si="134"/>
        <v>587.73</v>
      </c>
      <c r="Y871" s="29">
        <f t="shared" si="135"/>
        <v>0</v>
      </c>
      <c r="Z871" s="29">
        <f t="shared" si="136"/>
        <v>0</v>
      </c>
      <c r="AB871" s="29"/>
    </row>
    <row r="872" spans="1:28" x14ac:dyDescent="0.3">
      <c r="A872" s="5" t="s">
        <v>2512</v>
      </c>
      <c r="B872" s="5" t="s">
        <v>2513</v>
      </c>
      <c r="C872" s="5">
        <v>8</v>
      </c>
      <c r="D872" s="162">
        <v>1249.8699999999999</v>
      </c>
      <c r="E872" s="124">
        <v>44651</v>
      </c>
      <c r="F872" s="124">
        <v>44664</v>
      </c>
      <c r="G872" s="140">
        <v>0</v>
      </c>
      <c r="H872" s="5" t="s">
        <v>8436</v>
      </c>
      <c r="I872" s="22" t="s">
        <v>8591</v>
      </c>
      <c r="J872" s="5"/>
      <c r="K872" s="5"/>
      <c r="L872" s="160">
        <f t="shared" si="139"/>
        <v>1249.8699999999999</v>
      </c>
      <c r="M872" s="160">
        <f t="shared" si="138"/>
        <v>1249.8699999999999</v>
      </c>
      <c r="N872" s="33">
        <f t="shared" si="137"/>
        <v>0</v>
      </c>
      <c r="T872">
        <v>1</v>
      </c>
      <c r="U872" s="29">
        <f t="shared" si="131"/>
        <v>0</v>
      </c>
      <c r="V872" s="29">
        <f t="shared" si="132"/>
        <v>0</v>
      </c>
      <c r="W872" s="29">
        <f t="shared" si="133"/>
        <v>0</v>
      </c>
      <c r="X872" s="29">
        <f t="shared" si="134"/>
        <v>0</v>
      </c>
      <c r="Y872" s="29">
        <f t="shared" si="135"/>
        <v>0</v>
      </c>
      <c r="Z872" s="29">
        <f t="shared" si="136"/>
        <v>1249.8699999999999</v>
      </c>
      <c r="AB872" s="29"/>
    </row>
    <row r="873" spans="1:28" x14ac:dyDescent="0.3">
      <c r="A873" s="5" t="s">
        <v>2512</v>
      </c>
      <c r="B873" s="5" t="s">
        <v>2513</v>
      </c>
      <c r="C873" s="5">
        <v>8</v>
      </c>
      <c r="D873" s="162">
        <v>968.58</v>
      </c>
      <c r="E873" s="124">
        <v>44651</v>
      </c>
      <c r="F873" s="124">
        <v>44664</v>
      </c>
      <c r="G873" s="140">
        <v>0</v>
      </c>
      <c r="H873" s="5" t="s">
        <v>8437</v>
      </c>
      <c r="I873" s="22" t="s">
        <v>8591</v>
      </c>
      <c r="J873" s="5"/>
      <c r="K873" s="5"/>
      <c r="L873" s="160">
        <f t="shared" si="139"/>
        <v>968.58</v>
      </c>
      <c r="M873" s="160">
        <f t="shared" si="138"/>
        <v>968.58</v>
      </c>
      <c r="N873" s="33">
        <f t="shared" si="137"/>
        <v>0</v>
      </c>
      <c r="T873">
        <v>1</v>
      </c>
      <c r="U873" s="29">
        <f t="shared" ref="U873:U936" si="140">O873*M873</f>
        <v>0</v>
      </c>
      <c r="V873" s="29">
        <f t="shared" ref="V873:V936" si="141">P873*M873</f>
        <v>0</v>
      </c>
      <c r="W873" s="29">
        <f t="shared" ref="W873:W936" si="142">Q873*M873</f>
        <v>0</v>
      </c>
      <c r="X873" s="29">
        <f t="shared" ref="X873:X936" si="143">R873*M873</f>
        <v>0</v>
      </c>
      <c r="Y873" s="29">
        <f t="shared" ref="Y873:Y936" si="144">S873*M873</f>
        <v>0</v>
      </c>
      <c r="Z873" s="29">
        <f t="shared" ref="Z873:Z936" si="145">T873*M873</f>
        <v>968.58</v>
      </c>
      <c r="AB873" s="29"/>
    </row>
    <row r="874" spans="1:28" x14ac:dyDescent="0.3">
      <c r="A874" s="5" t="s">
        <v>2512</v>
      </c>
      <c r="B874" s="5" t="s">
        <v>2513</v>
      </c>
      <c r="C874" s="5">
        <v>8</v>
      </c>
      <c r="D874" s="162">
        <v>968.58</v>
      </c>
      <c r="E874" s="124">
        <v>44651</v>
      </c>
      <c r="F874" s="124">
        <v>44664</v>
      </c>
      <c r="G874" s="140">
        <v>0</v>
      </c>
      <c r="H874" s="5" t="s">
        <v>8438</v>
      </c>
      <c r="I874" s="22" t="s">
        <v>8591</v>
      </c>
      <c r="J874" s="5"/>
      <c r="K874" s="5"/>
      <c r="L874" s="160">
        <f t="shared" si="139"/>
        <v>968.58</v>
      </c>
      <c r="M874" s="160">
        <f t="shared" si="138"/>
        <v>968.58</v>
      </c>
      <c r="N874" s="33">
        <f t="shared" si="137"/>
        <v>0</v>
      </c>
      <c r="T874">
        <v>1</v>
      </c>
      <c r="U874" s="29">
        <f t="shared" si="140"/>
        <v>0</v>
      </c>
      <c r="V874" s="29">
        <f t="shared" si="141"/>
        <v>0</v>
      </c>
      <c r="W874" s="29">
        <f t="shared" si="142"/>
        <v>0</v>
      </c>
      <c r="X874" s="29">
        <f t="shared" si="143"/>
        <v>0</v>
      </c>
      <c r="Y874" s="29">
        <f t="shared" si="144"/>
        <v>0</v>
      </c>
      <c r="Z874" s="29">
        <f t="shared" si="145"/>
        <v>968.58</v>
      </c>
      <c r="AB874" s="29"/>
    </row>
    <row r="875" spans="1:28" x14ac:dyDescent="0.3">
      <c r="A875" s="5" t="s">
        <v>2514</v>
      </c>
      <c r="B875" s="5" t="s">
        <v>2515</v>
      </c>
      <c r="C875" s="5">
        <v>8</v>
      </c>
      <c r="D875" s="162">
        <v>1249.8699999999999</v>
      </c>
      <c r="E875" s="124">
        <v>44665</v>
      </c>
      <c r="F875" s="124">
        <v>44678</v>
      </c>
      <c r="G875" s="140">
        <v>0</v>
      </c>
      <c r="H875" s="5" t="s">
        <v>8436</v>
      </c>
      <c r="I875" s="22" t="s">
        <v>8591</v>
      </c>
      <c r="J875" s="5"/>
      <c r="K875" s="5"/>
      <c r="L875" s="160">
        <f t="shared" si="139"/>
        <v>1249.8699999999999</v>
      </c>
      <c r="M875" s="160">
        <f t="shared" si="138"/>
        <v>1249.8699999999999</v>
      </c>
      <c r="N875" s="33">
        <f t="shared" si="137"/>
        <v>0</v>
      </c>
      <c r="T875">
        <v>1</v>
      </c>
      <c r="U875" s="29">
        <f t="shared" si="140"/>
        <v>0</v>
      </c>
      <c r="V875" s="29">
        <f t="shared" si="141"/>
        <v>0</v>
      </c>
      <c r="W875" s="29">
        <f t="shared" si="142"/>
        <v>0</v>
      </c>
      <c r="X875" s="29">
        <f t="shared" si="143"/>
        <v>0</v>
      </c>
      <c r="Y875" s="29">
        <f t="shared" si="144"/>
        <v>0</v>
      </c>
      <c r="Z875" s="29">
        <f t="shared" si="145"/>
        <v>1249.8699999999999</v>
      </c>
      <c r="AB875" s="29"/>
    </row>
    <row r="876" spans="1:28" x14ac:dyDescent="0.3">
      <c r="A876" s="5" t="s">
        <v>2514</v>
      </c>
      <c r="B876" s="5" t="s">
        <v>2515</v>
      </c>
      <c r="C876" s="5">
        <v>8</v>
      </c>
      <c r="D876" s="162">
        <v>968.58</v>
      </c>
      <c r="E876" s="124">
        <v>44665</v>
      </c>
      <c r="F876" s="124">
        <v>44678</v>
      </c>
      <c r="G876" s="140">
        <v>0</v>
      </c>
      <c r="H876" s="5" t="s">
        <v>8437</v>
      </c>
      <c r="I876" s="22" t="s">
        <v>8591</v>
      </c>
      <c r="J876" s="5"/>
      <c r="K876" s="5"/>
      <c r="L876" s="160">
        <f t="shared" si="139"/>
        <v>968.58</v>
      </c>
      <c r="M876" s="160">
        <f t="shared" si="138"/>
        <v>968.58</v>
      </c>
      <c r="N876" s="33">
        <f t="shared" si="137"/>
        <v>0</v>
      </c>
      <c r="T876">
        <v>1</v>
      </c>
      <c r="U876" s="29">
        <f t="shared" si="140"/>
        <v>0</v>
      </c>
      <c r="V876" s="29">
        <f t="shared" si="141"/>
        <v>0</v>
      </c>
      <c r="W876" s="29">
        <f t="shared" si="142"/>
        <v>0</v>
      </c>
      <c r="X876" s="29">
        <f t="shared" si="143"/>
        <v>0</v>
      </c>
      <c r="Y876" s="29">
        <f t="shared" si="144"/>
        <v>0</v>
      </c>
      <c r="Z876" s="29">
        <f t="shared" si="145"/>
        <v>968.58</v>
      </c>
      <c r="AB876" s="29"/>
    </row>
    <row r="877" spans="1:28" x14ac:dyDescent="0.3">
      <c r="A877" s="5" t="s">
        <v>2514</v>
      </c>
      <c r="B877" s="5" t="s">
        <v>2515</v>
      </c>
      <c r="C877" s="5">
        <v>8</v>
      </c>
      <c r="D877" s="162">
        <v>968.58</v>
      </c>
      <c r="E877" s="124">
        <v>44665</v>
      </c>
      <c r="F877" s="124">
        <v>44678</v>
      </c>
      <c r="G877" s="140">
        <v>0</v>
      </c>
      <c r="H877" s="5" t="s">
        <v>8438</v>
      </c>
      <c r="I877" s="22" t="s">
        <v>8591</v>
      </c>
      <c r="J877" s="5"/>
      <c r="K877" s="5"/>
      <c r="L877" s="160">
        <f t="shared" si="139"/>
        <v>968.58</v>
      </c>
      <c r="M877" s="160">
        <f t="shared" si="138"/>
        <v>968.58</v>
      </c>
      <c r="N877" s="33">
        <f t="shared" si="137"/>
        <v>0</v>
      </c>
      <c r="T877">
        <v>1</v>
      </c>
      <c r="U877" s="29">
        <f t="shared" si="140"/>
        <v>0</v>
      </c>
      <c r="V877" s="29">
        <f t="shared" si="141"/>
        <v>0</v>
      </c>
      <c r="W877" s="29">
        <f t="shared" si="142"/>
        <v>0</v>
      </c>
      <c r="X877" s="29">
        <f t="shared" si="143"/>
        <v>0</v>
      </c>
      <c r="Y877" s="29">
        <f t="shared" si="144"/>
        <v>0</v>
      </c>
      <c r="Z877" s="29">
        <f t="shared" si="145"/>
        <v>968.58</v>
      </c>
      <c r="AB877" s="29"/>
    </row>
    <row r="878" spans="1:28" x14ac:dyDescent="0.3">
      <c r="A878" s="5" t="s">
        <v>2516</v>
      </c>
      <c r="B878" s="5" t="s">
        <v>2517</v>
      </c>
      <c r="C878" s="5">
        <v>8</v>
      </c>
      <c r="D878" s="162">
        <v>1249.8699999999999</v>
      </c>
      <c r="E878" s="124">
        <v>44687</v>
      </c>
      <c r="F878" s="124">
        <v>44693</v>
      </c>
      <c r="G878" s="140">
        <v>0</v>
      </c>
      <c r="H878" s="5" t="s">
        <v>8436</v>
      </c>
      <c r="I878" s="22" t="s">
        <v>8591</v>
      </c>
      <c r="J878" s="5"/>
      <c r="K878" s="5"/>
      <c r="L878" s="160">
        <f t="shared" si="139"/>
        <v>1249.8699999999999</v>
      </c>
      <c r="M878" s="160">
        <f t="shared" si="138"/>
        <v>1249.8699999999999</v>
      </c>
      <c r="N878" s="33">
        <f t="shared" si="137"/>
        <v>0</v>
      </c>
      <c r="T878">
        <v>1</v>
      </c>
      <c r="U878" s="29">
        <f t="shared" si="140"/>
        <v>0</v>
      </c>
      <c r="V878" s="29">
        <f t="shared" si="141"/>
        <v>0</v>
      </c>
      <c r="W878" s="29">
        <f t="shared" si="142"/>
        <v>0</v>
      </c>
      <c r="X878" s="29">
        <f t="shared" si="143"/>
        <v>0</v>
      </c>
      <c r="Y878" s="29">
        <f t="shared" si="144"/>
        <v>0</v>
      </c>
      <c r="Z878" s="29">
        <f t="shared" si="145"/>
        <v>1249.8699999999999</v>
      </c>
      <c r="AB878" s="29"/>
    </row>
    <row r="879" spans="1:28" x14ac:dyDescent="0.3">
      <c r="A879" s="5" t="s">
        <v>2516</v>
      </c>
      <c r="B879" s="5" t="s">
        <v>2517</v>
      </c>
      <c r="C879" s="5">
        <v>24</v>
      </c>
      <c r="D879" s="162">
        <v>2905.73</v>
      </c>
      <c r="E879" s="124">
        <v>44687</v>
      </c>
      <c r="F879" s="124">
        <v>44693</v>
      </c>
      <c r="G879" s="140">
        <v>0</v>
      </c>
      <c r="H879" s="5" t="s">
        <v>8438</v>
      </c>
      <c r="I879" s="22" t="s">
        <v>8591</v>
      </c>
      <c r="J879" s="5"/>
      <c r="K879" s="5"/>
      <c r="L879" s="160">
        <f t="shared" si="139"/>
        <v>2905.73</v>
      </c>
      <c r="M879" s="160">
        <f t="shared" si="138"/>
        <v>2905.73</v>
      </c>
      <c r="N879" s="33">
        <f t="shared" si="137"/>
        <v>0</v>
      </c>
      <c r="T879">
        <v>1</v>
      </c>
      <c r="U879" s="29">
        <f t="shared" si="140"/>
        <v>0</v>
      </c>
      <c r="V879" s="29">
        <f t="shared" si="141"/>
        <v>0</v>
      </c>
      <c r="W879" s="29">
        <f t="shared" si="142"/>
        <v>0</v>
      </c>
      <c r="X879" s="29">
        <f t="shared" si="143"/>
        <v>0</v>
      </c>
      <c r="Y879" s="29">
        <f t="shared" si="144"/>
        <v>0</v>
      </c>
      <c r="Z879" s="29">
        <f t="shared" si="145"/>
        <v>2905.73</v>
      </c>
      <c r="AB879" s="29"/>
    </row>
    <row r="880" spans="1:28" x14ac:dyDescent="0.3">
      <c r="A880" s="5" t="s">
        <v>2516</v>
      </c>
      <c r="B880" s="5" t="s">
        <v>2517</v>
      </c>
      <c r="C880" s="5">
        <v>8</v>
      </c>
      <c r="D880" s="162">
        <v>968.58</v>
      </c>
      <c r="E880" s="124">
        <v>44687</v>
      </c>
      <c r="F880" s="124">
        <v>44693</v>
      </c>
      <c r="G880" s="140">
        <v>0</v>
      </c>
      <c r="H880" s="5" t="s">
        <v>8434</v>
      </c>
      <c r="I880" s="22" t="s">
        <v>8591</v>
      </c>
      <c r="J880" s="5"/>
      <c r="K880" s="5"/>
      <c r="L880" s="160">
        <f t="shared" si="139"/>
        <v>968.58</v>
      </c>
      <c r="M880" s="160">
        <f t="shared" si="138"/>
        <v>968.58</v>
      </c>
      <c r="N880" s="33">
        <f t="shared" si="137"/>
        <v>0</v>
      </c>
      <c r="T880">
        <v>1</v>
      </c>
      <c r="U880" s="29">
        <f t="shared" si="140"/>
        <v>0</v>
      </c>
      <c r="V880" s="29">
        <f t="shared" si="141"/>
        <v>0</v>
      </c>
      <c r="W880" s="29">
        <f t="shared" si="142"/>
        <v>0</v>
      </c>
      <c r="X880" s="29">
        <f t="shared" si="143"/>
        <v>0</v>
      </c>
      <c r="Y880" s="29">
        <f t="shared" si="144"/>
        <v>0</v>
      </c>
      <c r="Z880" s="29">
        <f t="shared" si="145"/>
        <v>968.58</v>
      </c>
      <c r="AB880" s="29"/>
    </row>
    <row r="881" spans="1:28" x14ac:dyDescent="0.3">
      <c r="A881" s="5" t="s">
        <v>2532</v>
      </c>
      <c r="B881" s="5" t="s">
        <v>2533</v>
      </c>
      <c r="C881" s="5">
        <v>500</v>
      </c>
      <c r="D881" s="162">
        <v>591.95000000000005</v>
      </c>
      <c r="E881" s="124">
        <v>44687</v>
      </c>
      <c r="F881" s="124">
        <v>44693</v>
      </c>
      <c r="G881" s="140">
        <v>0</v>
      </c>
      <c r="H881" s="5" t="s">
        <v>8380</v>
      </c>
      <c r="I881" s="22" t="s">
        <v>8591</v>
      </c>
      <c r="J881" s="5"/>
      <c r="K881" s="5"/>
      <c r="L881" s="160">
        <f t="shared" si="139"/>
        <v>591.95000000000005</v>
      </c>
      <c r="M881" s="160">
        <f t="shared" si="138"/>
        <v>591.95000000000005</v>
      </c>
      <c r="N881" s="33">
        <f t="shared" si="137"/>
        <v>0</v>
      </c>
      <c r="Q881">
        <v>1</v>
      </c>
      <c r="U881" s="29">
        <f t="shared" si="140"/>
        <v>0</v>
      </c>
      <c r="V881" s="29">
        <f t="shared" si="141"/>
        <v>0</v>
      </c>
      <c r="W881" s="29">
        <f t="shared" si="142"/>
        <v>591.95000000000005</v>
      </c>
      <c r="X881" s="29">
        <f t="shared" si="143"/>
        <v>0</v>
      </c>
      <c r="Y881" s="29">
        <f t="shared" si="144"/>
        <v>0</v>
      </c>
      <c r="Z881" s="29">
        <f t="shared" si="145"/>
        <v>0</v>
      </c>
      <c r="AB881" s="29"/>
    </row>
    <row r="882" spans="1:28" x14ac:dyDescent="0.3">
      <c r="A882" s="5" t="s">
        <v>2518</v>
      </c>
      <c r="B882" s="5" t="s">
        <v>2519</v>
      </c>
      <c r="C882" s="5">
        <v>8</v>
      </c>
      <c r="D882" s="162">
        <v>1287.3599999999999</v>
      </c>
      <c r="E882" s="124">
        <v>44826</v>
      </c>
      <c r="F882" s="124">
        <v>44830</v>
      </c>
      <c r="G882" s="140">
        <v>0</v>
      </c>
      <c r="H882" s="5" t="s">
        <v>8436</v>
      </c>
      <c r="I882" s="22" t="s">
        <v>8591</v>
      </c>
      <c r="J882" s="5"/>
      <c r="K882" s="5"/>
      <c r="L882" s="160">
        <f t="shared" si="139"/>
        <v>1287.3599999999999</v>
      </c>
      <c r="M882" s="160">
        <f t="shared" si="138"/>
        <v>1287.3599999999999</v>
      </c>
      <c r="N882" s="33">
        <f t="shared" si="137"/>
        <v>0</v>
      </c>
      <c r="T882">
        <v>1</v>
      </c>
      <c r="U882" s="29">
        <f t="shared" si="140"/>
        <v>0</v>
      </c>
      <c r="V882" s="29">
        <f t="shared" si="141"/>
        <v>0</v>
      </c>
      <c r="W882" s="29">
        <f t="shared" si="142"/>
        <v>0</v>
      </c>
      <c r="X882" s="29">
        <f t="shared" si="143"/>
        <v>0</v>
      </c>
      <c r="Y882" s="29">
        <f t="shared" si="144"/>
        <v>0</v>
      </c>
      <c r="Z882" s="29">
        <f t="shared" si="145"/>
        <v>1287.3599999999999</v>
      </c>
      <c r="AB882" s="29"/>
    </row>
    <row r="883" spans="1:28" x14ac:dyDescent="0.3">
      <c r="A883" s="5" t="s">
        <v>2518</v>
      </c>
      <c r="B883" s="5" t="s">
        <v>2519</v>
      </c>
      <c r="C883" s="5">
        <v>8</v>
      </c>
      <c r="D883" s="162">
        <v>997.63</v>
      </c>
      <c r="E883" s="124">
        <v>44826</v>
      </c>
      <c r="F883" s="124">
        <v>44830</v>
      </c>
      <c r="G883" s="140">
        <v>0</v>
      </c>
      <c r="H883" s="5" t="s">
        <v>8437</v>
      </c>
      <c r="I883" s="22" t="s">
        <v>8591</v>
      </c>
      <c r="J883" s="5"/>
      <c r="K883" s="5"/>
      <c r="L883" s="160">
        <f t="shared" si="139"/>
        <v>997.63</v>
      </c>
      <c r="M883" s="160">
        <f t="shared" si="138"/>
        <v>997.63</v>
      </c>
      <c r="N883" s="33">
        <f t="shared" si="137"/>
        <v>0</v>
      </c>
      <c r="T883">
        <v>1</v>
      </c>
      <c r="U883" s="29">
        <f t="shared" si="140"/>
        <v>0</v>
      </c>
      <c r="V883" s="29">
        <f t="shared" si="141"/>
        <v>0</v>
      </c>
      <c r="W883" s="29">
        <f t="shared" si="142"/>
        <v>0</v>
      </c>
      <c r="X883" s="29">
        <f t="shared" si="143"/>
        <v>0</v>
      </c>
      <c r="Y883" s="29">
        <f t="shared" si="144"/>
        <v>0</v>
      </c>
      <c r="Z883" s="29">
        <f t="shared" si="145"/>
        <v>997.63</v>
      </c>
      <c r="AB883" s="29"/>
    </row>
    <row r="884" spans="1:28" x14ac:dyDescent="0.3">
      <c r="A884" s="5" t="s">
        <v>2518</v>
      </c>
      <c r="B884" s="5" t="s">
        <v>2519</v>
      </c>
      <c r="C884" s="5">
        <v>60</v>
      </c>
      <c r="D884" s="162">
        <v>7482.26</v>
      </c>
      <c r="E884" s="124">
        <v>44826</v>
      </c>
      <c r="F884" s="124">
        <v>44830</v>
      </c>
      <c r="G884" s="140">
        <v>0</v>
      </c>
      <c r="H884" s="5" t="s">
        <v>8438</v>
      </c>
      <c r="I884" s="22" t="s">
        <v>8591</v>
      </c>
      <c r="J884" s="5"/>
      <c r="K884" s="5"/>
      <c r="L884" s="160">
        <f t="shared" si="139"/>
        <v>7482.26</v>
      </c>
      <c r="M884" s="160">
        <f t="shared" si="138"/>
        <v>7482.26</v>
      </c>
      <c r="N884" s="33">
        <f t="shared" si="137"/>
        <v>0</v>
      </c>
      <c r="T884">
        <v>1</v>
      </c>
      <c r="U884" s="29">
        <f t="shared" si="140"/>
        <v>0</v>
      </c>
      <c r="V884" s="29">
        <f t="shared" si="141"/>
        <v>0</v>
      </c>
      <c r="W884" s="29">
        <f t="shared" si="142"/>
        <v>0</v>
      </c>
      <c r="X884" s="29">
        <f t="shared" si="143"/>
        <v>0</v>
      </c>
      <c r="Y884" s="29">
        <f t="shared" si="144"/>
        <v>0</v>
      </c>
      <c r="Z884" s="29">
        <f t="shared" si="145"/>
        <v>7482.26</v>
      </c>
      <c r="AB884" s="29"/>
    </row>
    <row r="885" spans="1:28" x14ac:dyDescent="0.3">
      <c r="A885" s="5" t="s">
        <v>2534</v>
      </c>
      <c r="B885" s="5" t="s">
        <v>2535</v>
      </c>
      <c r="C885" s="5">
        <v>500</v>
      </c>
      <c r="D885" s="162">
        <v>603.79</v>
      </c>
      <c r="E885" s="124">
        <v>44826</v>
      </c>
      <c r="F885" s="124">
        <v>44830</v>
      </c>
      <c r="G885" s="140">
        <v>0</v>
      </c>
      <c r="H885" s="5" t="s">
        <v>8380</v>
      </c>
      <c r="I885" s="22" t="s">
        <v>8591</v>
      </c>
      <c r="J885" s="5"/>
      <c r="K885" s="5"/>
      <c r="L885" s="160">
        <f t="shared" si="139"/>
        <v>603.79</v>
      </c>
      <c r="M885" s="160">
        <f t="shared" si="138"/>
        <v>603.79</v>
      </c>
      <c r="N885" s="33">
        <f t="shared" si="137"/>
        <v>0</v>
      </c>
      <c r="Q885">
        <v>1</v>
      </c>
      <c r="U885" s="29">
        <f t="shared" si="140"/>
        <v>0</v>
      </c>
      <c r="V885" s="29">
        <f t="shared" si="141"/>
        <v>0</v>
      </c>
      <c r="W885" s="29">
        <f t="shared" si="142"/>
        <v>603.79</v>
      </c>
      <c r="X885" s="29">
        <f t="shared" si="143"/>
        <v>0</v>
      </c>
      <c r="Y885" s="29">
        <f t="shared" si="144"/>
        <v>0</v>
      </c>
      <c r="Z885" s="29">
        <f t="shared" si="145"/>
        <v>0</v>
      </c>
      <c r="AB885" s="29"/>
    </row>
    <row r="886" spans="1:28" x14ac:dyDescent="0.3">
      <c r="A886" s="5" t="s">
        <v>2546</v>
      </c>
      <c r="B886" s="5" t="s">
        <v>2547</v>
      </c>
      <c r="C886" s="5">
        <v>16</v>
      </c>
      <c r="D886" s="162">
        <v>2211.85</v>
      </c>
      <c r="E886" s="124">
        <v>44831</v>
      </c>
      <c r="F886" s="124">
        <v>44832</v>
      </c>
      <c r="G886" s="140">
        <v>0</v>
      </c>
      <c r="H886" s="5" t="s">
        <v>8486</v>
      </c>
      <c r="I886" s="22" t="s">
        <v>8591</v>
      </c>
      <c r="J886" s="5"/>
      <c r="K886" s="5"/>
      <c r="L886" s="160">
        <f t="shared" si="139"/>
        <v>2211.85</v>
      </c>
      <c r="M886" s="160">
        <f t="shared" si="138"/>
        <v>2211.85</v>
      </c>
      <c r="N886" s="33">
        <f t="shared" si="137"/>
        <v>0</v>
      </c>
      <c r="T886">
        <v>1</v>
      </c>
      <c r="U886" s="29">
        <f t="shared" si="140"/>
        <v>0</v>
      </c>
      <c r="V886" s="29">
        <f t="shared" si="141"/>
        <v>0</v>
      </c>
      <c r="W886" s="29">
        <f t="shared" si="142"/>
        <v>0</v>
      </c>
      <c r="X886" s="29">
        <f t="shared" si="143"/>
        <v>0</v>
      </c>
      <c r="Y886" s="29">
        <f t="shared" si="144"/>
        <v>0</v>
      </c>
      <c r="Z886" s="29">
        <f t="shared" si="145"/>
        <v>2211.85</v>
      </c>
      <c r="AB886" s="29"/>
    </row>
    <row r="887" spans="1:28" x14ac:dyDescent="0.3">
      <c r="A887" s="5" t="s">
        <v>2548</v>
      </c>
      <c r="B887" s="5" t="s">
        <v>2549</v>
      </c>
      <c r="C887" s="5">
        <v>40</v>
      </c>
      <c r="D887" s="162">
        <v>4988.17</v>
      </c>
      <c r="E887" s="124">
        <v>44831</v>
      </c>
      <c r="F887" s="124">
        <v>44832</v>
      </c>
      <c r="G887" s="140">
        <v>0</v>
      </c>
      <c r="H887" s="5" t="s">
        <v>8434</v>
      </c>
      <c r="I887" s="22" t="s">
        <v>8591</v>
      </c>
      <c r="J887" s="5"/>
      <c r="K887" s="5"/>
      <c r="L887" s="160">
        <f t="shared" si="139"/>
        <v>4988.17</v>
      </c>
      <c r="M887" s="160">
        <f t="shared" si="138"/>
        <v>4988.17</v>
      </c>
      <c r="N887" s="33">
        <f t="shared" si="137"/>
        <v>0</v>
      </c>
      <c r="T887">
        <v>1</v>
      </c>
      <c r="U887" s="29">
        <f t="shared" si="140"/>
        <v>0</v>
      </c>
      <c r="V887" s="29">
        <f t="shared" si="141"/>
        <v>0</v>
      </c>
      <c r="W887" s="29">
        <f t="shared" si="142"/>
        <v>0</v>
      </c>
      <c r="X887" s="29">
        <f t="shared" si="143"/>
        <v>0</v>
      </c>
      <c r="Y887" s="29">
        <f t="shared" si="144"/>
        <v>0</v>
      </c>
      <c r="Z887" s="29">
        <f t="shared" si="145"/>
        <v>4988.17</v>
      </c>
      <c r="AB887" s="29"/>
    </row>
    <row r="888" spans="1:28" x14ac:dyDescent="0.3">
      <c r="A888" s="5" t="s">
        <v>2550</v>
      </c>
      <c r="B888" s="5" t="s">
        <v>2551</v>
      </c>
      <c r="C888" s="5">
        <v>40</v>
      </c>
      <c r="D888" s="162">
        <v>5529.62</v>
      </c>
      <c r="E888" s="124">
        <v>44831</v>
      </c>
      <c r="F888" s="124">
        <v>44832</v>
      </c>
      <c r="G888" s="140">
        <v>0</v>
      </c>
      <c r="H888" s="5" t="s">
        <v>8486</v>
      </c>
      <c r="I888" s="22" t="s">
        <v>8591</v>
      </c>
      <c r="J888" s="5"/>
      <c r="K888" s="5"/>
      <c r="L888" s="160">
        <f t="shared" si="139"/>
        <v>5529.62</v>
      </c>
      <c r="M888" s="160">
        <f t="shared" si="138"/>
        <v>5529.62</v>
      </c>
      <c r="N888" s="33">
        <f t="shared" si="137"/>
        <v>0</v>
      </c>
      <c r="T888">
        <v>1</v>
      </c>
      <c r="U888" s="29">
        <f t="shared" si="140"/>
        <v>0</v>
      </c>
      <c r="V888" s="29">
        <f t="shared" si="141"/>
        <v>0</v>
      </c>
      <c r="W888" s="29">
        <f t="shared" si="142"/>
        <v>0</v>
      </c>
      <c r="X888" s="29">
        <f t="shared" si="143"/>
        <v>0</v>
      </c>
      <c r="Y888" s="29">
        <f t="shared" si="144"/>
        <v>0</v>
      </c>
      <c r="Z888" s="29">
        <f t="shared" si="145"/>
        <v>5529.62</v>
      </c>
      <c r="AB888" s="29"/>
    </row>
    <row r="889" spans="1:28" x14ac:dyDescent="0.3">
      <c r="A889" s="5" t="s">
        <v>2552</v>
      </c>
      <c r="B889" s="5" t="s">
        <v>2553</v>
      </c>
      <c r="C889" s="5">
        <v>40</v>
      </c>
      <c r="D889" s="162">
        <v>4988.17</v>
      </c>
      <c r="E889" s="124">
        <v>44831</v>
      </c>
      <c r="F889" s="124">
        <v>44832</v>
      </c>
      <c r="G889" s="140">
        <v>0</v>
      </c>
      <c r="H889" s="5" t="s">
        <v>8434</v>
      </c>
      <c r="I889" s="22" t="s">
        <v>8591</v>
      </c>
      <c r="J889" s="5"/>
      <c r="K889" s="5"/>
      <c r="L889" s="160">
        <f t="shared" si="139"/>
        <v>4988.17</v>
      </c>
      <c r="M889" s="160">
        <f t="shared" si="138"/>
        <v>4988.17</v>
      </c>
      <c r="N889" s="33">
        <f t="shared" si="137"/>
        <v>0</v>
      </c>
      <c r="T889">
        <v>1</v>
      </c>
      <c r="U889" s="29">
        <f t="shared" si="140"/>
        <v>0</v>
      </c>
      <c r="V889" s="29">
        <f t="shared" si="141"/>
        <v>0</v>
      </c>
      <c r="W889" s="29">
        <f t="shared" si="142"/>
        <v>0</v>
      </c>
      <c r="X889" s="29">
        <f t="shared" si="143"/>
        <v>0</v>
      </c>
      <c r="Y889" s="29">
        <f t="shared" si="144"/>
        <v>0</v>
      </c>
      <c r="Z889" s="29">
        <f t="shared" si="145"/>
        <v>4988.17</v>
      </c>
      <c r="AB889" s="29"/>
    </row>
    <row r="890" spans="1:28" x14ac:dyDescent="0.3">
      <c r="A890" s="5" t="s">
        <v>2554</v>
      </c>
      <c r="B890" s="5" t="s">
        <v>2555</v>
      </c>
      <c r="C890" s="5">
        <v>80</v>
      </c>
      <c r="D890" s="162">
        <v>11059.23</v>
      </c>
      <c r="E890" s="124">
        <v>44833</v>
      </c>
      <c r="F890" s="124">
        <v>44840</v>
      </c>
      <c r="G890" s="140">
        <v>0</v>
      </c>
      <c r="H890" s="5" t="s">
        <v>8441</v>
      </c>
      <c r="I890" s="22" t="s">
        <v>8591</v>
      </c>
      <c r="J890" s="5"/>
      <c r="K890" s="5"/>
      <c r="L890" s="160">
        <f t="shared" si="139"/>
        <v>11059.23</v>
      </c>
      <c r="M890" s="160">
        <f t="shared" si="138"/>
        <v>11059.23</v>
      </c>
      <c r="N890" s="33">
        <f t="shared" si="137"/>
        <v>0</v>
      </c>
      <c r="T890">
        <v>1</v>
      </c>
      <c r="U890" s="29">
        <f t="shared" si="140"/>
        <v>0</v>
      </c>
      <c r="V890" s="29">
        <f t="shared" si="141"/>
        <v>0</v>
      </c>
      <c r="W890" s="29">
        <f t="shared" si="142"/>
        <v>0</v>
      </c>
      <c r="X890" s="29">
        <f t="shared" si="143"/>
        <v>0</v>
      </c>
      <c r="Y890" s="29">
        <f t="shared" si="144"/>
        <v>0</v>
      </c>
      <c r="Z890" s="29">
        <f t="shared" si="145"/>
        <v>11059.23</v>
      </c>
      <c r="AB890" s="29"/>
    </row>
    <row r="891" spans="1:28" x14ac:dyDescent="0.3">
      <c r="A891" s="5" t="s">
        <v>2554</v>
      </c>
      <c r="B891" s="5" t="s">
        <v>2555</v>
      </c>
      <c r="C891" s="5">
        <v>80</v>
      </c>
      <c r="D891" s="162">
        <v>9976.35</v>
      </c>
      <c r="E891" s="124">
        <v>44833</v>
      </c>
      <c r="F891" s="124">
        <v>44840</v>
      </c>
      <c r="G891" s="140">
        <v>0</v>
      </c>
      <c r="H891" s="5" t="s">
        <v>8438</v>
      </c>
      <c r="I891" s="22" t="s">
        <v>8591</v>
      </c>
      <c r="J891" s="5"/>
      <c r="K891" s="5"/>
      <c r="L891" s="160">
        <f t="shared" si="139"/>
        <v>9976.35</v>
      </c>
      <c r="M891" s="160">
        <f t="shared" si="138"/>
        <v>9976.35</v>
      </c>
      <c r="N891" s="33">
        <f t="shared" ref="N891:N954" si="146">L891-M891</f>
        <v>0</v>
      </c>
      <c r="T891">
        <v>1</v>
      </c>
      <c r="U891" s="29">
        <f t="shared" si="140"/>
        <v>0</v>
      </c>
      <c r="V891" s="29">
        <f t="shared" si="141"/>
        <v>0</v>
      </c>
      <c r="W891" s="29">
        <f t="shared" si="142"/>
        <v>0</v>
      </c>
      <c r="X891" s="29">
        <f t="shared" si="143"/>
        <v>0</v>
      </c>
      <c r="Y891" s="29">
        <f t="shared" si="144"/>
        <v>0</v>
      </c>
      <c r="Z891" s="29">
        <f t="shared" si="145"/>
        <v>9976.35</v>
      </c>
      <c r="AB891" s="29"/>
    </row>
    <row r="892" spans="1:28" x14ac:dyDescent="0.3">
      <c r="A892" s="5" t="s">
        <v>2556</v>
      </c>
      <c r="B892" s="5" t="s">
        <v>2557</v>
      </c>
      <c r="C892" s="5">
        <v>80</v>
      </c>
      <c r="D892" s="162">
        <v>9976.35</v>
      </c>
      <c r="E892" s="124">
        <v>44841</v>
      </c>
      <c r="F892" s="124">
        <v>44848</v>
      </c>
      <c r="G892" s="140">
        <v>0</v>
      </c>
      <c r="H892" s="5" t="s">
        <v>8438</v>
      </c>
      <c r="I892" s="22" t="s">
        <v>8591</v>
      </c>
      <c r="J892" s="5"/>
      <c r="K892" s="5"/>
      <c r="L892" s="160">
        <f t="shared" si="139"/>
        <v>9976.35</v>
      </c>
      <c r="M892" s="160">
        <f t="shared" si="138"/>
        <v>9976.35</v>
      </c>
      <c r="N892" s="33">
        <f t="shared" si="146"/>
        <v>0</v>
      </c>
      <c r="T892">
        <v>1</v>
      </c>
      <c r="U892" s="29">
        <f t="shared" si="140"/>
        <v>0</v>
      </c>
      <c r="V892" s="29">
        <f t="shared" si="141"/>
        <v>0</v>
      </c>
      <c r="W892" s="29">
        <f t="shared" si="142"/>
        <v>0</v>
      </c>
      <c r="X892" s="29">
        <f t="shared" si="143"/>
        <v>0</v>
      </c>
      <c r="Y892" s="29">
        <f t="shared" si="144"/>
        <v>0</v>
      </c>
      <c r="Z892" s="29">
        <f t="shared" si="145"/>
        <v>9976.35</v>
      </c>
      <c r="AB892" s="29"/>
    </row>
    <row r="893" spans="1:28" x14ac:dyDescent="0.3">
      <c r="A893" s="5" t="s">
        <v>2556</v>
      </c>
      <c r="B893" s="5" t="s">
        <v>2557</v>
      </c>
      <c r="C893" s="5">
        <v>80</v>
      </c>
      <c r="D893" s="162">
        <v>11059.23</v>
      </c>
      <c r="E893" s="124">
        <v>44841</v>
      </c>
      <c r="F893" s="124">
        <v>44848</v>
      </c>
      <c r="G893" s="140">
        <v>0</v>
      </c>
      <c r="H893" s="5" t="s">
        <v>8441</v>
      </c>
      <c r="I893" s="22" t="s">
        <v>8591</v>
      </c>
      <c r="J893" s="5"/>
      <c r="K893" s="5"/>
      <c r="L893" s="160">
        <f t="shared" si="139"/>
        <v>11059.23</v>
      </c>
      <c r="M893" s="160">
        <f t="shared" si="138"/>
        <v>11059.23</v>
      </c>
      <c r="N893" s="33">
        <f t="shared" si="146"/>
        <v>0</v>
      </c>
      <c r="T893">
        <v>1</v>
      </c>
      <c r="U893" s="29">
        <f t="shared" si="140"/>
        <v>0</v>
      </c>
      <c r="V893" s="29">
        <f t="shared" si="141"/>
        <v>0</v>
      </c>
      <c r="W893" s="29">
        <f t="shared" si="142"/>
        <v>0</v>
      </c>
      <c r="X893" s="29">
        <f t="shared" si="143"/>
        <v>0</v>
      </c>
      <c r="Y893" s="29">
        <f t="shared" si="144"/>
        <v>0</v>
      </c>
      <c r="Z893" s="29">
        <f t="shared" si="145"/>
        <v>11059.23</v>
      </c>
      <c r="AB893" s="29"/>
    </row>
    <row r="894" spans="1:28" x14ac:dyDescent="0.3">
      <c r="A894" s="5" t="s">
        <v>2520</v>
      </c>
      <c r="B894" s="5" t="s">
        <v>2521</v>
      </c>
      <c r="C894" s="5">
        <v>20</v>
      </c>
      <c r="D894" s="162">
        <v>2494.09</v>
      </c>
      <c r="E894" s="124">
        <v>44851</v>
      </c>
      <c r="F894" s="124">
        <v>44852</v>
      </c>
      <c r="G894" s="140">
        <v>0</v>
      </c>
      <c r="H894" s="5" t="s">
        <v>8438</v>
      </c>
      <c r="I894" s="22" t="s">
        <v>8591</v>
      </c>
      <c r="J894" s="5"/>
      <c r="K894" s="5"/>
      <c r="L894" s="160">
        <f t="shared" si="139"/>
        <v>2494.09</v>
      </c>
      <c r="M894" s="160">
        <f t="shared" si="138"/>
        <v>2494.09</v>
      </c>
      <c r="N894" s="33">
        <f t="shared" si="146"/>
        <v>0</v>
      </c>
      <c r="T894">
        <v>1</v>
      </c>
      <c r="U894" s="29">
        <f t="shared" si="140"/>
        <v>0</v>
      </c>
      <c r="V894" s="29">
        <f t="shared" si="141"/>
        <v>0</v>
      </c>
      <c r="W894" s="29">
        <f t="shared" si="142"/>
        <v>0</v>
      </c>
      <c r="X894" s="29">
        <f t="shared" si="143"/>
        <v>0</v>
      </c>
      <c r="Y894" s="29">
        <f t="shared" si="144"/>
        <v>0</v>
      </c>
      <c r="Z894" s="29">
        <f t="shared" si="145"/>
        <v>2494.09</v>
      </c>
      <c r="AB894" s="29"/>
    </row>
    <row r="895" spans="1:28" x14ac:dyDescent="0.3">
      <c r="A895" s="5" t="s">
        <v>2564</v>
      </c>
      <c r="B895" s="5" t="s">
        <v>2565</v>
      </c>
      <c r="C895" s="5">
        <v>80</v>
      </c>
      <c r="D895" s="162">
        <v>10933.5</v>
      </c>
      <c r="E895" s="124">
        <v>44851</v>
      </c>
      <c r="F895" s="124">
        <v>44852</v>
      </c>
      <c r="G895" s="140">
        <v>0</v>
      </c>
      <c r="H895" s="5" t="s">
        <v>8409</v>
      </c>
      <c r="I895" s="22" t="s">
        <v>8591</v>
      </c>
      <c r="J895" s="5"/>
      <c r="K895" s="5"/>
      <c r="L895" s="160">
        <f t="shared" si="139"/>
        <v>10933.5</v>
      </c>
      <c r="M895" s="160">
        <f t="shared" si="138"/>
        <v>10933.5</v>
      </c>
      <c r="N895" s="33">
        <f t="shared" si="146"/>
        <v>0</v>
      </c>
      <c r="T895">
        <v>1</v>
      </c>
      <c r="U895" s="29">
        <f t="shared" si="140"/>
        <v>0</v>
      </c>
      <c r="V895" s="29">
        <f t="shared" si="141"/>
        <v>0</v>
      </c>
      <c r="W895" s="29">
        <f t="shared" si="142"/>
        <v>0</v>
      </c>
      <c r="X895" s="29">
        <f t="shared" si="143"/>
        <v>0</v>
      </c>
      <c r="Y895" s="29">
        <f t="shared" si="144"/>
        <v>0</v>
      </c>
      <c r="Z895" s="29">
        <f t="shared" si="145"/>
        <v>10933.5</v>
      </c>
      <c r="AB895" s="29"/>
    </row>
    <row r="896" spans="1:28" x14ac:dyDescent="0.3">
      <c r="A896" s="5" t="s">
        <v>2564</v>
      </c>
      <c r="B896" s="5" t="s">
        <v>2565</v>
      </c>
      <c r="C896" s="5">
        <v>60</v>
      </c>
      <c r="D896" s="162">
        <v>7482.26</v>
      </c>
      <c r="E896" s="124">
        <v>44851</v>
      </c>
      <c r="F896" s="124">
        <v>44852</v>
      </c>
      <c r="G896" s="140">
        <v>0</v>
      </c>
      <c r="H896" s="5" t="s">
        <v>8406</v>
      </c>
      <c r="I896" s="22" t="s">
        <v>8591</v>
      </c>
      <c r="J896" s="5"/>
      <c r="K896" s="5"/>
      <c r="L896" s="160">
        <f t="shared" si="139"/>
        <v>7482.26</v>
      </c>
      <c r="M896" s="160">
        <f t="shared" si="138"/>
        <v>7482.26</v>
      </c>
      <c r="N896" s="33">
        <f t="shared" si="146"/>
        <v>0</v>
      </c>
      <c r="T896">
        <v>1</v>
      </c>
      <c r="U896" s="29">
        <f t="shared" si="140"/>
        <v>0</v>
      </c>
      <c r="V896" s="29">
        <f t="shared" si="141"/>
        <v>0</v>
      </c>
      <c r="W896" s="29">
        <f t="shared" si="142"/>
        <v>0</v>
      </c>
      <c r="X896" s="29">
        <f t="shared" si="143"/>
        <v>0</v>
      </c>
      <c r="Y896" s="29">
        <f t="shared" si="144"/>
        <v>0</v>
      </c>
      <c r="Z896" s="29">
        <f t="shared" si="145"/>
        <v>7482.26</v>
      </c>
      <c r="AB896" s="29"/>
    </row>
    <row r="897" spans="1:28" x14ac:dyDescent="0.3">
      <c r="A897" s="5" t="s">
        <v>2536</v>
      </c>
      <c r="B897" s="5" t="s">
        <v>2537</v>
      </c>
      <c r="C897" s="5">
        <v>500</v>
      </c>
      <c r="D897" s="162">
        <v>603.79</v>
      </c>
      <c r="E897" s="124">
        <v>44851</v>
      </c>
      <c r="F897" s="124">
        <v>44852</v>
      </c>
      <c r="G897" s="140">
        <v>0</v>
      </c>
      <c r="H897" s="5" t="s">
        <v>8380</v>
      </c>
      <c r="I897" s="22" t="s">
        <v>8591</v>
      </c>
      <c r="J897" s="5"/>
      <c r="K897" s="5"/>
      <c r="L897" s="160">
        <f t="shared" si="139"/>
        <v>603.79</v>
      </c>
      <c r="M897" s="160">
        <f t="shared" si="138"/>
        <v>603.79</v>
      </c>
      <c r="N897" s="33">
        <f t="shared" si="146"/>
        <v>0</v>
      </c>
      <c r="Q897">
        <v>1</v>
      </c>
      <c r="U897" s="29">
        <f t="shared" si="140"/>
        <v>0</v>
      </c>
      <c r="V897" s="29">
        <f t="shared" si="141"/>
        <v>0</v>
      </c>
      <c r="W897" s="29">
        <f t="shared" si="142"/>
        <v>603.79</v>
      </c>
      <c r="X897" s="29">
        <f t="shared" si="143"/>
        <v>0</v>
      </c>
      <c r="Y897" s="29">
        <f t="shared" si="144"/>
        <v>0</v>
      </c>
      <c r="Z897" s="29">
        <f t="shared" si="145"/>
        <v>0</v>
      </c>
      <c r="AB897" s="29"/>
    </row>
    <row r="898" spans="1:28" x14ac:dyDescent="0.3">
      <c r="A898" s="5" t="s">
        <v>2522</v>
      </c>
      <c r="B898" s="5" t="s">
        <v>2523</v>
      </c>
      <c r="C898" s="5">
        <v>80</v>
      </c>
      <c r="D898" s="162">
        <v>9976.35</v>
      </c>
      <c r="E898" s="124">
        <v>44853</v>
      </c>
      <c r="F898" s="124">
        <v>44855</v>
      </c>
      <c r="G898" s="140">
        <v>0</v>
      </c>
      <c r="H898" s="5" t="s">
        <v>8438</v>
      </c>
      <c r="I898" s="22" t="s">
        <v>8591</v>
      </c>
      <c r="J898" s="5"/>
      <c r="K898" s="5"/>
      <c r="L898" s="160">
        <f t="shared" si="139"/>
        <v>9976.35</v>
      </c>
      <c r="M898" s="160">
        <f t="shared" si="138"/>
        <v>9976.35</v>
      </c>
      <c r="N898" s="33">
        <f t="shared" si="146"/>
        <v>0</v>
      </c>
      <c r="T898">
        <v>1</v>
      </c>
      <c r="U898" s="29">
        <f t="shared" si="140"/>
        <v>0</v>
      </c>
      <c r="V898" s="29">
        <f t="shared" si="141"/>
        <v>0</v>
      </c>
      <c r="W898" s="29">
        <f t="shared" si="142"/>
        <v>0</v>
      </c>
      <c r="X898" s="29">
        <f t="shared" si="143"/>
        <v>0</v>
      </c>
      <c r="Y898" s="29">
        <f t="shared" si="144"/>
        <v>0</v>
      </c>
      <c r="Z898" s="29">
        <f t="shared" si="145"/>
        <v>9976.35</v>
      </c>
      <c r="AB898" s="29"/>
    </row>
    <row r="899" spans="1:28" x14ac:dyDescent="0.3">
      <c r="A899" s="5" t="s">
        <v>2522</v>
      </c>
      <c r="B899" s="5" t="s">
        <v>2523</v>
      </c>
      <c r="C899" s="5">
        <v>24</v>
      </c>
      <c r="D899" s="162">
        <v>3862.09</v>
      </c>
      <c r="E899" s="124">
        <v>44853</v>
      </c>
      <c r="F899" s="124">
        <v>44855</v>
      </c>
      <c r="G899" s="140">
        <v>0</v>
      </c>
      <c r="H899" s="5" t="s">
        <v>8432</v>
      </c>
      <c r="I899" s="22" t="s">
        <v>8591</v>
      </c>
      <c r="J899" s="5"/>
      <c r="K899" s="5"/>
      <c r="L899" s="160">
        <f t="shared" si="139"/>
        <v>3862.09</v>
      </c>
      <c r="M899" s="160">
        <f t="shared" si="138"/>
        <v>3862.09</v>
      </c>
      <c r="N899" s="33">
        <f t="shared" si="146"/>
        <v>0</v>
      </c>
      <c r="T899">
        <v>1</v>
      </c>
      <c r="U899" s="29">
        <f t="shared" si="140"/>
        <v>0</v>
      </c>
      <c r="V899" s="29">
        <f t="shared" si="141"/>
        <v>0</v>
      </c>
      <c r="W899" s="29">
        <f t="shared" si="142"/>
        <v>0</v>
      </c>
      <c r="X899" s="29">
        <f t="shared" si="143"/>
        <v>0</v>
      </c>
      <c r="Y899" s="29">
        <f t="shared" si="144"/>
        <v>0</v>
      </c>
      <c r="Z899" s="29">
        <f t="shared" si="145"/>
        <v>3862.09</v>
      </c>
      <c r="AB899" s="29"/>
    </row>
    <row r="900" spans="1:28" x14ac:dyDescent="0.3">
      <c r="A900" s="5" t="s">
        <v>2522</v>
      </c>
      <c r="B900" s="5" t="s">
        <v>2523</v>
      </c>
      <c r="C900" s="5">
        <v>80</v>
      </c>
      <c r="D900" s="162">
        <v>9976.35</v>
      </c>
      <c r="E900" s="124">
        <v>44853</v>
      </c>
      <c r="F900" s="124">
        <v>44855</v>
      </c>
      <c r="G900" s="140">
        <v>0</v>
      </c>
      <c r="H900" s="5" t="s">
        <v>8434</v>
      </c>
      <c r="I900" s="22" t="s">
        <v>8591</v>
      </c>
      <c r="J900" s="5"/>
      <c r="K900" s="5"/>
      <c r="L900" s="160">
        <f t="shared" si="139"/>
        <v>9976.35</v>
      </c>
      <c r="M900" s="160">
        <f t="shared" si="138"/>
        <v>9976.35</v>
      </c>
      <c r="N900" s="33">
        <f t="shared" si="146"/>
        <v>0</v>
      </c>
      <c r="T900">
        <v>1</v>
      </c>
      <c r="U900" s="29">
        <f t="shared" si="140"/>
        <v>0</v>
      </c>
      <c r="V900" s="29">
        <f t="shared" si="141"/>
        <v>0</v>
      </c>
      <c r="W900" s="29">
        <f t="shared" si="142"/>
        <v>0</v>
      </c>
      <c r="X900" s="29">
        <f t="shared" si="143"/>
        <v>0</v>
      </c>
      <c r="Y900" s="29">
        <f t="shared" si="144"/>
        <v>0</v>
      </c>
      <c r="Z900" s="29">
        <f t="shared" si="145"/>
        <v>9976.35</v>
      </c>
      <c r="AB900" s="29"/>
    </row>
    <row r="901" spans="1:28" x14ac:dyDescent="0.3">
      <c r="A901" s="5" t="s">
        <v>2522</v>
      </c>
      <c r="B901" s="5" t="s">
        <v>2523</v>
      </c>
      <c r="C901" s="5">
        <v>24</v>
      </c>
      <c r="D901" s="162">
        <v>2992.9</v>
      </c>
      <c r="E901" s="124">
        <v>44853</v>
      </c>
      <c r="F901" s="124">
        <v>44855</v>
      </c>
      <c r="G901" s="140">
        <v>0</v>
      </c>
      <c r="H901" s="5" t="s">
        <v>8437</v>
      </c>
      <c r="I901" s="22" t="s">
        <v>8591</v>
      </c>
      <c r="J901" s="5"/>
      <c r="K901" s="5"/>
      <c r="L901" s="160">
        <f t="shared" si="139"/>
        <v>2992.9</v>
      </c>
      <c r="M901" s="160">
        <f t="shared" si="138"/>
        <v>2992.9</v>
      </c>
      <c r="N901" s="33">
        <f t="shared" si="146"/>
        <v>0</v>
      </c>
      <c r="T901">
        <v>1</v>
      </c>
      <c r="U901" s="29">
        <f t="shared" si="140"/>
        <v>0</v>
      </c>
      <c r="V901" s="29">
        <f t="shared" si="141"/>
        <v>0</v>
      </c>
      <c r="W901" s="29">
        <f t="shared" si="142"/>
        <v>0</v>
      </c>
      <c r="X901" s="29">
        <f t="shared" si="143"/>
        <v>0</v>
      </c>
      <c r="Y901" s="29">
        <f t="shared" si="144"/>
        <v>0</v>
      </c>
      <c r="Z901" s="29">
        <f t="shared" si="145"/>
        <v>2992.9</v>
      </c>
      <c r="AB901" s="29"/>
    </row>
    <row r="902" spans="1:28" x14ac:dyDescent="0.3">
      <c r="A902" s="5" t="s">
        <v>2522</v>
      </c>
      <c r="B902" s="5" t="s">
        <v>2523</v>
      </c>
      <c r="C902" s="5">
        <v>24</v>
      </c>
      <c r="D902" s="162">
        <v>3862.09</v>
      </c>
      <c r="E902" s="124">
        <v>44853</v>
      </c>
      <c r="F902" s="124">
        <v>44855</v>
      </c>
      <c r="G902" s="140">
        <v>0</v>
      </c>
      <c r="H902" s="5" t="s">
        <v>8436</v>
      </c>
      <c r="I902" s="22" t="s">
        <v>8591</v>
      </c>
      <c r="J902" s="5"/>
      <c r="K902" s="5"/>
      <c r="L902" s="160">
        <f t="shared" si="139"/>
        <v>3862.09</v>
      </c>
      <c r="M902" s="160">
        <f t="shared" ref="M902:M965" si="147">IF(J902="",L902,(D902/C902)*J902)</f>
        <v>3862.09</v>
      </c>
      <c r="N902" s="33">
        <f t="shared" si="146"/>
        <v>0</v>
      </c>
      <c r="T902">
        <v>1</v>
      </c>
      <c r="U902" s="29">
        <f t="shared" si="140"/>
        <v>0</v>
      </c>
      <c r="V902" s="29">
        <f t="shared" si="141"/>
        <v>0</v>
      </c>
      <c r="W902" s="29">
        <f t="shared" si="142"/>
        <v>0</v>
      </c>
      <c r="X902" s="29">
        <f t="shared" si="143"/>
        <v>0</v>
      </c>
      <c r="Y902" s="29">
        <f t="shared" si="144"/>
        <v>0</v>
      </c>
      <c r="Z902" s="29">
        <f t="shared" si="145"/>
        <v>3862.09</v>
      </c>
      <c r="AB902" s="29"/>
    </row>
    <row r="903" spans="1:28" x14ac:dyDescent="0.3">
      <c r="A903" s="5" t="s">
        <v>2522</v>
      </c>
      <c r="B903" s="5" t="s">
        <v>2523</v>
      </c>
      <c r="C903" s="5">
        <v>160</v>
      </c>
      <c r="D903" s="162">
        <v>21867.01</v>
      </c>
      <c r="E903" s="124">
        <v>44853</v>
      </c>
      <c r="F903" s="124">
        <v>44855</v>
      </c>
      <c r="G903" s="140">
        <v>0</v>
      </c>
      <c r="H903" s="5" t="s">
        <v>8409</v>
      </c>
      <c r="I903" s="22" t="s">
        <v>8591</v>
      </c>
      <c r="J903" s="5"/>
      <c r="K903" s="5"/>
      <c r="L903" s="160">
        <f t="shared" si="139"/>
        <v>21867.01</v>
      </c>
      <c r="M903" s="160">
        <f t="shared" si="147"/>
        <v>21867.01</v>
      </c>
      <c r="N903" s="33">
        <f t="shared" si="146"/>
        <v>0</v>
      </c>
      <c r="T903">
        <v>1</v>
      </c>
      <c r="U903" s="29">
        <f t="shared" si="140"/>
        <v>0</v>
      </c>
      <c r="V903" s="29">
        <f t="shared" si="141"/>
        <v>0</v>
      </c>
      <c r="W903" s="29">
        <f t="shared" si="142"/>
        <v>0</v>
      </c>
      <c r="X903" s="29">
        <f t="shared" si="143"/>
        <v>0</v>
      </c>
      <c r="Y903" s="29">
        <f t="shared" si="144"/>
        <v>0</v>
      </c>
      <c r="Z903" s="29">
        <f t="shared" si="145"/>
        <v>21867.01</v>
      </c>
      <c r="AB903" s="29"/>
    </row>
    <row r="904" spans="1:28" x14ac:dyDescent="0.3">
      <c r="A904" s="5" t="s">
        <v>2538</v>
      </c>
      <c r="B904" s="5" t="s">
        <v>2539</v>
      </c>
      <c r="C904" s="5">
        <v>500</v>
      </c>
      <c r="D904" s="162">
        <v>603.79</v>
      </c>
      <c r="E904" s="124">
        <v>44853</v>
      </c>
      <c r="F904" s="124">
        <v>44855</v>
      </c>
      <c r="G904" s="140">
        <v>0</v>
      </c>
      <c r="H904" s="5" t="s">
        <v>8380</v>
      </c>
      <c r="I904" s="22" t="s">
        <v>8591</v>
      </c>
      <c r="J904" s="5"/>
      <c r="K904" s="5"/>
      <c r="L904" s="160">
        <f t="shared" ref="L904:L966" si="148">D904*(1-G904)</f>
        <v>603.79</v>
      </c>
      <c r="M904" s="160">
        <f t="shared" si="147"/>
        <v>603.79</v>
      </c>
      <c r="N904" s="33">
        <f t="shared" si="146"/>
        <v>0</v>
      </c>
      <c r="Q904">
        <v>1</v>
      </c>
      <c r="U904" s="29">
        <f t="shared" si="140"/>
        <v>0</v>
      </c>
      <c r="V904" s="29">
        <f t="shared" si="141"/>
        <v>0</v>
      </c>
      <c r="W904" s="29">
        <f t="shared" si="142"/>
        <v>603.79</v>
      </c>
      <c r="X904" s="29">
        <f t="shared" si="143"/>
        <v>0</v>
      </c>
      <c r="Y904" s="29">
        <f t="shared" si="144"/>
        <v>0</v>
      </c>
      <c r="Z904" s="29">
        <f t="shared" si="145"/>
        <v>0</v>
      </c>
      <c r="AB904" s="29"/>
    </row>
    <row r="905" spans="1:28" x14ac:dyDescent="0.3">
      <c r="A905" s="5" t="s">
        <v>2524</v>
      </c>
      <c r="B905" s="5" t="s">
        <v>2525</v>
      </c>
      <c r="C905" s="5">
        <v>8</v>
      </c>
      <c r="D905" s="162">
        <v>1287.3599999999999</v>
      </c>
      <c r="E905" s="124">
        <v>44858</v>
      </c>
      <c r="F905" s="124">
        <v>44862</v>
      </c>
      <c r="G905" s="140">
        <v>0</v>
      </c>
      <c r="H905" s="5" t="s">
        <v>8436</v>
      </c>
      <c r="I905" s="22" t="s">
        <v>8591</v>
      </c>
      <c r="J905" s="5"/>
      <c r="K905" s="5"/>
      <c r="L905" s="160">
        <f t="shared" si="148"/>
        <v>1287.3599999999999</v>
      </c>
      <c r="M905" s="160">
        <f t="shared" si="147"/>
        <v>1287.3599999999999</v>
      </c>
      <c r="N905" s="33">
        <f t="shared" si="146"/>
        <v>0</v>
      </c>
      <c r="T905">
        <v>1</v>
      </c>
      <c r="U905" s="29">
        <f t="shared" si="140"/>
        <v>0</v>
      </c>
      <c r="V905" s="29">
        <f t="shared" si="141"/>
        <v>0</v>
      </c>
      <c r="W905" s="29">
        <f t="shared" si="142"/>
        <v>0</v>
      </c>
      <c r="X905" s="29">
        <f t="shared" si="143"/>
        <v>0</v>
      </c>
      <c r="Y905" s="29">
        <f t="shared" si="144"/>
        <v>0</v>
      </c>
      <c r="Z905" s="29">
        <f t="shared" si="145"/>
        <v>1287.3599999999999</v>
      </c>
      <c r="AB905" s="29"/>
    </row>
    <row r="906" spans="1:28" x14ac:dyDescent="0.3">
      <c r="A906" s="5" t="s">
        <v>2524</v>
      </c>
      <c r="B906" s="5" t="s">
        <v>2525</v>
      </c>
      <c r="C906" s="5">
        <v>8</v>
      </c>
      <c r="D906" s="162">
        <v>997.63</v>
      </c>
      <c r="E906" s="124">
        <v>44858</v>
      </c>
      <c r="F906" s="124">
        <v>44862</v>
      </c>
      <c r="G906" s="140">
        <v>0</v>
      </c>
      <c r="H906" s="5" t="s">
        <v>8437</v>
      </c>
      <c r="I906" s="22" t="s">
        <v>8591</v>
      </c>
      <c r="J906" s="5"/>
      <c r="K906" s="5"/>
      <c r="L906" s="160">
        <f t="shared" si="148"/>
        <v>997.63</v>
      </c>
      <c r="M906" s="160">
        <f t="shared" si="147"/>
        <v>997.63</v>
      </c>
      <c r="N906" s="33">
        <f t="shared" si="146"/>
        <v>0</v>
      </c>
      <c r="T906">
        <v>1</v>
      </c>
      <c r="U906" s="29">
        <f t="shared" si="140"/>
        <v>0</v>
      </c>
      <c r="V906" s="29">
        <f t="shared" si="141"/>
        <v>0</v>
      </c>
      <c r="W906" s="29">
        <f t="shared" si="142"/>
        <v>0</v>
      </c>
      <c r="X906" s="29">
        <f t="shared" si="143"/>
        <v>0</v>
      </c>
      <c r="Y906" s="29">
        <f t="shared" si="144"/>
        <v>0</v>
      </c>
      <c r="Z906" s="29">
        <f t="shared" si="145"/>
        <v>997.63</v>
      </c>
      <c r="AB906" s="29"/>
    </row>
    <row r="907" spans="1:28" x14ac:dyDescent="0.3">
      <c r="A907" s="5" t="s">
        <v>2524</v>
      </c>
      <c r="B907" s="5" t="s">
        <v>2525</v>
      </c>
      <c r="C907" s="5">
        <v>8</v>
      </c>
      <c r="D907" s="162">
        <v>997.63</v>
      </c>
      <c r="E907" s="124">
        <v>44858</v>
      </c>
      <c r="F907" s="124">
        <v>44862</v>
      </c>
      <c r="G907" s="140">
        <v>0</v>
      </c>
      <c r="H907" s="5" t="s">
        <v>8438</v>
      </c>
      <c r="I907" s="22" t="s">
        <v>8591</v>
      </c>
      <c r="J907" s="5"/>
      <c r="K907" s="5"/>
      <c r="L907" s="160">
        <f t="shared" si="148"/>
        <v>997.63</v>
      </c>
      <c r="M907" s="160">
        <f t="shared" si="147"/>
        <v>997.63</v>
      </c>
      <c r="N907" s="33">
        <f t="shared" si="146"/>
        <v>0</v>
      </c>
      <c r="T907">
        <v>1</v>
      </c>
      <c r="U907" s="29">
        <f t="shared" si="140"/>
        <v>0</v>
      </c>
      <c r="V907" s="29">
        <f t="shared" si="141"/>
        <v>0</v>
      </c>
      <c r="W907" s="29">
        <f t="shared" si="142"/>
        <v>0</v>
      </c>
      <c r="X907" s="29">
        <f t="shared" si="143"/>
        <v>0</v>
      </c>
      <c r="Y907" s="29">
        <f t="shared" si="144"/>
        <v>0</v>
      </c>
      <c r="Z907" s="29">
        <f t="shared" si="145"/>
        <v>997.63</v>
      </c>
      <c r="AB907" s="29"/>
    </row>
    <row r="908" spans="1:28" x14ac:dyDescent="0.3">
      <c r="A908" s="5" t="s">
        <v>2524</v>
      </c>
      <c r="B908" s="5" t="s">
        <v>2525</v>
      </c>
      <c r="C908" s="5">
        <v>8</v>
      </c>
      <c r="D908" s="162">
        <v>997.63</v>
      </c>
      <c r="E908" s="124">
        <v>44858</v>
      </c>
      <c r="F908" s="124">
        <v>44862</v>
      </c>
      <c r="G908" s="140">
        <v>0</v>
      </c>
      <c r="H908" s="5" t="s">
        <v>8434</v>
      </c>
      <c r="I908" s="22" t="s">
        <v>8591</v>
      </c>
      <c r="J908" s="5"/>
      <c r="K908" s="5"/>
      <c r="L908" s="160">
        <f t="shared" si="148"/>
        <v>997.63</v>
      </c>
      <c r="M908" s="160">
        <f t="shared" si="147"/>
        <v>997.63</v>
      </c>
      <c r="N908" s="33">
        <f t="shared" si="146"/>
        <v>0</v>
      </c>
      <c r="T908">
        <v>1</v>
      </c>
      <c r="U908" s="29">
        <f t="shared" si="140"/>
        <v>0</v>
      </c>
      <c r="V908" s="29">
        <f t="shared" si="141"/>
        <v>0</v>
      </c>
      <c r="W908" s="29">
        <f t="shared" si="142"/>
        <v>0</v>
      </c>
      <c r="X908" s="29">
        <f t="shared" si="143"/>
        <v>0</v>
      </c>
      <c r="Y908" s="29">
        <f t="shared" si="144"/>
        <v>0</v>
      </c>
      <c r="Z908" s="29">
        <f t="shared" si="145"/>
        <v>997.63</v>
      </c>
      <c r="AB908" s="29"/>
    </row>
    <row r="909" spans="1:28" x14ac:dyDescent="0.3">
      <c r="A909" s="5" t="s">
        <v>2526</v>
      </c>
      <c r="B909" s="5" t="s">
        <v>2527</v>
      </c>
      <c r="C909" s="5">
        <v>8</v>
      </c>
      <c r="D909" s="162">
        <v>1287.3599999999999</v>
      </c>
      <c r="E909" s="124">
        <v>44865</v>
      </c>
      <c r="F909" s="124">
        <v>44869</v>
      </c>
      <c r="G909" s="140">
        <v>0</v>
      </c>
      <c r="H909" s="5" t="s">
        <v>8436</v>
      </c>
      <c r="I909" s="5" t="s">
        <v>8591</v>
      </c>
      <c r="J909" s="5"/>
      <c r="K909" s="5"/>
      <c r="L909" s="160">
        <f t="shared" si="148"/>
        <v>1287.3599999999999</v>
      </c>
      <c r="M909" s="160">
        <f t="shared" si="147"/>
        <v>1287.3599999999999</v>
      </c>
      <c r="N909" s="33">
        <f t="shared" si="146"/>
        <v>0</v>
      </c>
      <c r="T909">
        <v>1</v>
      </c>
      <c r="U909" s="29">
        <f t="shared" si="140"/>
        <v>0</v>
      </c>
      <c r="V909" s="29">
        <f t="shared" si="141"/>
        <v>0</v>
      </c>
      <c r="W909" s="29">
        <f t="shared" si="142"/>
        <v>0</v>
      </c>
      <c r="X909" s="29">
        <f t="shared" si="143"/>
        <v>0</v>
      </c>
      <c r="Y909" s="29">
        <f t="shared" si="144"/>
        <v>0</v>
      </c>
      <c r="Z909" s="29">
        <f t="shared" si="145"/>
        <v>1287.3599999999999</v>
      </c>
      <c r="AB909" s="29"/>
    </row>
    <row r="910" spans="1:28" x14ac:dyDescent="0.3">
      <c r="A910" s="5" t="s">
        <v>2526</v>
      </c>
      <c r="B910" s="5" t="s">
        <v>2527</v>
      </c>
      <c r="C910" s="5">
        <v>8</v>
      </c>
      <c r="D910" s="162">
        <v>997.63</v>
      </c>
      <c r="E910" s="124">
        <v>44865</v>
      </c>
      <c r="F910" s="124">
        <v>44869</v>
      </c>
      <c r="G910" s="140">
        <v>0</v>
      </c>
      <c r="H910" s="5" t="s">
        <v>8437</v>
      </c>
      <c r="I910" s="22" t="s">
        <v>8591</v>
      </c>
      <c r="J910" s="5"/>
      <c r="K910" s="5"/>
      <c r="L910" s="160">
        <f t="shared" si="148"/>
        <v>997.63</v>
      </c>
      <c r="M910" s="160">
        <f t="shared" si="147"/>
        <v>997.63</v>
      </c>
      <c r="N910" s="33">
        <f t="shared" si="146"/>
        <v>0</v>
      </c>
      <c r="T910">
        <v>1</v>
      </c>
      <c r="U910" s="29">
        <f t="shared" si="140"/>
        <v>0</v>
      </c>
      <c r="V910" s="29">
        <f t="shared" si="141"/>
        <v>0</v>
      </c>
      <c r="W910" s="29">
        <f t="shared" si="142"/>
        <v>0</v>
      </c>
      <c r="X910" s="29">
        <f t="shared" si="143"/>
        <v>0</v>
      </c>
      <c r="Y910" s="29">
        <f t="shared" si="144"/>
        <v>0</v>
      </c>
      <c r="Z910" s="29">
        <f t="shared" si="145"/>
        <v>997.63</v>
      </c>
      <c r="AB910" s="29"/>
    </row>
    <row r="911" spans="1:28" x14ac:dyDescent="0.3">
      <c r="A911" s="5" t="s">
        <v>2526</v>
      </c>
      <c r="B911" s="5" t="s">
        <v>2527</v>
      </c>
      <c r="C911" s="5">
        <v>8</v>
      </c>
      <c r="D911" s="162">
        <v>997.63</v>
      </c>
      <c r="E911" s="124">
        <v>44865</v>
      </c>
      <c r="F911" s="124">
        <v>44869</v>
      </c>
      <c r="G911" s="140">
        <v>0</v>
      </c>
      <c r="H911" s="5" t="s">
        <v>8438</v>
      </c>
      <c r="I911" s="22" t="s">
        <v>8591</v>
      </c>
      <c r="J911" s="5"/>
      <c r="K911" s="5"/>
      <c r="L911" s="160">
        <f t="shared" si="148"/>
        <v>997.63</v>
      </c>
      <c r="M911" s="160">
        <f t="shared" si="147"/>
        <v>997.63</v>
      </c>
      <c r="N911" s="33">
        <f t="shared" si="146"/>
        <v>0</v>
      </c>
      <c r="T911">
        <v>1</v>
      </c>
      <c r="U911" s="29">
        <f t="shared" si="140"/>
        <v>0</v>
      </c>
      <c r="V911" s="29">
        <f t="shared" si="141"/>
        <v>0</v>
      </c>
      <c r="W911" s="29">
        <f t="shared" si="142"/>
        <v>0</v>
      </c>
      <c r="X911" s="29">
        <f t="shared" si="143"/>
        <v>0</v>
      </c>
      <c r="Y911" s="29">
        <f t="shared" si="144"/>
        <v>0</v>
      </c>
      <c r="Z911" s="29">
        <f t="shared" si="145"/>
        <v>997.63</v>
      </c>
      <c r="AB911" s="29"/>
    </row>
    <row r="912" spans="1:28" x14ac:dyDescent="0.3">
      <c r="A912" s="5" t="s">
        <v>2526</v>
      </c>
      <c r="B912" s="5" t="s">
        <v>2527</v>
      </c>
      <c r="C912" s="5">
        <v>8</v>
      </c>
      <c r="D912" s="162">
        <v>997.63</v>
      </c>
      <c r="E912" s="124">
        <v>44865</v>
      </c>
      <c r="F912" s="124">
        <v>44869</v>
      </c>
      <c r="G912" s="140">
        <v>0</v>
      </c>
      <c r="H912" s="5" t="s">
        <v>8434</v>
      </c>
      <c r="I912" s="22" t="s">
        <v>8591</v>
      </c>
      <c r="J912" s="5"/>
      <c r="K912" s="5"/>
      <c r="L912" s="160">
        <f t="shared" si="148"/>
        <v>997.63</v>
      </c>
      <c r="M912" s="160">
        <f t="shared" si="147"/>
        <v>997.63</v>
      </c>
      <c r="N912" s="33">
        <f t="shared" si="146"/>
        <v>0</v>
      </c>
      <c r="T912">
        <v>1</v>
      </c>
      <c r="U912" s="29">
        <f t="shared" si="140"/>
        <v>0</v>
      </c>
      <c r="V912" s="29">
        <f t="shared" si="141"/>
        <v>0</v>
      </c>
      <c r="W912" s="29">
        <f t="shared" si="142"/>
        <v>0</v>
      </c>
      <c r="X912" s="29">
        <f t="shared" si="143"/>
        <v>0</v>
      </c>
      <c r="Y912" s="29">
        <f t="shared" si="144"/>
        <v>0</v>
      </c>
      <c r="Z912" s="29">
        <f t="shared" si="145"/>
        <v>997.63</v>
      </c>
      <c r="AB912" s="29"/>
    </row>
    <row r="913" spans="1:28" x14ac:dyDescent="0.3">
      <c r="A913" s="5" t="s">
        <v>2540</v>
      </c>
      <c r="B913" s="5" t="s">
        <v>2541</v>
      </c>
      <c r="C913" s="5">
        <v>500</v>
      </c>
      <c r="D913" s="162">
        <v>603.79</v>
      </c>
      <c r="E913" s="124">
        <v>44872</v>
      </c>
      <c r="F913" s="124">
        <v>44879</v>
      </c>
      <c r="G913" s="140">
        <v>0</v>
      </c>
      <c r="H913" s="5" t="s">
        <v>8380</v>
      </c>
      <c r="I913" s="22" t="s">
        <v>8591</v>
      </c>
      <c r="J913" s="5"/>
      <c r="K913" s="5"/>
      <c r="L913" s="160">
        <f t="shared" si="148"/>
        <v>603.79</v>
      </c>
      <c r="M913" s="160">
        <f t="shared" si="147"/>
        <v>603.79</v>
      </c>
      <c r="N913" s="33">
        <f t="shared" si="146"/>
        <v>0</v>
      </c>
      <c r="Q913">
        <v>1</v>
      </c>
      <c r="U913" s="29">
        <f t="shared" si="140"/>
        <v>0</v>
      </c>
      <c r="V913" s="29">
        <f t="shared" si="141"/>
        <v>0</v>
      </c>
      <c r="W913" s="29">
        <f t="shared" si="142"/>
        <v>603.79</v>
      </c>
      <c r="X913" s="29">
        <f t="shared" si="143"/>
        <v>0</v>
      </c>
      <c r="Y913" s="29">
        <f t="shared" si="144"/>
        <v>0</v>
      </c>
      <c r="Z913" s="29">
        <f t="shared" si="145"/>
        <v>0</v>
      </c>
      <c r="AB913" s="29"/>
    </row>
    <row r="914" spans="1:28" x14ac:dyDescent="0.3">
      <c r="A914" s="142" t="s">
        <v>8487</v>
      </c>
      <c r="B914" s="142"/>
      <c r="C914" s="142">
        <v>14576</v>
      </c>
      <c r="D914" s="161"/>
      <c r="E914" s="144" t="s">
        <v>6648</v>
      </c>
      <c r="F914" s="144">
        <v>44874</v>
      </c>
      <c r="G914" s="145"/>
      <c r="H914" s="142"/>
      <c r="I914" s="146"/>
      <c r="J914" s="142"/>
      <c r="K914" s="142"/>
      <c r="L914" s="147"/>
      <c r="M914" s="147"/>
      <c r="N914" s="147"/>
      <c r="U914" s="29"/>
      <c r="V914" s="29"/>
      <c r="W914" s="29"/>
      <c r="X914" s="29"/>
      <c r="Y914" s="29"/>
      <c r="Z914" s="29"/>
      <c r="AB914" s="29"/>
    </row>
    <row r="915" spans="1:28" x14ac:dyDescent="0.3">
      <c r="A915" s="5" t="s">
        <v>2192</v>
      </c>
      <c r="B915" s="5" t="s">
        <v>2193</v>
      </c>
      <c r="C915" s="5">
        <v>16</v>
      </c>
      <c r="D915" s="162">
        <v>2426.9299999999998</v>
      </c>
      <c r="E915" s="124" t="s">
        <v>6648</v>
      </c>
      <c r="F915" s="124">
        <v>44559</v>
      </c>
      <c r="G915" s="140">
        <v>0.75</v>
      </c>
      <c r="H915" s="5" t="s">
        <v>8436</v>
      </c>
      <c r="I915" s="22" t="s">
        <v>8591</v>
      </c>
      <c r="J915" s="5"/>
      <c r="K915" s="5"/>
      <c r="L915" s="160">
        <f t="shared" si="148"/>
        <v>606.73249999999996</v>
      </c>
      <c r="M915" s="160">
        <f t="shared" si="147"/>
        <v>606.73249999999996</v>
      </c>
      <c r="N915" s="33">
        <f t="shared" si="146"/>
        <v>0</v>
      </c>
      <c r="R915">
        <v>1</v>
      </c>
      <c r="U915" s="29">
        <f t="shared" si="140"/>
        <v>0</v>
      </c>
      <c r="V915" s="29">
        <f t="shared" si="141"/>
        <v>0</v>
      </c>
      <c r="W915" s="29">
        <f t="shared" si="142"/>
        <v>0</v>
      </c>
      <c r="X915" s="29">
        <f t="shared" si="143"/>
        <v>606.73249999999996</v>
      </c>
      <c r="Y915" s="29">
        <f t="shared" si="144"/>
        <v>0</v>
      </c>
      <c r="Z915" s="29">
        <f t="shared" si="145"/>
        <v>0</v>
      </c>
      <c r="AB915" s="29"/>
    </row>
    <row r="916" spans="1:28" x14ac:dyDescent="0.3">
      <c r="A916" s="5" t="s">
        <v>2192</v>
      </c>
      <c r="B916" s="5" t="s">
        <v>2193</v>
      </c>
      <c r="C916" s="5">
        <v>30</v>
      </c>
      <c r="D916" s="162">
        <v>3526.37</v>
      </c>
      <c r="E916" s="124" t="s">
        <v>6648</v>
      </c>
      <c r="F916" s="124">
        <v>44559</v>
      </c>
      <c r="G916" s="140">
        <v>0.75</v>
      </c>
      <c r="H916" s="5" t="s">
        <v>8437</v>
      </c>
      <c r="I916" s="22" t="s">
        <v>8591</v>
      </c>
      <c r="J916" s="5"/>
      <c r="K916" s="5"/>
      <c r="L916" s="160">
        <f t="shared" si="148"/>
        <v>881.59249999999997</v>
      </c>
      <c r="M916" s="160">
        <f t="shared" si="147"/>
        <v>881.59249999999997</v>
      </c>
      <c r="N916" s="33">
        <f t="shared" si="146"/>
        <v>0</v>
      </c>
      <c r="R916">
        <v>1</v>
      </c>
      <c r="U916" s="29">
        <f t="shared" si="140"/>
        <v>0</v>
      </c>
      <c r="V916" s="29">
        <f t="shared" si="141"/>
        <v>0</v>
      </c>
      <c r="W916" s="29">
        <f t="shared" si="142"/>
        <v>0</v>
      </c>
      <c r="X916" s="29">
        <f t="shared" si="143"/>
        <v>881.59249999999997</v>
      </c>
      <c r="Y916" s="29">
        <f t="shared" si="144"/>
        <v>0</v>
      </c>
      <c r="Z916" s="29">
        <f t="shared" si="145"/>
        <v>0</v>
      </c>
      <c r="AB916" s="29"/>
    </row>
    <row r="917" spans="1:28" x14ac:dyDescent="0.3">
      <c r="A917" s="5" t="s">
        <v>2194</v>
      </c>
      <c r="B917" s="5" t="s">
        <v>2195</v>
      </c>
      <c r="C917" s="5">
        <v>30</v>
      </c>
      <c r="D917" s="162">
        <v>4687</v>
      </c>
      <c r="E917" s="124">
        <v>44560</v>
      </c>
      <c r="F917" s="124">
        <v>44648</v>
      </c>
      <c r="G917" s="140">
        <v>0</v>
      </c>
      <c r="H917" s="5" t="s">
        <v>8436</v>
      </c>
      <c r="I917" s="22" t="s">
        <v>8591</v>
      </c>
      <c r="J917" s="5"/>
      <c r="K917" s="5"/>
      <c r="L917" s="160">
        <f t="shared" si="148"/>
        <v>4687</v>
      </c>
      <c r="M917" s="160">
        <f t="shared" si="147"/>
        <v>4687</v>
      </c>
      <c r="N917" s="33">
        <f t="shared" si="146"/>
        <v>0</v>
      </c>
      <c r="T917">
        <v>1</v>
      </c>
      <c r="U917" s="29">
        <f t="shared" si="140"/>
        <v>0</v>
      </c>
      <c r="V917" s="29">
        <f t="shared" si="141"/>
        <v>0</v>
      </c>
      <c r="W917" s="29">
        <f t="shared" si="142"/>
        <v>0</v>
      </c>
      <c r="X917" s="29">
        <f t="shared" si="143"/>
        <v>0</v>
      </c>
      <c r="Y917" s="29">
        <f t="shared" si="144"/>
        <v>0</v>
      </c>
      <c r="Z917" s="29">
        <f t="shared" si="145"/>
        <v>4687</v>
      </c>
      <c r="AB917" s="29"/>
    </row>
    <row r="918" spans="1:28" x14ac:dyDescent="0.3">
      <c r="A918" s="5" t="s">
        <v>2194</v>
      </c>
      <c r="B918" s="5" t="s">
        <v>2195</v>
      </c>
      <c r="C918" s="5">
        <v>10</v>
      </c>
      <c r="D918" s="162">
        <v>1210.72</v>
      </c>
      <c r="E918" s="124">
        <v>44560</v>
      </c>
      <c r="F918" s="124">
        <v>44648</v>
      </c>
      <c r="G918" s="140">
        <v>0</v>
      </c>
      <c r="H918" s="5" t="s">
        <v>8437</v>
      </c>
      <c r="I918" s="22" t="s">
        <v>8591</v>
      </c>
      <c r="J918" s="5"/>
      <c r="K918" s="5"/>
      <c r="L918" s="160">
        <f t="shared" si="148"/>
        <v>1210.72</v>
      </c>
      <c r="M918" s="160">
        <f t="shared" si="147"/>
        <v>1210.72</v>
      </c>
      <c r="N918" s="33">
        <f t="shared" si="146"/>
        <v>0</v>
      </c>
      <c r="T918">
        <v>1</v>
      </c>
      <c r="U918" s="29">
        <f t="shared" si="140"/>
        <v>0</v>
      </c>
      <c r="V918" s="29">
        <f t="shared" si="141"/>
        <v>0</v>
      </c>
      <c r="W918" s="29">
        <f t="shared" si="142"/>
        <v>0</v>
      </c>
      <c r="X918" s="29">
        <f t="shared" si="143"/>
        <v>0</v>
      </c>
      <c r="Y918" s="29">
        <f t="shared" si="144"/>
        <v>0</v>
      </c>
      <c r="Z918" s="29">
        <f t="shared" si="145"/>
        <v>1210.72</v>
      </c>
      <c r="AB918" s="29"/>
    </row>
    <row r="919" spans="1:28" x14ac:dyDescent="0.3">
      <c r="A919" s="5" t="s">
        <v>2194</v>
      </c>
      <c r="B919" s="5" t="s">
        <v>2195</v>
      </c>
      <c r="C919" s="5">
        <v>10</v>
      </c>
      <c r="D919" s="162">
        <v>1210.72</v>
      </c>
      <c r="E919" s="124">
        <v>44560</v>
      </c>
      <c r="F919" s="124">
        <v>44648</v>
      </c>
      <c r="G919" s="140">
        <v>0</v>
      </c>
      <c r="H919" s="5" t="s">
        <v>8438</v>
      </c>
      <c r="I919" s="22" t="s">
        <v>8591</v>
      </c>
      <c r="J919" s="5"/>
      <c r="K919" s="5"/>
      <c r="L919" s="160">
        <f t="shared" si="148"/>
        <v>1210.72</v>
      </c>
      <c r="M919" s="160">
        <f t="shared" si="147"/>
        <v>1210.72</v>
      </c>
      <c r="N919" s="33">
        <f t="shared" si="146"/>
        <v>0</v>
      </c>
      <c r="T919">
        <v>1</v>
      </c>
      <c r="U919" s="29">
        <f t="shared" si="140"/>
        <v>0</v>
      </c>
      <c r="V919" s="29">
        <f t="shared" si="141"/>
        <v>0</v>
      </c>
      <c r="W919" s="29">
        <f t="shared" si="142"/>
        <v>0</v>
      </c>
      <c r="X919" s="29">
        <f t="shared" si="143"/>
        <v>0</v>
      </c>
      <c r="Y919" s="29">
        <f t="shared" si="144"/>
        <v>0</v>
      </c>
      <c r="Z919" s="29">
        <f t="shared" si="145"/>
        <v>1210.72</v>
      </c>
      <c r="AB919" s="29"/>
    </row>
    <row r="920" spans="1:28" x14ac:dyDescent="0.3">
      <c r="A920" s="5" t="s">
        <v>2218</v>
      </c>
      <c r="B920" s="5" t="s">
        <v>2219</v>
      </c>
      <c r="C920" s="5">
        <v>10000</v>
      </c>
      <c r="D920" s="162">
        <v>11838.98</v>
      </c>
      <c r="E920" s="124">
        <v>44560</v>
      </c>
      <c r="F920" s="124">
        <v>44648</v>
      </c>
      <c r="G920" s="140">
        <v>0</v>
      </c>
      <c r="H920" s="5" t="s">
        <v>8380</v>
      </c>
      <c r="I920" s="22" t="s">
        <v>8591</v>
      </c>
      <c r="J920" s="5"/>
      <c r="K920" s="5"/>
      <c r="L920" s="160">
        <f t="shared" si="148"/>
        <v>11838.98</v>
      </c>
      <c r="M920" s="160">
        <f t="shared" si="147"/>
        <v>11838.98</v>
      </c>
      <c r="N920" s="33">
        <f t="shared" si="146"/>
        <v>0</v>
      </c>
      <c r="Q920">
        <v>1</v>
      </c>
      <c r="U920" s="29">
        <f t="shared" si="140"/>
        <v>0</v>
      </c>
      <c r="V920" s="29">
        <f t="shared" si="141"/>
        <v>0</v>
      </c>
      <c r="W920" s="29">
        <f t="shared" si="142"/>
        <v>11838.98</v>
      </c>
      <c r="X920" s="29">
        <f t="shared" si="143"/>
        <v>0</v>
      </c>
      <c r="Y920" s="29">
        <f t="shared" si="144"/>
        <v>0</v>
      </c>
      <c r="Z920" s="29">
        <f t="shared" si="145"/>
        <v>0</v>
      </c>
      <c r="AB920" s="29"/>
    </row>
    <row r="921" spans="1:28" x14ac:dyDescent="0.3">
      <c r="A921" s="5" t="s">
        <v>2196</v>
      </c>
      <c r="B921" s="5" t="s">
        <v>2197</v>
      </c>
      <c r="C921" s="5">
        <v>40</v>
      </c>
      <c r="D921" s="162">
        <v>6067.32</v>
      </c>
      <c r="E921" s="124" t="s">
        <v>7351</v>
      </c>
      <c r="F921" s="124">
        <v>44664</v>
      </c>
      <c r="G921" s="140">
        <v>0.5</v>
      </c>
      <c r="H921" s="5" t="s">
        <v>8436</v>
      </c>
      <c r="I921" s="22" t="s">
        <v>8591</v>
      </c>
      <c r="J921" s="5"/>
      <c r="K921" s="5"/>
      <c r="L921" s="160">
        <f t="shared" si="148"/>
        <v>3033.66</v>
      </c>
      <c r="M921" s="160">
        <f t="shared" si="147"/>
        <v>3033.66</v>
      </c>
      <c r="N921" s="33">
        <f t="shared" si="146"/>
        <v>0</v>
      </c>
      <c r="T921">
        <v>1</v>
      </c>
      <c r="U921" s="29">
        <f t="shared" si="140"/>
        <v>0</v>
      </c>
      <c r="V921" s="29">
        <f t="shared" si="141"/>
        <v>0</v>
      </c>
      <c r="W921" s="29">
        <f t="shared" si="142"/>
        <v>0</v>
      </c>
      <c r="X921" s="29">
        <f t="shared" si="143"/>
        <v>0</v>
      </c>
      <c r="Y921" s="29">
        <f t="shared" si="144"/>
        <v>0</v>
      </c>
      <c r="Z921" s="29">
        <f t="shared" si="145"/>
        <v>3033.66</v>
      </c>
      <c r="AB921" s="29"/>
    </row>
    <row r="922" spans="1:28" x14ac:dyDescent="0.3">
      <c r="A922" s="5" t="s">
        <v>2196</v>
      </c>
      <c r="B922" s="5" t="s">
        <v>2197</v>
      </c>
      <c r="C922" s="5">
        <v>20</v>
      </c>
      <c r="D922" s="162">
        <v>2350.92</v>
      </c>
      <c r="E922" s="124" t="s">
        <v>7351</v>
      </c>
      <c r="F922" s="124">
        <v>44664</v>
      </c>
      <c r="G922" s="140">
        <v>0.5</v>
      </c>
      <c r="H922" s="5" t="s">
        <v>8437</v>
      </c>
      <c r="I922" s="22" t="s">
        <v>8591</v>
      </c>
      <c r="J922" s="5"/>
      <c r="K922" s="5"/>
      <c r="L922" s="160">
        <f t="shared" si="148"/>
        <v>1175.46</v>
      </c>
      <c r="M922" s="160">
        <f t="shared" si="147"/>
        <v>1175.46</v>
      </c>
      <c r="N922" s="33">
        <f t="shared" si="146"/>
        <v>0</v>
      </c>
      <c r="T922">
        <v>1</v>
      </c>
      <c r="U922" s="29">
        <f t="shared" si="140"/>
        <v>0</v>
      </c>
      <c r="V922" s="29">
        <f t="shared" si="141"/>
        <v>0</v>
      </c>
      <c r="W922" s="29">
        <f t="shared" si="142"/>
        <v>0</v>
      </c>
      <c r="X922" s="29">
        <f t="shared" si="143"/>
        <v>0</v>
      </c>
      <c r="Y922" s="29">
        <f t="shared" si="144"/>
        <v>0</v>
      </c>
      <c r="Z922" s="29">
        <f t="shared" si="145"/>
        <v>1175.46</v>
      </c>
      <c r="AB922" s="29"/>
    </row>
    <row r="923" spans="1:28" x14ac:dyDescent="0.3">
      <c r="A923" s="5" t="s">
        <v>2198</v>
      </c>
      <c r="B923" s="5" t="s">
        <v>2199</v>
      </c>
      <c r="C923" s="5">
        <v>8</v>
      </c>
      <c r="D923" s="162">
        <v>1249.8699999999999</v>
      </c>
      <c r="E923" s="124">
        <v>44665</v>
      </c>
      <c r="F923" s="124">
        <v>44678</v>
      </c>
      <c r="G923" s="140">
        <v>0</v>
      </c>
      <c r="H923" s="5" t="s">
        <v>8436</v>
      </c>
      <c r="I923" s="22" t="s">
        <v>8591</v>
      </c>
      <c r="J923" s="5"/>
      <c r="K923" s="5"/>
      <c r="L923" s="160">
        <f t="shared" si="148"/>
        <v>1249.8699999999999</v>
      </c>
      <c r="M923" s="160">
        <f t="shared" si="147"/>
        <v>1249.8699999999999</v>
      </c>
      <c r="N923" s="33">
        <f t="shared" si="146"/>
        <v>0</v>
      </c>
      <c r="T923">
        <v>1</v>
      </c>
      <c r="U923" s="29">
        <f t="shared" si="140"/>
        <v>0</v>
      </c>
      <c r="V923" s="29">
        <f t="shared" si="141"/>
        <v>0</v>
      </c>
      <c r="W923" s="29">
        <f t="shared" si="142"/>
        <v>0</v>
      </c>
      <c r="X923" s="29">
        <f t="shared" si="143"/>
        <v>0</v>
      </c>
      <c r="Y923" s="29">
        <f t="shared" si="144"/>
        <v>0</v>
      </c>
      <c r="Z923" s="29">
        <f t="shared" si="145"/>
        <v>1249.8699999999999</v>
      </c>
      <c r="AB923" s="29"/>
    </row>
    <row r="924" spans="1:28" x14ac:dyDescent="0.3">
      <c r="A924" s="5" t="s">
        <v>2198</v>
      </c>
      <c r="B924" s="5" t="s">
        <v>2199</v>
      </c>
      <c r="C924" s="5">
        <v>8</v>
      </c>
      <c r="D924" s="162">
        <v>968.58</v>
      </c>
      <c r="E924" s="124">
        <v>44665</v>
      </c>
      <c r="F924" s="124">
        <v>44678</v>
      </c>
      <c r="G924" s="140">
        <v>0</v>
      </c>
      <c r="H924" s="5" t="s">
        <v>8437</v>
      </c>
      <c r="I924" s="22" t="s">
        <v>8591</v>
      </c>
      <c r="J924" s="5"/>
      <c r="K924" s="5"/>
      <c r="L924" s="160">
        <f t="shared" si="148"/>
        <v>968.58</v>
      </c>
      <c r="M924" s="160">
        <f t="shared" si="147"/>
        <v>968.58</v>
      </c>
      <c r="N924" s="33">
        <f t="shared" si="146"/>
        <v>0</v>
      </c>
      <c r="T924">
        <v>1</v>
      </c>
      <c r="U924" s="29">
        <f t="shared" si="140"/>
        <v>0</v>
      </c>
      <c r="V924" s="29">
        <f t="shared" si="141"/>
        <v>0</v>
      </c>
      <c r="W924" s="29">
        <f t="shared" si="142"/>
        <v>0</v>
      </c>
      <c r="X924" s="29">
        <f t="shared" si="143"/>
        <v>0</v>
      </c>
      <c r="Y924" s="29">
        <f t="shared" si="144"/>
        <v>0</v>
      </c>
      <c r="Z924" s="29">
        <f t="shared" si="145"/>
        <v>968.58</v>
      </c>
      <c r="AB924" s="29"/>
    </row>
    <row r="925" spans="1:28" x14ac:dyDescent="0.3">
      <c r="A925" s="5" t="s">
        <v>2198</v>
      </c>
      <c r="B925" s="5" t="s">
        <v>2199</v>
      </c>
      <c r="C925" s="5">
        <v>8</v>
      </c>
      <c r="D925" s="162">
        <v>968.58</v>
      </c>
      <c r="E925" s="124">
        <v>44665</v>
      </c>
      <c r="F925" s="124">
        <v>44678</v>
      </c>
      <c r="G925" s="140">
        <v>0</v>
      </c>
      <c r="H925" s="5" t="s">
        <v>8438</v>
      </c>
      <c r="I925" s="22" t="s">
        <v>8591</v>
      </c>
      <c r="J925" s="5"/>
      <c r="K925" s="5"/>
      <c r="L925" s="160">
        <f t="shared" si="148"/>
        <v>968.58</v>
      </c>
      <c r="M925" s="160">
        <f t="shared" si="147"/>
        <v>968.58</v>
      </c>
      <c r="N925" s="33">
        <f t="shared" si="146"/>
        <v>0</v>
      </c>
      <c r="T925">
        <v>1</v>
      </c>
      <c r="U925" s="29">
        <f t="shared" si="140"/>
        <v>0</v>
      </c>
      <c r="V925" s="29">
        <f t="shared" si="141"/>
        <v>0</v>
      </c>
      <c r="W925" s="29">
        <f t="shared" si="142"/>
        <v>0</v>
      </c>
      <c r="X925" s="29">
        <f t="shared" si="143"/>
        <v>0</v>
      </c>
      <c r="Y925" s="29">
        <f t="shared" si="144"/>
        <v>0</v>
      </c>
      <c r="Z925" s="29">
        <f t="shared" si="145"/>
        <v>968.58</v>
      </c>
      <c r="AB925" s="29"/>
    </row>
    <row r="926" spans="1:28" x14ac:dyDescent="0.3">
      <c r="A926" s="5" t="s">
        <v>2200</v>
      </c>
      <c r="B926" s="5" t="s">
        <v>2201</v>
      </c>
      <c r="C926" s="5">
        <v>8</v>
      </c>
      <c r="D926" s="162">
        <v>1249.8699999999999</v>
      </c>
      <c r="E926" s="124">
        <v>44679</v>
      </c>
      <c r="F926" s="124">
        <v>44692</v>
      </c>
      <c r="G926" s="140">
        <v>0</v>
      </c>
      <c r="H926" s="5" t="s">
        <v>8436</v>
      </c>
      <c r="I926" s="22" t="s">
        <v>8591</v>
      </c>
      <c r="J926" s="5"/>
      <c r="K926" s="5"/>
      <c r="L926" s="160">
        <f t="shared" si="148"/>
        <v>1249.8699999999999</v>
      </c>
      <c r="M926" s="160">
        <f t="shared" si="147"/>
        <v>1249.8699999999999</v>
      </c>
      <c r="N926" s="33">
        <f t="shared" si="146"/>
        <v>0</v>
      </c>
      <c r="T926">
        <v>1</v>
      </c>
      <c r="U926" s="29">
        <f t="shared" si="140"/>
        <v>0</v>
      </c>
      <c r="V926" s="29">
        <f t="shared" si="141"/>
        <v>0</v>
      </c>
      <c r="W926" s="29">
        <f t="shared" si="142"/>
        <v>0</v>
      </c>
      <c r="X926" s="29">
        <f t="shared" si="143"/>
        <v>0</v>
      </c>
      <c r="Y926" s="29">
        <f t="shared" si="144"/>
        <v>0</v>
      </c>
      <c r="Z926" s="29">
        <f t="shared" si="145"/>
        <v>1249.8699999999999</v>
      </c>
      <c r="AB926" s="29"/>
    </row>
    <row r="927" spans="1:28" x14ac:dyDescent="0.3">
      <c r="A927" s="5" t="s">
        <v>2200</v>
      </c>
      <c r="B927" s="5" t="s">
        <v>2201</v>
      </c>
      <c r="C927" s="5">
        <v>8</v>
      </c>
      <c r="D927" s="162">
        <v>968.58</v>
      </c>
      <c r="E927" s="124">
        <v>44679</v>
      </c>
      <c r="F927" s="124">
        <v>44692</v>
      </c>
      <c r="G927" s="140">
        <v>0</v>
      </c>
      <c r="H927" s="5" t="s">
        <v>8437</v>
      </c>
      <c r="I927" s="22" t="s">
        <v>8591</v>
      </c>
      <c r="J927" s="5"/>
      <c r="K927" s="5"/>
      <c r="L927" s="160">
        <f t="shared" si="148"/>
        <v>968.58</v>
      </c>
      <c r="M927" s="160">
        <f t="shared" si="147"/>
        <v>968.58</v>
      </c>
      <c r="N927" s="33">
        <f t="shared" si="146"/>
        <v>0</v>
      </c>
      <c r="T927">
        <v>1</v>
      </c>
      <c r="U927" s="29">
        <f t="shared" si="140"/>
        <v>0</v>
      </c>
      <c r="V927" s="29">
        <f t="shared" si="141"/>
        <v>0</v>
      </c>
      <c r="W927" s="29">
        <f t="shared" si="142"/>
        <v>0</v>
      </c>
      <c r="X927" s="29">
        <f t="shared" si="143"/>
        <v>0</v>
      </c>
      <c r="Y927" s="29">
        <f t="shared" si="144"/>
        <v>0</v>
      </c>
      <c r="Z927" s="29">
        <f t="shared" si="145"/>
        <v>968.58</v>
      </c>
      <c r="AB927" s="29"/>
    </row>
    <row r="928" spans="1:28" x14ac:dyDescent="0.3">
      <c r="A928" s="5" t="s">
        <v>2200</v>
      </c>
      <c r="B928" s="5" t="s">
        <v>2201</v>
      </c>
      <c r="C928" s="5">
        <v>8</v>
      </c>
      <c r="D928" s="162">
        <v>968.58</v>
      </c>
      <c r="E928" s="124">
        <v>44679</v>
      </c>
      <c r="F928" s="124">
        <v>44692</v>
      </c>
      <c r="G928" s="140">
        <v>0</v>
      </c>
      <c r="H928" s="5" t="s">
        <v>8438</v>
      </c>
      <c r="I928" s="22" t="s">
        <v>8591</v>
      </c>
      <c r="J928" s="5"/>
      <c r="K928" s="5"/>
      <c r="L928" s="160">
        <f t="shared" si="148"/>
        <v>968.58</v>
      </c>
      <c r="M928" s="160">
        <f t="shared" si="147"/>
        <v>968.58</v>
      </c>
      <c r="N928" s="33">
        <f t="shared" si="146"/>
        <v>0</v>
      </c>
      <c r="T928">
        <v>1</v>
      </c>
      <c r="U928" s="29">
        <f t="shared" si="140"/>
        <v>0</v>
      </c>
      <c r="V928" s="29">
        <f t="shared" si="141"/>
        <v>0</v>
      </c>
      <c r="W928" s="29">
        <f t="shared" si="142"/>
        <v>0</v>
      </c>
      <c r="X928" s="29">
        <f t="shared" si="143"/>
        <v>0</v>
      </c>
      <c r="Y928" s="29">
        <f t="shared" si="144"/>
        <v>0</v>
      </c>
      <c r="Z928" s="29">
        <f t="shared" si="145"/>
        <v>968.58</v>
      </c>
      <c r="AB928" s="29"/>
    </row>
    <row r="929" spans="1:28" x14ac:dyDescent="0.3">
      <c r="A929" s="5" t="s">
        <v>2202</v>
      </c>
      <c r="B929" s="5" t="s">
        <v>2203</v>
      </c>
      <c r="C929" s="5">
        <v>8</v>
      </c>
      <c r="D929" s="162">
        <v>1287.3599999999999</v>
      </c>
      <c r="E929" s="124">
        <v>44826</v>
      </c>
      <c r="F929" s="124">
        <v>44826</v>
      </c>
      <c r="G929" s="140">
        <v>0</v>
      </c>
      <c r="H929" s="5" t="s">
        <v>8436</v>
      </c>
      <c r="I929" s="22" t="s">
        <v>8591</v>
      </c>
      <c r="J929" s="5"/>
      <c r="K929" s="5"/>
      <c r="L929" s="160">
        <f t="shared" si="148"/>
        <v>1287.3599999999999</v>
      </c>
      <c r="M929" s="160">
        <f t="shared" si="147"/>
        <v>1287.3599999999999</v>
      </c>
      <c r="N929" s="33">
        <f t="shared" si="146"/>
        <v>0</v>
      </c>
      <c r="T929">
        <v>1</v>
      </c>
      <c r="U929" s="29">
        <f t="shared" si="140"/>
        <v>0</v>
      </c>
      <c r="V929" s="29">
        <f t="shared" si="141"/>
        <v>0</v>
      </c>
      <c r="W929" s="29">
        <f t="shared" si="142"/>
        <v>0</v>
      </c>
      <c r="X929" s="29">
        <f t="shared" si="143"/>
        <v>0</v>
      </c>
      <c r="Y929" s="29">
        <f t="shared" si="144"/>
        <v>0</v>
      </c>
      <c r="Z929" s="29">
        <f t="shared" si="145"/>
        <v>1287.3599999999999</v>
      </c>
      <c r="AB929" s="29"/>
    </row>
    <row r="930" spans="1:28" x14ac:dyDescent="0.3">
      <c r="A930" s="5" t="s">
        <v>2202</v>
      </c>
      <c r="B930" s="5" t="s">
        <v>2203</v>
      </c>
      <c r="C930" s="5">
        <v>8</v>
      </c>
      <c r="D930" s="162">
        <v>997.63</v>
      </c>
      <c r="E930" s="124">
        <v>44826</v>
      </c>
      <c r="F930" s="124">
        <v>44826</v>
      </c>
      <c r="G930" s="140">
        <v>0</v>
      </c>
      <c r="H930" s="5" t="s">
        <v>8438</v>
      </c>
      <c r="I930" s="22" t="s">
        <v>8591</v>
      </c>
      <c r="J930" s="5"/>
      <c r="K930" s="5"/>
      <c r="L930" s="160">
        <f t="shared" si="148"/>
        <v>997.63</v>
      </c>
      <c r="M930" s="160">
        <f t="shared" si="147"/>
        <v>997.63</v>
      </c>
      <c r="N930" s="33">
        <f t="shared" si="146"/>
        <v>0</v>
      </c>
      <c r="T930">
        <v>1</v>
      </c>
      <c r="U930" s="29">
        <f t="shared" si="140"/>
        <v>0</v>
      </c>
      <c r="V930" s="29">
        <f t="shared" si="141"/>
        <v>0</v>
      </c>
      <c r="W930" s="29">
        <f t="shared" si="142"/>
        <v>0</v>
      </c>
      <c r="X930" s="29">
        <f t="shared" si="143"/>
        <v>0</v>
      </c>
      <c r="Y930" s="29">
        <f t="shared" si="144"/>
        <v>0</v>
      </c>
      <c r="Z930" s="29">
        <f t="shared" si="145"/>
        <v>997.63</v>
      </c>
      <c r="AB930" s="29"/>
    </row>
    <row r="931" spans="1:28" x14ac:dyDescent="0.3">
      <c r="A931" s="5" t="s">
        <v>2220</v>
      </c>
      <c r="B931" s="5" t="s">
        <v>2221</v>
      </c>
      <c r="C931" s="5">
        <v>500</v>
      </c>
      <c r="D931" s="162">
        <v>603.79</v>
      </c>
      <c r="E931" s="124">
        <v>44826</v>
      </c>
      <c r="F931" s="124">
        <v>44826</v>
      </c>
      <c r="G931" s="140">
        <v>0</v>
      </c>
      <c r="H931" s="5" t="s">
        <v>8380</v>
      </c>
      <c r="I931" s="22" t="s">
        <v>8591</v>
      </c>
      <c r="J931" s="5"/>
      <c r="K931" s="5"/>
      <c r="L931" s="160">
        <f t="shared" si="148"/>
        <v>603.79</v>
      </c>
      <c r="M931" s="160">
        <f t="shared" si="147"/>
        <v>603.79</v>
      </c>
      <c r="N931" s="33">
        <f t="shared" si="146"/>
        <v>0</v>
      </c>
      <c r="Q931">
        <v>1</v>
      </c>
      <c r="U931" s="29">
        <f t="shared" si="140"/>
        <v>0</v>
      </c>
      <c r="V931" s="29">
        <f t="shared" si="141"/>
        <v>0</v>
      </c>
      <c r="W931" s="29">
        <f t="shared" si="142"/>
        <v>603.79</v>
      </c>
      <c r="X931" s="29">
        <f t="shared" si="143"/>
        <v>0</v>
      </c>
      <c r="Y931" s="29">
        <f t="shared" si="144"/>
        <v>0</v>
      </c>
      <c r="Z931" s="29">
        <f t="shared" si="145"/>
        <v>0</v>
      </c>
      <c r="AB931" s="29"/>
    </row>
    <row r="932" spans="1:28" x14ac:dyDescent="0.3">
      <c r="A932" s="5" t="s">
        <v>2204</v>
      </c>
      <c r="B932" s="5" t="s">
        <v>2205</v>
      </c>
      <c r="C932" s="5">
        <v>8</v>
      </c>
      <c r="D932" s="162">
        <v>1287.3599999999999</v>
      </c>
      <c r="E932" s="124">
        <v>44827</v>
      </c>
      <c r="F932" s="124">
        <v>44831</v>
      </c>
      <c r="G932" s="140">
        <v>0</v>
      </c>
      <c r="H932" s="5" t="s">
        <v>8436</v>
      </c>
      <c r="I932" s="22" t="s">
        <v>8591</v>
      </c>
      <c r="J932" s="5"/>
      <c r="K932" s="5"/>
      <c r="L932" s="160">
        <f t="shared" si="148"/>
        <v>1287.3599999999999</v>
      </c>
      <c r="M932" s="160">
        <f t="shared" si="147"/>
        <v>1287.3599999999999</v>
      </c>
      <c r="N932" s="33">
        <f t="shared" si="146"/>
        <v>0</v>
      </c>
      <c r="T932">
        <v>1</v>
      </c>
      <c r="U932" s="29">
        <f t="shared" si="140"/>
        <v>0</v>
      </c>
      <c r="V932" s="29">
        <f t="shared" si="141"/>
        <v>0</v>
      </c>
      <c r="W932" s="29">
        <f t="shared" si="142"/>
        <v>0</v>
      </c>
      <c r="X932" s="29">
        <f t="shared" si="143"/>
        <v>0</v>
      </c>
      <c r="Y932" s="29">
        <f t="shared" si="144"/>
        <v>0</v>
      </c>
      <c r="Z932" s="29">
        <f t="shared" si="145"/>
        <v>1287.3599999999999</v>
      </c>
      <c r="AB932" s="29"/>
    </row>
    <row r="933" spans="1:28" x14ac:dyDescent="0.3">
      <c r="A933" s="5" t="s">
        <v>2204</v>
      </c>
      <c r="B933" s="5" t="s">
        <v>2205</v>
      </c>
      <c r="C933" s="5">
        <v>8</v>
      </c>
      <c r="D933" s="162">
        <v>997.63</v>
      </c>
      <c r="E933" s="124">
        <v>44827</v>
      </c>
      <c r="F933" s="124">
        <v>44831</v>
      </c>
      <c r="G933" s="140">
        <v>0</v>
      </c>
      <c r="H933" s="5" t="s">
        <v>8437</v>
      </c>
      <c r="I933" s="22" t="s">
        <v>8591</v>
      </c>
      <c r="J933" s="5"/>
      <c r="K933" s="5"/>
      <c r="L933" s="160">
        <f t="shared" si="148"/>
        <v>997.63</v>
      </c>
      <c r="M933" s="160">
        <f t="shared" si="147"/>
        <v>997.63</v>
      </c>
      <c r="N933" s="33">
        <f t="shared" si="146"/>
        <v>0</v>
      </c>
      <c r="T933">
        <v>1</v>
      </c>
      <c r="U933" s="29">
        <f t="shared" si="140"/>
        <v>0</v>
      </c>
      <c r="V933" s="29">
        <f t="shared" si="141"/>
        <v>0</v>
      </c>
      <c r="W933" s="29">
        <f t="shared" si="142"/>
        <v>0</v>
      </c>
      <c r="X933" s="29">
        <f t="shared" si="143"/>
        <v>0</v>
      </c>
      <c r="Y933" s="29">
        <f t="shared" si="144"/>
        <v>0</v>
      </c>
      <c r="Z933" s="29">
        <f t="shared" si="145"/>
        <v>997.63</v>
      </c>
      <c r="AB933" s="29"/>
    </row>
    <row r="934" spans="1:28" x14ac:dyDescent="0.3">
      <c r="A934" s="5" t="s">
        <v>2204</v>
      </c>
      <c r="B934" s="5" t="s">
        <v>2205</v>
      </c>
      <c r="C934" s="5">
        <v>16</v>
      </c>
      <c r="D934" s="162">
        <v>1995.27</v>
      </c>
      <c r="E934" s="124">
        <v>44827</v>
      </c>
      <c r="F934" s="124">
        <v>44831</v>
      </c>
      <c r="G934" s="140">
        <v>0</v>
      </c>
      <c r="H934" s="5" t="s">
        <v>8438</v>
      </c>
      <c r="I934" s="22" t="s">
        <v>8591</v>
      </c>
      <c r="J934" s="5"/>
      <c r="K934" s="5"/>
      <c r="L934" s="160">
        <f t="shared" si="148"/>
        <v>1995.27</v>
      </c>
      <c r="M934" s="160">
        <f t="shared" si="147"/>
        <v>1995.27</v>
      </c>
      <c r="N934" s="33">
        <f t="shared" si="146"/>
        <v>0</v>
      </c>
      <c r="T934">
        <v>1</v>
      </c>
      <c r="U934" s="29">
        <f t="shared" si="140"/>
        <v>0</v>
      </c>
      <c r="V934" s="29">
        <f t="shared" si="141"/>
        <v>0</v>
      </c>
      <c r="W934" s="29">
        <f t="shared" si="142"/>
        <v>0</v>
      </c>
      <c r="X934" s="29">
        <f t="shared" si="143"/>
        <v>0</v>
      </c>
      <c r="Y934" s="29">
        <f t="shared" si="144"/>
        <v>0</v>
      </c>
      <c r="Z934" s="29">
        <f t="shared" si="145"/>
        <v>1995.27</v>
      </c>
      <c r="AB934" s="29"/>
    </row>
    <row r="935" spans="1:28" x14ac:dyDescent="0.3">
      <c r="A935" s="5" t="s">
        <v>2222</v>
      </c>
      <c r="B935" s="5" t="s">
        <v>2223</v>
      </c>
      <c r="C935" s="5">
        <v>500</v>
      </c>
      <c r="D935" s="162">
        <v>603.79</v>
      </c>
      <c r="E935" s="124">
        <v>44827</v>
      </c>
      <c r="F935" s="124">
        <v>44831</v>
      </c>
      <c r="G935" s="140">
        <v>0</v>
      </c>
      <c r="H935" s="5" t="s">
        <v>8380</v>
      </c>
      <c r="I935" s="22" t="s">
        <v>8591</v>
      </c>
      <c r="J935" s="5"/>
      <c r="K935" s="5"/>
      <c r="L935" s="160">
        <f t="shared" si="148"/>
        <v>603.79</v>
      </c>
      <c r="M935" s="160">
        <f t="shared" si="147"/>
        <v>603.79</v>
      </c>
      <c r="N935" s="33">
        <f t="shared" si="146"/>
        <v>0</v>
      </c>
      <c r="Q935">
        <v>1</v>
      </c>
      <c r="U935" s="29">
        <f t="shared" si="140"/>
        <v>0</v>
      </c>
      <c r="V935" s="29">
        <f t="shared" si="141"/>
        <v>0</v>
      </c>
      <c r="W935" s="29">
        <f t="shared" si="142"/>
        <v>603.79</v>
      </c>
      <c r="X935" s="29">
        <f t="shared" si="143"/>
        <v>0</v>
      </c>
      <c r="Y935" s="29">
        <f t="shared" si="144"/>
        <v>0</v>
      </c>
      <c r="Z935" s="29">
        <f t="shared" si="145"/>
        <v>0</v>
      </c>
      <c r="AB935" s="29"/>
    </row>
    <row r="936" spans="1:28" x14ac:dyDescent="0.3">
      <c r="A936" s="5" t="s">
        <v>2206</v>
      </c>
      <c r="B936" s="5" t="s">
        <v>2207</v>
      </c>
      <c r="C936" s="5">
        <v>8</v>
      </c>
      <c r="D936" s="162">
        <v>1287.3599999999999</v>
      </c>
      <c r="E936" s="124">
        <v>44832</v>
      </c>
      <c r="F936" s="124">
        <v>44838</v>
      </c>
      <c r="G936" s="140">
        <v>0</v>
      </c>
      <c r="H936" s="5" t="s">
        <v>8436</v>
      </c>
      <c r="I936" s="22" t="s">
        <v>8591</v>
      </c>
      <c r="J936" s="5"/>
      <c r="K936" s="5"/>
      <c r="L936" s="160">
        <f t="shared" si="148"/>
        <v>1287.3599999999999</v>
      </c>
      <c r="M936" s="160">
        <f t="shared" si="147"/>
        <v>1287.3599999999999</v>
      </c>
      <c r="N936" s="33">
        <f t="shared" si="146"/>
        <v>0</v>
      </c>
      <c r="T936">
        <v>1</v>
      </c>
      <c r="U936" s="29">
        <f t="shared" si="140"/>
        <v>0</v>
      </c>
      <c r="V936" s="29">
        <f t="shared" si="141"/>
        <v>0</v>
      </c>
      <c r="W936" s="29">
        <f t="shared" si="142"/>
        <v>0</v>
      </c>
      <c r="X936" s="29">
        <f t="shared" si="143"/>
        <v>0</v>
      </c>
      <c r="Y936" s="29">
        <f t="shared" si="144"/>
        <v>0</v>
      </c>
      <c r="Z936" s="29">
        <f t="shared" si="145"/>
        <v>1287.3599999999999</v>
      </c>
      <c r="AB936" s="29"/>
    </row>
    <row r="937" spans="1:28" x14ac:dyDescent="0.3">
      <c r="A937" s="5" t="s">
        <v>2206</v>
      </c>
      <c r="B937" s="5" t="s">
        <v>2207</v>
      </c>
      <c r="C937" s="5">
        <v>8</v>
      </c>
      <c r="D937" s="162">
        <v>997.63</v>
      </c>
      <c r="E937" s="124">
        <v>44832</v>
      </c>
      <c r="F937" s="124">
        <v>44838</v>
      </c>
      <c r="G937" s="140">
        <v>0</v>
      </c>
      <c r="H937" s="5" t="s">
        <v>8437</v>
      </c>
      <c r="I937" s="22" t="s">
        <v>8591</v>
      </c>
      <c r="J937" s="5"/>
      <c r="K937" s="5"/>
      <c r="L937" s="160">
        <f t="shared" si="148"/>
        <v>997.63</v>
      </c>
      <c r="M937" s="160">
        <f t="shared" si="147"/>
        <v>997.63</v>
      </c>
      <c r="N937" s="33">
        <f t="shared" si="146"/>
        <v>0</v>
      </c>
      <c r="T937">
        <v>1</v>
      </c>
      <c r="U937" s="29">
        <f t="shared" ref="U937:U1000" si="149">O937*M937</f>
        <v>0</v>
      </c>
      <c r="V937" s="29">
        <f t="shared" ref="V937:V1000" si="150">P937*M937</f>
        <v>0</v>
      </c>
      <c r="W937" s="29">
        <f t="shared" ref="W937:W1000" si="151">Q937*M937</f>
        <v>0</v>
      </c>
      <c r="X937" s="29">
        <f t="shared" ref="X937:X1000" si="152">R937*M937</f>
        <v>0</v>
      </c>
      <c r="Y937" s="29">
        <f t="shared" ref="Y937:Y1000" si="153">S937*M937</f>
        <v>0</v>
      </c>
      <c r="Z937" s="29">
        <f t="shared" ref="Z937:Z1000" si="154">T937*M937</f>
        <v>997.63</v>
      </c>
      <c r="AB937" s="29"/>
    </row>
    <row r="938" spans="1:28" x14ac:dyDescent="0.3">
      <c r="A938" s="5" t="s">
        <v>2206</v>
      </c>
      <c r="B938" s="5" t="s">
        <v>2207</v>
      </c>
      <c r="C938" s="5">
        <v>16</v>
      </c>
      <c r="D938" s="162">
        <v>1995.27</v>
      </c>
      <c r="E938" s="124">
        <v>44832</v>
      </c>
      <c r="F938" s="124">
        <v>44838</v>
      </c>
      <c r="G938" s="140">
        <v>0</v>
      </c>
      <c r="H938" s="5" t="s">
        <v>8438</v>
      </c>
      <c r="I938" s="22" t="s">
        <v>8591</v>
      </c>
      <c r="J938" s="5"/>
      <c r="K938" s="5"/>
      <c r="L938" s="160">
        <f t="shared" si="148"/>
        <v>1995.27</v>
      </c>
      <c r="M938" s="160">
        <f t="shared" si="147"/>
        <v>1995.27</v>
      </c>
      <c r="N938" s="33">
        <f t="shared" si="146"/>
        <v>0</v>
      </c>
      <c r="T938">
        <v>1</v>
      </c>
      <c r="U938" s="29">
        <f t="shared" si="149"/>
        <v>0</v>
      </c>
      <c r="V938" s="29">
        <f t="shared" si="150"/>
        <v>0</v>
      </c>
      <c r="W938" s="29">
        <f t="shared" si="151"/>
        <v>0</v>
      </c>
      <c r="X938" s="29">
        <f t="shared" si="152"/>
        <v>0</v>
      </c>
      <c r="Y938" s="29">
        <f t="shared" si="153"/>
        <v>0</v>
      </c>
      <c r="Z938" s="29">
        <f t="shared" si="154"/>
        <v>1995.27</v>
      </c>
      <c r="AB938" s="29"/>
    </row>
    <row r="939" spans="1:28" x14ac:dyDescent="0.3">
      <c r="A939" s="5" t="s">
        <v>2224</v>
      </c>
      <c r="B939" s="5" t="s">
        <v>2225</v>
      </c>
      <c r="C939" s="5">
        <v>500</v>
      </c>
      <c r="D939" s="162">
        <v>603.79</v>
      </c>
      <c r="E939" s="124">
        <v>44832</v>
      </c>
      <c r="F939" s="124">
        <v>44838</v>
      </c>
      <c r="G939" s="140">
        <v>0</v>
      </c>
      <c r="H939" s="5" t="s">
        <v>8380</v>
      </c>
      <c r="I939" s="22" t="s">
        <v>8591</v>
      </c>
      <c r="J939" s="5"/>
      <c r="K939" s="5"/>
      <c r="L939" s="160">
        <f t="shared" si="148"/>
        <v>603.79</v>
      </c>
      <c r="M939" s="160">
        <f t="shared" si="147"/>
        <v>603.79</v>
      </c>
      <c r="N939" s="33">
        <f t="shared" si="146"/>
        <v>0</v>
      </c>
      <c r="Q939">
        <v>1</v>
      </c>
      <c r="U939" s="29">
        <f t="shared" si="149"/>
        <v>0</v>
      </c>
      <c r="V939" s="29">
        <f t="shared" si="150"/>
        <v>0</v>
      </c>
      <c r="W939" s="29">
        <f t="shared" si="151"/>
        <v>603.79</v>
      </c>
      <c r="X939" s="29">
        <f t="shared" si="152"/>
        <v>0</v>
      </c>
      <c r="Y939" s="29">
        <f t="shared" si="153"/>
        <v>0</v>
      </c>
      <c r="Z939" s="29">
        <f t="shared" si="154"/>
        <v>0</v>
      </c>
      <c r="AB939" s="29"/>
    </row>
    <row r="940" spans="1:28" x14ac:dyDescent="0.3">
      <c r="A940" s="5" t="s">
        <v>2208</v>
      </c>
      <c r="B940" s="5" t="s">
        <v>2209</v>
      </c>
      <c r="C940" s="5">
        <v>8</v>
      </c>
      <c r="D940" s="162">
        <v>997.63</v>
      </c>
      <c r="E940" s="124">
        <v>44839</v>
      </c>
      <c r="F940" s="124">
        <v>44846</v>
      </c>
      <c r="G940" s="140">
        <v>0</v>
      </c>
      <c r="H940" s="5" t="s">
        <v>8438</v>
      </c>
      <c r="I940" s="22" t="s">
        <v>8591</v>
      </c>
      <c r="J940" s="5"/>
      <c r="K940" s="5"/>
      <c r="L940" s="160">
        <f t="shared" si="148"/>
        <v>997.63</v>
      </c>
      <c r="M940" s="160">
        <f t="shared" si="147"/>
        <v>997.63</v>
      </c>
      <c r="N940" s="33">
        <f t="shared" si="146"/>
        <v>0</v>
      </c>
      <c r="T940">
        <v>1</v>
      </c>
      <c r="U940" s="29">
        <f t="shared" si="149"/>
        <v>0</v>
      </c>
      <c r="V940" s="29">
        <f t="shared" si="150"/>
        <v>0</v>
      </c>
      <c r="W940" s="29">
        <f t="shared" si="151"/>
        <v>0</v>
      </c>
      <c r="X940" s="29">
        <f t="shared" si="152"/>
        <v>0</v>
      </c>
      <c r="Y940" s="29">
        <f t="shared" si="153"/>
        <v>0</v>
      </c>
      <c r="Z940" s="29">
        <f t="shared" si="154"/>
        <v>997.63</v>
      </c>
      <c r="AB940" s="29"/>
    </row>
    <row r="941" spans="1:28" x14ac:dyDescent="0.3">
      <c r="A941" s="5" t="s">
        <v>2233</v>
      </c>
      <c r="B941" s="5" t="s">
        <v>2234</v>
      </c>
      <c r="C941" s="5">
        <v>20</v>
      </c>
      <c r="D941" s="162">
        <v>2733.38</v>
      </c>
      <c r="E941" s="124">
        <v>44839</v>
      </c>
      <c r="F941" s="124">
        <v>44846</v>
      </c>
      <c r="G941" s="140">
        <v>0</v>
      </c>
      <c r="H941" s="5" t="s">
        <v>8409</v>
      </c>
      <c r="I941" s="22" t="s">
        <v>8591</v>
      </c>
      <c r="J941" s="5"/>
      <c r="K941" s="5"/>
      <c r="L941" s="160">
        <f t="shared" si="148"/>
        <v>2733.38</v>
      </c>
      <c r="M941" s="160">
        <f t="shared" si="147"/>
        <v>2733.38</v>
      </c>
      <c r="N941" s="33">
        <f t="shared" si="146"/>
        <v>0</v>
      </c>
      <c r="T941">
        <v>1</v>
      </c>
      <c r="U941" s="29">
        <f t="shared" si="149"/>
        <v>0</v>
      </c>
      <c r="V941" s="29">
        <f t="shared" si="150"/>
        <v>0</v>
      </c>
      <c r="W941" s="29">
        <f t="shared" si="151"/>
        <v>0</v>
      </c>
      <c r="X941" s="29">
        <f t="shared" si="152"/>
        <v>0</v>
      </c>
      <c r="Y941" s="29">
        <f t="shared" si="153"/>
        <v>0</v>
      </c>
      <c r="Z941" s="29">
        <f t="shared" si="154"/>
        <v>2733.38</v>
      </c>
      <c r="AB941" s="29"/>
    </row>
    <row r="942" spans="1:28" x14ac:dyDescent="0.3">
      <c r="A942" s="5" t="s">
        <v>2233</v>
      </c>
      <c r="B942" s="5" t="s">
        <v>2234</v>
      </c>
      <c r="C942" s="5">
        <v>24</v>
      </c>
      <c r="D942" s="162">
        <v>2992.9</v>
      </c>
      <c r="E942" s="124">
        <v>44839</v>
      </c>
      <c r="F942" s="124">
        <v>44846</v>
      </c>
      <c r="G942" s="140">
        <v>0</v>
      </c>
      <c r="H942" s="5" t="s">
        <v>8406</v>
      </c>
      <c r="I942" s="22" t="s">
        <v>8591</v>
      </c>
      <c r="J942" s="5"/>
      <c r="K942" s="5"/>
      <c r="L942" s="160">
        <f t="shared" si="148"/>
        <v>2992.9</v>
      </c>
      <c r="M942" s="160">
        <f t="shared" si="147"/>
        <v>2992.9</v>
      </c>
      <c r="N942" s="33">
        <f t="shared" si="146"/>
        <v>0</v>
      </c>
      <c r="T942">
        <v>1</v>
      </c>
      <c r="U942" s="29">
        <f t="shared" si="149"/>
        <v>0</v>
      </c>
      <c r="V942" s="29">
        <f t="shared" si="150"/>
        <v>0</v>
      </c>
      <c r="W942" s="29">
        <f t="shared" si="151"/>
        <v>0</v>
      </c>
      <c r="X942" s="29">
        <f t="shared" si="152"/>
        <v>0</v>
      </c>
      <c r="Y942" s="29">
        <f t="shared" si="153"/>
        <v>0</v>
      </c>
      <c r="Z942" s="29">
        <f t="shared" si="154"/>
        <v>2992.9</v>
      </c>
      <c r="AB942" s="29"/>
    </row>
    <row r="943" spans="1:28" x14ac:dyDescent="0.3">
      <c r="A943" s="5" t="s">
        <v>2233</v>
      </c>
      <c r="B943" s="5" t="s">
        <v>2234</v>
      </c>
      <c r="C943" s="5">
        <v>24</v>
      </c>
      <c r="D943" s="162">
        <v>3424.91</v>
      </c>
      <c r="E943" s="124">
        <v>44839</v>
      </c>
      <c r="F943" s="124">
        <v>44846</v>
      </c>
      <c r="G943" s="140">
        <v>0</v>
      </c>
      <c r="H943" s="5" t="s">
        <v>8466</v>
      </c>
      <c r="I943" s="22" t="s">
        <v>8591</v>
      </c>
      <c r="J943" s="5"/>
      <c r="K943" s="5"/>
      <c r="L943" s="160">
        <f t="shared" si="148"/>
        <v>3424.91</v>
      </c>
      <c r="M943" s="160">
        <f t="shared" si="147"/>
        <v>3424.91</v>
      </c>
      <c r="N943" s="33">
        <f t="shared" si="146"/>
        <v>0</v>
      </c>
      <c r="T943">
        <v>1</v>
      </c>
      <c r="U943" s="29">
        <f t="shared" si="149"/>
        <v>0</v>
      </c>
      <c r="V943" s="29">
        <f t="shared" si="150"/>
        <v>0</v>
      </c>
      <c r="W943" s="29">
        <f t="shared" si="151"/>
        <v>0</v>
      </c>
      <c r="X943" s="29">
        <f t="shared" si="152"/>
        <v>0</v>
      </c>
      <c r="Y943" s="29">
        <f t="shared" si="153"/>
        <v>0</v>
      </c>
      <c r="Z943" s="29">
        <f t="shared" si="154"/>
        <v>3424.91</v>
      </c>
      <c r="AB943" s="29"/>
    </row>
    <row r="944" spans="1:28" x14ac:dyDescent="0.3">
      <c r="A944" s="5" t="s">
        <v>2226</v>
      </c>
      <c r="B944" s="5" t="s">
        <v>2227</v>
      </c>
      <c r="C944" s="5">
        <v>500</v>
      </c>
      <c r="D944" s="162">
        <v>603.79</v>
      </c>
      <c r="E944" s="124">
        <v>44839</v>
      </c>
      <c r="F944" s="124">
        <v>44846</v>
      </c>
      <c r="G944" s="140">
        <v>0</v>
      </c>
      <c r="H944" s="5" t="s">
        <v>8380</v>
      </c>
      <c r="I944" s="22" t="s">
        <v>8591</v>
      </c>
      <c r="J944" s="5"/>
      <c r="K944" s="5"/>
      <c r="L944" s="160">
        <f t="shared" si="148"/>
        <v>603.79</v>
      </c>
      <c r="M944" s="160">
        <f t="shared" si="147"/>
        <v>603.79</v>
      </c>
      <c r="N944" s="33">
        <f t="shared" si="146"/>
        <v>0</v>
      </c>
      <c r="Q944">
        <v>1</v>
      </c>
      <c r="U944" s="29">
        <f t="shared" si="149"/>
        <v>0</v>
      </c>
      <c r="V944" s="29">
        <f t="shared" si="150"/>
        <v>0</v>
      </c>
      <c r="W944" s="29">
        <f t="shared" si="151"/>
        <v>603.79</v>
      </c>
      <c r="X944" s="29">
        <f t="shared" si="152"/>
        <v>0</v>
      </c>
      <c r="Y944" s="29">
        <f t="shared" si="153"/>
        <v>0</v>
      </c>
      <c r="Z944" s="29">
        <f t="shared" si="154"/>
        <v>0</v>
      </c>
      <c r="AB944" s="29"/>
    </row>
    <row r="945" spans="1:28" x14ac:dyDescent="0.3">
      <c r="A945" s="5" t="s">
        <v>2210</v>
      </c>
      <c r="B945" s="5" t="s">
        <v>2211</v>
      </c>
      <c r="C945" s="5">
        <v>120</v>
      </c>
      <c r="D945" s="162">
        <v>14964.52</v>
      </c>
      <c r="E945" s="124">
        <v>44847</v>
      </c>
      <c r="F945" s="124">
        <v>44853</v>
      </c>
      <c r="G945" s="140">
        <v>0</v>
      </c>
      <c r="H945" s="5" t="s">
        <v>8438</v>
      </c>
      <c r="I945" s="22" t="s">
        <v>8591</v>
      </c>
      <c r="J945" s="5"/>
      <c r="K945" s="5"/>
      <c r="L945" s="160">
        <f t="shared" si="148"/>
        <v>14964.52</v>
      </c>
      <c r="M945" s="160">
        <f t="shared" si="147"/>
        <v>14964.52</v>
      </c>
      <c r="N945" s="33">
        <f t="shared" si="146"/>
        <v>0</v>
      </c>
      <c r="T945">
        <v>1</v>
      </c>
      <c r="U945" s="29">
        <f t="shared" si="149"/>
        <v>0</v>
      </c>
      <c r="V945" s="29">
        <f t="shared" si="150"/>
        <v>0</v>
      </c>
      <c r="W945" s="29">
        <f t="shared" si="151"/>
        <v>0</v>
      </c>
      <c r="X945" s="29">
        <f t="shared" si="152"/>
        <v>0</v>
      </c>
      <c r="Y945" s="29">
        <f t="shared" si="153"/>
        <v>0</v>
      </c>
      <c r="Z945" s="29">
        <f t="shared" si="154"/>
        <v>14964.52</v>
      </c>
      <c r="AB945" s="29"/>
    </row>
    <row r="946" spans="1:28" x14ac:dyDescent="0.3">
      <c r="A946" s="5" t="s">
        <v>2210</v>
      </c>
      <c r="B946" s="5" t="s">
        <v>2211</v>
      </c>
      <c r="C946" s="5">
        <v>24</v>
      </c>
      <c r="D946" s="162">
        <v>3862.09</v>
      </c>
      <c r="E946" s="124">
        <v>44847</v>
      </c>
      <c r="F946" s="124">
        <v>44853</v>
      </c>
      <c r="G946" s="140">
        <v>0</v>
      </c>
      <c r="H946" s="5" t="s">
        <v>8432</v>
      </c>
      <c r="I946" s="22" t="s">
        <v>8591</v>
      </c>
      <c r="J946" s="5"/>
      <c r="K946" s="5"/>
      <c r="L946" s="160">
        <f t="shared" si="148"/>
        <v>3862.09</v>
      </c>
      <c r="M946" s="160">
        <f t="shared" si="147"/>
        <v>3862.09</v>
      </c>
      <c r="N946" s="33">
        <f t="shared" si="146"/>
        <v>0</v>
      </c>
      <c r="T946">
        <v>1</v>
      </c>
      <c r="U946" s="29">
        <f t="shared" si="149"/>
        <v>0</v>
      </c>
      <c r="V946" s="29">
        <f t="shared" si="150"/>
        <v>0</v>
      </c>
      <c r="W946" s="29">
        <f t="shared" si="151"/>
        <v>0</v>
      </c>
      <c r="X946" s="29">
        <f t="shared" si="152"/>
        <v>0</v>
      </c>
      <c r="Y946" s="29">
        <f t="shared" si="153"/>
        <v>0</v>
      </c>
      <c r="Z946" s="29">
        <f t="shared" si="154"/>
        <v>3862.09</v>
      </c>
      <c r="AB946" s="29"/>
    </row>
    <row r="947" spans="1:28" x14ac:dyDescent="0.3">
      <c r="A947" s="5" t="s">
        <v>2210</v>
      </c>
      <c r="B947" s="5" t="s">
        <v>2211</v>
      </c>
      <c r="C947" s="5">
        <v>120</v>
      </c>
      <c r="D947" s="162">
        <v>14964.52</v>
      </c>
      <c r="E947" s="124">
        <v>44847</v>
      </c>
      <c r="F947" s="124">
        <v>44853</v>
      </c>
      <c r="G947" s="140">
        <v>0</v>
      </c>
      <c r="H947" s="5" t="s">
        <v>8434</v>
      </c>
      <c r="I947" s="22" t="s">
        <v>8591</v>
      </c>
      <c r="J947" s="5"/>
      <c r="K947" s="5"/>
      <c r="L947" s="160">
        <f t="shared" si="148"/>
        <v>14964.52</v>
      </c>
      <c r="M947" s="160">
        <f t="shared" si="147"/>
        <v>14964.52</v>
      </c>
      <c r="N947" s="33">
        <f t="shared" si="146"/>
        <v>0</v>
      </c>
      <c r="T947">
        <v>1</v>
      </c>
      <c r="U947" s="29">
        <f t="shared" si="149"/>
        <v>0</v>
      </c>
      <c r="V947" s="29">
        <f t="shared" si="150"/>
        <v>0</v>
      </c>
      <c r="W947" s="29">
        <f t="shared" si="151"/>
        <v>0</v>
      </c>
      <c r="X947" s="29">
        <f t="shared" si="152"/>
        <v>0</v>
      </c>
      <c r="Y947" s="29">
        <f t="shared" si="153"/>
        <v>0</v>
      </c>
      <c r="Z947" s="29">
        <f t="shared" si="154"/>
        <v>14964.52</v>
      </c>
      <c r="AB947" s="29"/>
    </row>
    <row r="948" spans="1:28" x14ac:dyDescent="0.3">
      <c r="A948" s="5" t="s">
        <v>2210</v>
      </c>
      <c r="B948" s="5" t="s">
        <v>2211</v>
      </c>
      <c r="C948" s="5">
        <v>24</v>
      </c>
      <c r="D948" s="162">
        <v>2992.9</v>
      </c>
      <c r="E948" s="124">
        <v>44847</v>
      </c>
      <c r="F948" s="124">
        <v>44853</v>
      </c>
      <c r="G948" s="140">
        <v>0</v>
      </c>
      <c r="H948" s="5" t="s">
        <v>8437</v>
      </c>
      <c r="I948" s="22" t="s">
        <v>8591</v>
      </c>
      <c r="J948" s="5"/>
      <c r="K948" s="5"/>
      <c r="L948" s="160">
        <f t="shared" si="148"/>
        <v>2992.9</v>
      </c>
      <c r="M948" s="160">
        <f t="shared" si="147"/>
        <v>2992.9</v>
      </c>
      <c r="N948" s="33">
        <f t="shared" si="146"/>
        <v>0</v>
      </c>
      <c r="T948">
        <v>1</v>
      </c>
      <c r="U948" s="29">
        <f t="shared" si="149"/>
        <v>0</v>
      </c>
      <c r="V948" s="29">
        <f t="shared" si="150"/>
        <v>0</v>
      </c>
      <c r="W948" s="29">
        <f t="shared" si="151"/>
        <v>0</v>
      </c>
      <c r="X948" s="29">
        <f t="shared" si="152"/>
        <v>0</v>
      </c>
      <c r="Y948" s="29">
        <f t="shared" si="153"/>
        <v>0</v>
      </c>
      <c r="Z948" s="29">
        <f t="shared" si="154"/>
        <v>2992.9</v>
      </c>
      <c r="AB948" s="29"/>
    </row>
    <row r="949" spans="1:28" x14ac:dyDescent="0.3">
      <c r="A949" s="5" t="s">
        <v>2210</v>
      </c>
      <c r="B949" s="5" t="s">
        <v>2211</v>
      </c>
      <c r="C949" s="5">
        <v>24</v>
      </c>
      <c r="D949" s="162">
        <v>3862.09</v>
      </c>
      <c r="E949" s="124">
        <v>44847</v>
      </c>
      <c r="F949" s="124">
        <v>44853</v>
      </c>
      <c r="G949" s="140">
        <v>0</v>
      </c>
      <c r="H949" s="5" t="s">
        <v>8436</v>
      </c>
      <c r="I949" s="22" t="s">
        <v>8591</v>
      </c>
      <c r="J949" s="5"/>
      <c r="K949" s="5"/>
      <c r="L949" s="160">
        <f t="shared" si="148"/>
        <v>3862.09</v>
      </c>
      <c r="M949" s="160">
        <f t="shared" si="147"/>
        <v>3862.09</v>
      </c>
      <c r="N949" s="33">
        <f t="shared" si="146"/>
        <v>0</v>
      </c>
      <c r="T949">
        <v>1</v>
      </c>
      <c r="U949" s="29">
        <f t="shared" si="149"/>
        <v>0</v>
      </c>
      <c r="V949" s="29">
        <f t="shared" si="150"/>
        <v>0</v>
      </c>
      <c r="W949" s="29">
        <f t="shared" si="151"/>
        <v>0</v>
      </c>
      <c r="X949" s="29">
        <f t="shared" si="152"/>
        <v>0</v>
      </c>
      <c r="Y949" s="29">
        <f t="shared" si="153"/>
        <v>0</v>
      </c>
      <c r="Z949" s="29">
        <f t="shared" si="154"/>
        <v>3862.09</v>
      </c>
      <c r="AB949" s="29"/>
    </row>
    <row r="950" spans="1:28" x14ac:dyDescent="0.3">
      <c r="A950" s="5" t="s">
        <v>2210</v>
      </c>
      <c r="B950" s="5" t="s">
        <v>2211</v>
      </c>
      <c r="C950" s="5">
        <v>240</v>
      </c>
      <c r="D950" s="162">
        <v>32800.51</v>
      </c>
      <c r="E950" s="124">
        <v>44847</v>
      </c>
      <c r="F950" s="124">
        <v>44853</v>
      </c>
      <c r="G950" s="140">
        <v>0</v>
      </c>
      <c r="H950" s="5" t="s">
        <v>8409</v>
      </c>
      <c r="I950" s="22" t="s">
        <v>8591</v>
      </c>
      <c r="J950" s="5"/>
      <c r="K950" s="5"/>
      <c r="L950" s="160">
        <f t="shared" si="148"/>
        <v>32800.51</v>
      </c>
      <c r="M950" s="160">
        <f t="shared" si="147"/>
        <v>32800.51</v>
      </c>
      <c r="N950" s="33">
        <f t="shared" si="146"/>
        <v>0</v>
      </c>
      <c r="T950">
        <v>1</v>
      </c>
      <c r="U950" s="29">
        <f t="shared" si="149"/>
        <v>0</v>
      </c>
      <c r="V950" s="29">
        <f t="shared" si="150"/>
        <v>0</v>
      </c>
      <c r="W950" s="29">
        <f t="shared" si="151"/>
        <v>0</v>
      </c>
      <c r="X950" s="29">
        <f t="shared" si="152"/>
        <v>0</v>
      </c>
      <c r="Y950" s="29">
        <f t="shared" si="153"/>
        <v>0</v>
      </c>
      <c r="Z950" s="29">
        <f t="shared" si="154"/>
        <v>32800.51</v>
      </c>
      <c r="AB950" s="29"/>
    </row>
    <row r="951" spans="1:28" x14ac:dyDescent="0.3">
      <c r="A951" s="5" t="s">
        <v>2228</v>
      </c>
      <c r="B951" s="5" t="s">
        <v>2229</v>
      </c>
      <c r="C951" s="5">
        <v>500</v>
      </c>
      <c r="D951" s="162">
        <v>603.79</v>
      </c>
      <c r="E951" s="124">
        <v>44847</v>
      </c>
      <c r="F951" s="124">
        <v>44853</v>
      </c>
      <c r="G951" s="140">
        <v>0</v>
      </c>
      <c r="H951" s="5" t="s">
        <v>8380</v>
      </c>
      <c r="I951" s="22" t="s">
        <v>8591</v>
      </c>
      <c r="J951" s="5"/>
      <c r="K951" s="5"/>
      <c r="L951" s="160">
        <f t="shared" si="148"/>
        <v>603.79</v>
      </c>
      <c r="M951" s="160">
        <f t="shared" si="147"/>
        <v>603.79</v>
      </c>
      <c r="N951" s="33">
        <f t="shared" si="146"/>
        <v>0</v>
      </c>
      <c r="Q951">
        <v>1</v>
      </c>
      <c r="U951" s="29">
        <f t="shared" si="149"/>
        <v>0</v>
      </c>
      <c r="V951" s="29">
        <f t="shared" si="150"/>
        <v>0</v>
      </c>
      <c r="W951" s="29">
        <f t="shared" si="151"/>
        <v>603.79</v>
      </c>
      <c r="X951" s="29">
        <f t="shared" si="152"/>
        <v>0</v>
      </c>
      <c r="Y951" s="29">
        <f t="shared" si="153"/>
        <v>0</v>
      </c>
      <c r="Z951" s="29">
        <f t="shared" si="154"/>
        <v>0</v>
      </c>
      <c r="AB951" s="29"/>
    </row>
    <row r="952" spans="1:28" x14ac:dyDescent="0.3">
      <c r="A952" s="5" t="s">
        <v>2212</v>
      </c>
      <c r="B952" s="5" t="s">
        <v>2213</v>
      </c>
      <c r="C952" s="5">
        <v>8</v>
      </c>
      <c r="D952" s="162">
        <v>1287.3599999999999</v>
      </c>
      <c r="E952" s="124">
        <v>44854</v>
      </c>
      <c r="F952" s="124">
        <v>44860</v>
      </c>
      <c r="G952" s="140">
        <v>0</v>
      </c>
      <c r="H952" s="5" t="s">
        <v>8436</v>
      </c>
      <c r="I952" s="22" t="s">
        <v>8591</v>
      </c>
      <c r="J952" s="5"/>
      <c r="K952" s="5"/>
      <c r="L952" s="160">
        <f t="shared" si="148"/>
        <v>1287.3599999999999</v>
      </c>
      <c r="M952" s="160">
        <f t="shared" si="147"/>
        <v>1287.3599999999999</v>
      </c>
      <c r="N952" s="33">
        <f t="shared" si="146"/>
        <v>0</v>
      </c>
      <c r="T952">
        <v>1</v>
      </c>
      <c r="U952" s="29">
        <f t="shared" si="149"/>
        <v>0</v>
      </c>
      <c r="V952" s="29">
        <f t="shared" si="150"/>
        <v>0</v>
      </c>
      <c r="W952" s="29">
        <f t="shared" si="151"/>
        <v>0</v>
      </c>
      <c r="X952" s="29">
        <f t="shared" si="152"/>
        <v>0</v>
      </c>
      <c r="Y952" s="29">
        <f t="shared" si="153"/>
        <v>0</v>
      </c>
      <c r="Z952" s="29">
        <f t="shared" si="154"/>
        <v>1287.3599999999999</v>
      </c>
      <c r="AB952" s="29"/>
    </row>
    <row r="953" spans="1:28" x14ac:dyDescent="0.3">
      <c r="A953" s="5" t="s">
        <v>2212</v>
      </c>
      <c r="B953" s="5" t="s">
        <v>2213</v>
      </c>
      <c r="C953" s="5">
        <v>8</v>
      </c>
      <c r="D953" s="162">
        <v>997.63</v>
      </c>
      <c r="E953" s="124">
        <v>44854</v>
      </c>
      <c r="F953" s="124">
        <v>44860</v>
      </c>
      <c r="G953" s="140">
        <v>0</v>
      </c>
      <c r="H953" s="5" t="s">
        <v>8437</v>
      </c>
      <c r="I953" s="22" t="s">
        <v>8591</v>
      </c>
      <c r="J953" s="5"/>
      <c r="K953" s="5"/>
      <c r="L953" s="160">
        <f t="shared" si="148"/>
        <v>997.63</v>
      </c>
      <c r="M953" s="160">
        <f t="shared" si="147"/>
        <v>997.63</v>
      </c>
      <c r="N953" s="33">
        <f t="shared" si="146"/>
        <v>0</v>
      </c>
      <c r="T953">
        <v>1</v>
      </c>
      <c r="U953" s="29">
        <f t="shared" si="149"/>
        <v>0</v>
      </c>
      <c r="V953" s="29">
        <f t="shared" si="150"/>
        <v>0</v>
      </c>
      <c r="W953" s="29">
        <f t="shared" si="151"/>
        <v>0</v>
      </c>
      <c r="X953" s="29">
        <f t="shared" si="152"/>
        <v>0</v>
      </c>
      <c r="Y953" s="29">
        <f t="shared" si="153"/>
        <v>0</v>
      </c>
      <c r="Z953" s="29">
        <f t="shared" si="154"/>
        <v>997.63</v>
      </c>
      <c r="AB953" s="29"/>
    </row>
    <row r="954" spans="1:28" x14ac:dyDescent="0.3">
      <c r="A954" s="5" t="s">
        <v>2212</v>
      </c>
      <c r="B954" s="5" t="s">
        <v>2213</v>
      </c>
      <c r="C954" s="5">
        <v>8</v>
      </c>
      <c r="D954" s="162">
        <v>997.63</v>
      </c>
      <c r="E954" s="124">
        <v>44854</v>
      </c>
      <c r="F954" s="124">
        <v>44860</v>
      </c>
      <c r="G954" s="140">
        <v>0</v>
      </c>
      <c r="H954" s="5" t="s">
        <v>8438</v>
      </c>
      <c r="I954" s="22" t="s">
        <v>8591</v>
      </c>
      <c r="J954" s="5"/>
      <c r="K954" s="5"/>
      <c r="L954" s="160">
        <f t="shared" si="148"/>
        <v>997.63</v>
      </c>
      <c r="M954" s="160">
        <f t="shared" si="147"/>
        <v>997.63</v>
      </c>
      <c r="N954" s="33">
        <f t="shared" si="146"/>
        <v>0</v>
      </c>
      <c r="T954">
        <v>1</v>
      </c>
      <c r="U954" s="29">
        <f t="shared" si="149"/>
        <v>0</v>
      </c>
      <c r="V954" s="29">
        <f t="shared" si="150"/>
        <v>0</v>
      </c>
      <c r="W954" s="29">
        <f t="shared" si="151"/>
        <v>0</v>
      </c>
      <c r="X954" s="29">
        <f t="shared" si="152"/>
        <v>0</v>
      </c>
      <c r="Y954" s="29">
        <f t="shared" si="153"/>
        <v>0</v>
      </c>
      <c r="Z954" s="29">
        <f t="shared" si="154"/>
        <v>997.63</v>
      </c>
      <c r="AB954" s="29"/>
    </row>
    <row r="955" spans="1:28" x14ac:dyDescent="0.3">
      <c r="A955" s="5" t="s">
        <v>2212</v>
      </c>
      <c r="B955" s="5" t="s">
        <v>2213</v>
      </c>
      <c r="C955" s="5">
        <v>8</v>
      </c>
      <c r="D955" s="162">
        <v>997.63</v>
      </c>
      <c r="E955" s="124">
        <v>44854</v>
      </c>
      <c r="F955" s="124">
        <v>44860</v>
      </c>
      <c r="G955" s="140">
        <v>0</v>
      </c>
      <c r="H955" s="5" t="s">
        <v>8434</v>
      </c>
      <c r="I955" s="22" t="s">
        <v>8591</v>
      </c>
      <c r="J955" s="5"/>
      <c r="K955" s="5"/>
      <c r="L955" s="160">
        <f t="shared" si="148"/>
        <v>997.63</v>
      </c>
      <c r="M955" s="160">
        <f t="shared" si="147"/>
        <v>997.63</v>
      </c>
      <c r="N955" s="33">
        <f t="shared" ref="N955:N1018" si="155">L955-M955</f>
        <v>0</v>
      </c>
      <c r="T955">
        <v>1</v>
      </c>
      <c r="U955" s="29">
        <f t="shared" si="149"/>
        <v>0</v>
      </c>
      <c r="V955" s="29">
        <f t="shared" si="150"/>
        <v>0</v>
      </c>
      <c r="W955" s="29">
        <f t="shared" si="151"/>
        <v>0</v>
      </c>
      <c r="X955" s="29">
        <f t="shared" si="152"/>
        <v>0</v>
      </c>
      <c r="Y955" s="29">
        <f t="shared" si="153"/>
        <v>0</v>
      </c>
      <c r="Z955" s="29">
        <f t="shared" si="154"/>
        <v>997.63</v>
      </c>
      <c r="AB955" s="29"/>
    </row>
    <row r="956" spans="1:28" x14ac:dyDescent="0.3">
      <c r="A956" s="5" t="s">
        <v>2214</v>
      </c>
      <c r="B956" s="5" t="s">
        <v>2215</v>
      </c>
      <c r="C956" s="5">
        <v>8</v>
      </c>
      <c r="D956" s="162">
        <v>1287.3599999999999</v>
      </c>
      <c r="E956" s="124">
        <v>44861</v>
      </c>
      <c r="F956" s="124">
        <v>44867</v>
      </c>
      <c r="G956" s="140">
        <v>0</v>
      </c>
      <c r="H956" s="5" t="s">
        <v>8436</v>
      </c>
      <c r="I956" s="22" t="s">
        <v>8591</v>
      </c>
      <c r="J956" s="5"/>
      <c r="K956" s="5"/>
      <c r="L956" s="160">
        <f t="shared" si="148"/>
        <v>1287.3599999999999</v>
      </c>
      <c r="M956" s="160">
        <f t="shared" si="147"/>
        <v>1287.3599999999999</v>
      </c>
      <c r="N956" s="33">
        <f t="shared" si="155"/>
        <v>0</v>
      </c>
      <c r="T956">
        <v>1</v>
      </c>
      <c r="U956" s="29">
        <f t="shared" si="149"/>
        <v>0</v>
      </c>
      <c r="V956" s="29">
        <f t="shared" si="150"/>
        <v>0</v>
      </c>
      <c r="W956" s="29">
        <f t="shared" si="151"/>
        <v>0</v>
      </c>
      <c r="X956" s="29">
        <f t="shared" si="152"/>
        <v>0</v>
      </c>
      <c r="Y956" s="29">
        <f t="shared" si="153"/>
        <v>0</v>
      </c>
      <c r="Z956" s="29">
        <f t="shared" si="154"/>
        <v>1287.3599999999999</v>
      </c>
      <c r="AB956" s="29"/>
    </row>
    <row r="957" spans="1:28" x14ac:dyDescent="0.3">
      <c r="A957" s="5" t="s">
        <v>2214</v>
      </c>
      <c r="B957" s="5" t="s">
        <v>2215</v>
      </c>
      <c r="C957" s="5">
        <v>8</v>
      </c>
      <c r="D957" s="162">
        <v>997.63</v>
      </c>
      <c r="E957" s="124">
        <v>44861</v>
      </c>
      <c r="F957" s="124">
        <v>44867</v>
      </c>
      <c r="G957" s="140">
        <v>0</v>
      </c>
      <c r="H957" s="5" t="s">
        <v>8437</v>
      </c>
      <c r="I957" s="22" t="s">
        <v>8591</v>
      </c>
      <c r="J957" s="5"/>
      <c r="K957" s="5"/>
      <c r="L957" s="160">
        <f t="shared" si="148"/>
        <v>997.63</v>
      </c>
      <c r="M957" s="160">
        <f t="shared" si="147"/>
        <v>997.63</v>
      </c>
      <c r="N957" s="33">
        <f t="shared" si="155"/>
        <v>0</v>
      </c>
      <c r="T957">
        <v>1</v>
      </c>
      <c r="U957" s="29">
        <f t="shared" si="149"/>
        <v>0</v>
      </c>
      <c r="V957" s="29">
        <f t="shared" si="150"/>
        <v>0</v>
      </c>
      <c r="W957" s="29">
        <f t="shared" si="151"/>
        <v>0</v>
      </c>
      <c r="X957" s="29">
        <f t="shared" si="152"/>
        <v>0</v>
      </c>
      <c r="Y957" s="29">
        <f t="shared" si="153"/>
        <v>0</v>
      </c>
      <c r="Z957" s="29">
        <f t="shared" si="154"/>
        <v>997.63</v>
      </c>
      <c r="AB957" s="29"/>
    </row>
    <row r="958" spans="1:28" x14ac:dyDescent="0.3">
      <c r="A958" s="5" t="s">
        <v>2214</v>
      </c>
      <c r="B958" s="5" t="s">
        <v>2215</v>
      </c>
      <c r="C958" s="5">
        <v>8</v>
      </c>
      <c r="D958" s="162">
        <v>997.63</v>
      </c>
      <c r="E958" s="124">
        <v>44861</v>
      </c>
      <c r="F958" s="124">
        <v>44867</v>
      </c>
      <c r="G958" s="140">
        <v>0</v>
      </c>
      <c r="H958" s="5" t="s">
        <v>8438</v>
      </c>
      <c r="I958" s="22" t="s">
        <v>8591</v>
      </c>
      <c r="J958" s="5"/>
      <c r="K958" s="5"/>
      <c r="L958" s="160">
        <f t="shared" si="148"/>
        <v>997.63</v>
      </c>
      <c r="M958" s="160">
        <f t="shared" si="147"/>
        <v>997.63</v>
      </c>
      <c r="N958" s="33">
        <f t="shared" si="155"/>
        <v>0</v>
      </c>
      <c r="T958">
        <v>1</v>
      </c>
      <c r="U958" s="29">
        <f t="shared" si="149"/>
        <v>0</v>
      </c>
      <c r="V958" s="29">
        <f t="shared" si="150"/>
        <v>0</v>
      </c>
      <c r="W958" s="29">
        <f t="shared" si="151"/>
        <v>0</v>
      </c>
      <c r="X958" s="29">
        <f t="shared" si="152"/>
        <v>0</v>
      </c>
      <c r="Y958" s="29">
        <f t="shared" si="153"/>
        <v>0</v>
      </c>
      <c r="Z958" s="29">
        <f t="shared" si="154"/>
        <v>997.63</v>
      </c>
      <c r="AB958" s="29"/>
    </row>
    <row r="959" spans="1:28" x14ac:dyDescent="0.3">
      <c r="A959" s="5" t="s">
        <v>2214</v>
      </c>
      <c r="B959" s="5" t="s">
        <v>2215</v>
      </c>
      <c r="C959" s="5">
        <v>8</v>
      </c>
      <c r="D959" s="162">
        <v>997.63</v>
      </c>
      <c r="E959" s="124">
        <v>44861</v>
      </c>
      <c r="F959" s="124">
        <v>44867</v>
      </c>
      <c r="G959" s="140">
        <v>0</v>
      </c>
      <c r="H959" s="5" t="s">
        <v>8434</v>
      </c>
      <c r="I959" s="22" t="s">
        <v>8591</v>
      </c>
      <c r="J959" s="5"/>
      <c r="K959" s="5"/>
      <c r="L959" s="160">
        <f t="shared" si="148"/>
        <v>997.63</v>
      </c>
      <c r="M959" s="160">
        <f t="shared" si="147"/>
        <v>997.63</v>
      </c>
      <c r="N959" s="33">
        <f t="shared" si="155"/>
        <v>0</v>
      </c>
      <c r="T959">
        <v>1</v>
      </c>
      <c r="U959" s="29">
        <f t="shared" si="149"/>
        <v>0</v>
      </c>
      <c r="V959" s="29">
        <f t="shared" si="150"/>
        <v>0</v>
      </c>
      <c r="W959" s="29">
        <f t="shared" si="151"/>
        <v>0</v>
      </c>
      <c r="X959" s="29">
        <f t="shared" si="152"/>
        <v>0</v>
      </c>
      <c r="Y959" s="29">
        <f t="shared" si="153"/>
        <v>0</v>
      </c>
      <c r="Z959" s="29">
        <f t="shared" si="154"/>
        <v>997.63</v>
      </c>
      <c r="AB959" s="29"/>
    </row>
    <row r="960" spans="1:28" x14ac:dyDescent="0.3">
      <c r="A960" s="5" t="s">
        <v>2216</v>
      </c>
      <c r="B960" s="5" t="s">
        <v>2217</v>
      </c>
      <c r="C960" s="5">
        <v>400</v>
      </c>
      <c r="D960" s="162">
        <v>75225.81</v>
      </c>
      <c r="E960" s="124">
        <v>44868</v>
      </c>
      <c r="F960" s="124">
        <v>44874</v>
      </c>
      <c r="G960" s="140">
        <v>0</v>
      </c>
      <c r="H960" s="5" t="s">
        <v>8448</v>
      </c>
      <c r="I960" s="22" t="s">
        <v>8591</v>
      </c>
      <c r="J960" s="5"/>
      <c r="K960" s="5"/>
      <c r="L960" s="160">
        <f t="shared" si="148"/>
        <v>75225.81</v>
      </c>
      <c r="M960" s="160">
        <f t="shared" si="147"/>
        <v>75225.81</v>
      </c>
      <c r="N960" s="33">
        <f t="shared" si="155"/>
        <v>0</v>
      </c>
      <c r="T960">
        <v>1</v>
      </c>
      <c r="U960" s="29">
        <f t="shared" si="149"/>
        <v>0</v>
      </c>
      <c r="V960" s="29">
        <f t="shared" si="150"/>
        <v>0</v>
      </c>
      <c r="W960" s="29">
        <f t="shared" si="151"/>
        <v>0</v>
      </c>
      <c r="X960" s="29">
        <f t="shared" si="152"/>
        <v>0</v>
      </c>
      <c r="Y960" s="29">
        <f t="shared" si="153"/>
        <v>0</v>
      </c>
      <c r="Z960" s="29">
        <f t="shared" si="154"/>
        <v>75225.81</v>
      </c>
      <c r="AB960" s="29"/>
    </row>
    <row r="961" spans="1:28" x14ac:dyDescent="0.3">
      <c r="A961" s="5" t="s">
        <v>2216</v>
      </c>
      <c r="B961" s="5" t="s">
        <v>2217</v>
      </c>
      <c r="C961" s="5">
        <v>40</v>
      </c>
      <c r="D961" s="162">
        <v>4988.17</v>
      </c>
      <c r="E961" s="124">
        <v>44868</v>
      </c>
      <c r="F961" s="124">
        <v>44874</v>
      </c>
      <c r="G961" s="140">
        <v>0</v>
      </c>
      <c r="H961" s="5" t="s">
        <v>8438</v>
      </c>
      <c r="I961" s="22" t="s">
        <v>8591</v>
      </c>
      <c r="J961" s="5"/>
      <c r="K961" s="5"/>
      <c r="L961" s="160">
        <f t="shared" si="148"/>
        <v>4988.17</v>
      </c>
      <c r="M961" s="160">
        <f t="shared" si="147"/>
        <v>4988.17</v>
      </c>
      <c r="N961" s="33">
        <f t="shared" si="155"/>
        <v>0</v>
      </c>
      <c r="T961">
        <v>1</v>
      </c>
      <c r="U961" s="29">
        <f t="shared" si="149"/>
        <v>0</v>
      </c>
      <c r="V961" s="29">
        <f t="shared" si="150"/>
        <v>0</v>
      </c>
      <c r="W961" s="29">
        <f t="shared" si="151"/>
        <v>0</v>
      </c>
      <c r="X961" s="29">
        <f t="shared" si="152"/>
        <v>0</v>
      </c>
      <c r="Y961" s="29">
        <f t="shared" si="153"/>
        <v>0</v>
      </c>
      <c r="Z961" s="29">
        <f t="shared" si="154"/>
        <v>4988.17</v>
      </c>
      <c r="AB961" s="29"/>
    </row>
    <row r="962" spans="1:28" x14ac:dyDescent="0.3">
      <c r="A962" s="5" t="s">
        <v>2216</v>
      </c>
      <c r="B962" s="5" t="s">
        <v>2217</v>
      </c>
      <c r="C962" s="5">
        <v>40</v>
      </c>
      <c r="D962" s="162">
        <v>6436.82</v>
      </c>
      <c r="E962" s="124">
        <v>44868</v>
      </c>
      <c r="F962" s="124">
        <v>44874</v>
      </c>
      <c r="G962" s="140">
        <v>0</v>
      </c>
      <c r="H962" s="5" t="s">
        <v>8432</v>
      </c>
      <c r="I962" s="22" t="s">
        <v>8591</v>
      </c>
      <c r="J962" s="5"/>
      <c r="K962" s="5"/>
      <c r="L962" s="160">
        <f t="shared" si="148"/>
        <v>6436.82</v>
      </c>
      <c r="M962" s="160">
        <f t="shared" si="147"/>
        <v>6436.82</v>
      </c>
      <c r="N962" s="33">
        <f t="shared" si="155"/>
        <v>0</v>
      </c>
      <c r="T962">
        <v>1</v>
      </c>
      <c r="U962" s="29">
        <f t="shared" si="149"/>
        <v>0</v>
      </c>
      <c r="V962" s="29">
        <f t="shared" si="150"/>
        <v>0</v>
      </c>
      <c r="W962" s="29">
        <f t="shared" si="151"/>
        <v>0</v>
      </c>
      <c r="X962" s="29">
        <f t="shared" si="152"/>
        <v>0</v>
      </c>
      <c r="Y962" s="29">
        <f t="shared" si="153"/>
        <v>0</v>
      </c>
      <c r="Z962" s="29">
        <f t="shared" si="154"/>
        <v>6436.82</v>
      </c>
      <c r="AB962" s="29"/>
    </row>
    <row r="963" spans="1:28" x14ac:dyDescent="0.3">
      <c r="A963" s="5" t="s">
        <v>2216</v>
      </c>
      <c r="B963" s="5" t="s">
        <v>2217</v>
      </c>
      <c r="C963" s="5">
        <v>40</v>
      </c>
      <c r="D963" s="162">
        <v>4988.17</v>
      </c>
      <c r="E963" s="124">
        <v>44868</v>
      </c>
      <c r="F963" s="124">
        <v>44874</v>
      </c>
      <c r="G963" s="140">
        <v>0</v>
      </c>
      <c r="H963" s="5" t="s">
        <v>8434</v>
      </c>
      <c r="I963" s="22" t="s">
        <v>8591</v>
      </c>
      <c r="J963" s="5"/>
      <c r="K963" s="5"/>
      <c r="L963" s="160">
        <f t="shared" si="148"/>
        <v>4988.17</v>
      </c>
      <c r="M963" s="160">
        <f t="shared" si="147"/>
        <v>4988.17</v>
      </c>
      <c r="N963" s="33">
        <f t="shared" si="155"/>
        <v>0</v>
      </c>
      <c r="T963">
        <v>1</v>
      </c>
      <c r="U963" s="29">
        <f t="shared" si="149"/>
        <v>0</v>
      </c>
      <c r="V963" s="29">
        <f t="shared" si="150"/>
        <v>0</v>
      </c>
      <c r="W963" s="29">
        <f t="shared" si="151"/>
        <v>0</v>
      </c>
      <c r="X963" s="29">
        <f t="shared" si="152"/>
        <v>0</v>
      </c>
      <c r="Y963" s="29">
        <f t="shared" si="153"/>
        <v>0</v>
      </c>
      <c r="Z963" s="29">
        <f t="shared" si="154"/>
        <v>4988.17</v>
      </c>
      <c r="AB963" s="29"/>
    </row>
    <row r="964" spans="1:28" x14ac:dyDescent="0.3">
      <c r="A964" s="5" t="s">
        <v>2216</v>
      </c>
      <c r="B964" s="5" t="s">
        <v>2217</v>
      </c>
      <c r="C964" s="5">
        <v>40</v>
      </c>
      <c r="D964" s="162">
        <v>6436.82</v>
      </c>
      <c r="E964" s="124">
        <v>44868</v>
      </c>
      <c r="F964" s="124">
        <v>44874</v>
      </c>
      <c r="G964" s="140">
        <v>0</v>
      </c>
      <c r="H964" s="5" t="s">
        <v>8436</v>
      </c>
      <c r="I964" s="22" t="s">
        <v>8591</v>
      </c>
      <c r="J964" s="5"/>
      <c r="K964" s="5"/>
      <c r="L964" s="160">
        <f t="shared" si="148"/>
        <v>6436.82</v>
      </c>
      <c r="M964" s="160">
        <f t="shared" si="147"/>
        <v>6436.82</v>
      </c>
      <c r="N964" s="33">
        <f t="shared" si="155"/>
        <v>0</v>
      </c>
      <c r="T964">
        <v>1</v>
      </c>
      <c r="U964" s="29">
        <f t="shared" si="149"/>
        <v>0</v>
      </c>
      <c r="V964" s="29">
        <f t="shared" si="150"/>
        <v>0</v>
      </c>
      <c r="W964" s="29">
        <f t="shared" si="151"/>
        <v>0</v>
      </c>
      <c r="X964" s="29">
        <f t="shared" si="152"/>
        <v>0</v>
      </c>
      <c r="Y964" s="29">
        <f t="shared" si="153"/>
        <v>0</v>
      </c>
      <c r="Z964" s="29">
        <f t="shared" si="154"/>
        <v>6436.82</v>
      </c>
      <c r="AB964" s="29"/>
    </row>
    <row r="965" spans="1:28" x14ac:dyDescent="0.3">
      <c r="A965" s="5" t="s">
        <v>2216</v>
      </c>
      <c r="B965" s="5" t="s">
        <v>2217</v>
      </c>
      <c r="C965" s="5">
        <v>40</v>
      </c>
      <c r="D965" s="162">
        <v>4988.17</v>
      </c>
      <c r="E965" s="124">
        <v>44868</v>
      </c>
      <c r="F965" s="124">
        <v>44874</v>
      </c>
      <c r="G965" s="140">
        <v>0</v>
      </c>
      <c r="H965" s="5" t="s">
        <v>8437</v>
      </c>
      <c r="I965" s="22" t="s">
        <v>8591</v>
      </c>
      <c r="J965" s="5"/>
      <c r="K965" s="5"/>
      <c r="L965" s="160">
        <f t="shared" si="148"/>
        <v>4988.17</v>
      </c>
      <c r="M965" s="160">
        <f t="shared" si="147"/>
        <v>4988.17</v>
      </c>
      <c r="N965" s="33">
        <f t="shared" si="155"/>
        <v>0</v>
      </c>
      <c r="T965">
        <v>1</v>
      </c>
      <c r="U965" s="29">
        <f t="shared" si="149"/>
        <v>0</v>
      </c>
      <c r="V965" s="29">
        <f t="shared" si="150"/>
        <v>0</v>
      </c>
      <c r="W965" s="29">
        <f t="shared" si="151"/>
        <v>0</v>
      </c>
      <c r="X965" s="29">
        <f t="shared" si="152"/>
        <v>0</v>
      </c>
      <c r="Y965" s="29">
        <f t="shared" si="153"/>
        <v>0</v>
      </c>
      <c r="Z965" s="29">
        <f t="shared" si="154"/>
        <v>4988.17</v>
      </c>
      <c r="AB965" s="29"/>
    </row>
    <row r="966" spans="1:28" x14ac:dyDescent="0.3">
      <c r="A966" s="5" t="s">
        <v>2230</v>
      </c>
      <c r="B966" s="5" t="s">
        <v>2231</v>
      </c>
      <c r="C966" s="5">
        <v>500</v>
      </c>
      <c r="D966" s="162">
        <v>603.79</v>
      </c>
      <c r="E966" s="124">
        <v>44868</v>
      </c>
      <c r="F966" s="124">
        <v>44874</v>
      </c>
      <c r="G966" s="140">
        <v>0</v>
      </c>
      <c r="H966" s="5" t="s">
        <v>8380</v>
      </c>
      <c r="I966" s="22" t="s">
        <v>8591</v>
      </c>
      <c r="J966" s="5"/>
      <c r="K966" s="5"/>
      <c r="L966" s="160">
        <f t="shared" si="148"/>
        <v>603.79</v>
      </c>
      <c r="M966" s="160">
        <f t="shared" ref="M966:M1029" si="156">IF(J966="",L966,(D966/C966)*J966)</f>
        <v>603.79</v>
      </c>
      <c r="N966" s="33">
        <f t="shared" si="155"/>
        <v>0</v>
      </c>
      <c r="Q966">
        <v>1</v>
      </c>
      <c r="U966" s="29">
        <f t="shared" si="149"/>
        <v>0</v>
      </c>
      <c r="V966" s="29">
        <f t="shared" si="150"/>
        <v>0</v>
      </c>
      <c r="W966" s="29">
        <f t="shared" si="151"/>
        <v>603.79</v>
      </c>
      <c r="X966" s="29">
        <f t="shared" si="152"/>
        <v>0</v>
      </c>
      <c r="Y966" s="29">
        <f t="shared" si="153"/>
        <v>0</v>
      </c>
      <c r="Z966" s="29">
        <f t="shared" si="154"/>
        <v>0</v>
      </c>
      <c r="AB966" s="29"/>
    </row>
    <row r="967" spans="1:28" x14ac:dyDescent="0.3">
      <c r="A967" s="142" t="s">
        <v>8488</v>
      </c>
      <c r="B967" s="142"/>
      <c r="C967" s="142">
        <v>3608</v>
      </c>
      <c r="D967" s="161"/>
      <c r="E967" s="144">
        <v>44656</v>
      </c>
      <c r="F967" s="144">
        <v>44886</v>
      </c>
      <c r="G967" s="145"/>
      <c r="H967" s="142"/>
      <c r="I967" s="146"/>
      <c r="J967" s="142"/>
      <c r="K967" s="142"/>
      <c r="L967" s="147"/>
      <c r="M967" s="147"/>
      <c r="N967" s="147"/>
      <c r="U967" s="29"/>
      <c r="V967" s="29"/>
      <c r="W967" s="29"/>
      <c r="X967" s="29"/>
      <c r="Y967" s="29"/>
      <c r="Z967" s="29"/>
      <c r="AB967" s="29"/>
    </row>
    <row r="968" spans="1:28" x14ac:dyDescent="0.3">
      <c r="A968" s="5" t="s">
        <v>2580</v>
      </c>
      <c r="B968" s="5" t="s">
        <v>2581</v>
      </c>
      <c r="C968" s="5">
        <v>8</v>
      </c>
      <c r="D968" s="162">
        <v>1249.8699999999999</v>
      </c>
      <c r="E968" s="124">
        <v>44656</v>
      </c>
      <c r="F968" s="124">
        <v>44676</v>
      </c>
      <c r="G968" s="140">
        <v>0</v>
      </c>
      <c r="H968" s="5" t="s">
        <v>8436</v>
      </c>
      <c r="I968" s="5" t="s">
        <v>8591</v>
      </c>
      <c r="J968" s="5"/>
      <c r="K968" s="5"/>
      <c r="L968" s="160">
        <f t="shared" ref="L968:L1031" si="157">D968*(1-G968)</f>
        <v>1249.8699999999999</v>
      </c>
      <c r="M968" s="160">
        <f t="shared" si="156"/>
        <v>1249.8699999999999</v>
      </c>
      <c r="N968" s="33">
        <f t="shared" si="155"/>
        <v>0</v>
      </c>
      <c r="T968">
        <v>1</v>
      </c>
      <c r="U968" s="29">
        <f t="shared" si="149"/>
        <v>0</v>
      </c>
      <c r="V968" s="29">
        <f t="shared" si="150"/>
        <v>0</v>
      </c>
      <c r="W968" s="29">
        <f t="shared" si="151"/>
        <v>0</v>
      </c>
      <c r="X968" s="29">
        <f t="shared" si="152"/>
        <v>0</v>
      </c>
      <c r="Y968" s="29">
        <f t="shared" si="153"/>
        <v>0</v>
      </c>
      <c r="Z968" s="29">
        <f t="shared" si="154"/>
        <v>1249.8699999999999</v>
      </c>
      <c r="AB968" s="29"/>
    </row>
    <row r="969" spans="1:28" x14ac:dyDescent="0.3">
      <c r="A969" s="5" t="s">
        <v>2580</v>
      </c>
      <c r="B969" s="5" t="s">
        <v>2581</v>
      </c>
      <c r="C969" s="5">
        <v>24</v>
      </c>
      <c r="D969" s="162">
        <v>2905.73</v>
      </c>
      <c r="E969" s="124">
        <v>44656</v>
      </c>
      <c r="F969" s="124">
        <v>44676</v>
      </c>
      <c r="G969" s="140">
        <v>0</v>
      </c>
      <c r="H969" s="5" t="s">
        <v>8434</v>
      </c>
      <c r="I969" s="22" t="s">
        <v>8591</v>
      </c>
      <c r="J969" s="5"/>
      <c r="K969" s="5"/>
      <c r="L969" s="160">
        <f t="shared" si="157"/>
        <v>2905.73</v>
      </c>
      <c r="M969" s="160">
        <f t="shared" si="156"/>
        <v>2905.73</v>
      </c>
      <c r="N969" s="33">
        <f t="shared" si="155"/>
        <v>0</v>
      </c>
      <c r="T969">
        <v>1</v>
      </c>
      <c r="U969" s="29">
        <f t="shared" si="149"/>
        <v>0</v>
      </c>
      <c r="V969" s="29">
        <f t="shared" si="150"/>
        <v>0</v>
      </c>
      <c r="W969" s="29">
        <f t="shared" si="151"/>
        <v>0</v>
      </c>
      <c r="X969" s="29">
        <f t="shared" si="152"/>
        <v>0</v>
      </c>
      <c r="Y969" s="29">
        <f t="shared" si="153"/>
        <v>0</v>
      </c>
      <c r="Z969" s="29">
        <f t="shared" si="154"/>
        <v>2905.73</v>
      </c>
      <c r="AB969" s="29"/>
    </row>
    <row r="970" spans="1:28" x14ac:dyDescent="0.3">
      <c r="A970" s="5" t="s">
        <v>2580</v>
      </c>
      <c r="B970" s="5" t="s">
        <v>2581</v>
      </c>
      <c r="C970" s="5">
        <v>96</v>
      </c>
      <c r="D970" s="162">
        <v>11622.93</v>
      </c>
      <c r="E970" s="124">
        <v>44656</v>
      </c>
      <c r="F970" s="124">
        <v>44676</v>
      </c>
      <c r="G970" s="140">
        <v>0</v>
      </c>
      <c r="H970" s="5" t="s">
        <v>8438</v>
      </c>
      <c r="I970" s="22" t="s">
        <v>8591</v>
      </c>
      <c r="J970" s="5"/>
      <c r="K970" s="5"/>
      <c r="L970" s="160">
        <f t="shared" si="157"/>
        <v>11622.93</v>
      </c>
      <c r="M970" s="160">
        <f t="shared" si="156"/>
        <v>11622.93</v>
      </c>
      <c r="N970" s="33">
        <f t="shared" si="155"/>
        <v>0</v>
      </c>
      <c r="T970">
        <v>1</v>
      </c>
      <c r="U970" s="29">
        <f t="shared" si="149"/>
        <v>0</v>
      </c>
      <c r="V970" s="29">
        <f t="shared" si="150"/>
        <v>0</v>
      </c>
      <c r="W970" s="29">
        <f t="shared" si="151"/>
        <v>0</v>
      </c>
      <c r="X970" s="29">
        <f t="shared" si="152"/>
        <v>0</v>
      </c>
      <c r="Y970" s="29">
        <f t="shared" si="153"/>
        <v>0</v>
      </c>
      <c r="Z970" s="29">
        <f t="shared" si="154"/>
        <v>11622.93</v>
      </c>
      <c r="AB970" s="29"/>
    </row>
    <row r="971" spans="1:28" x14ac:dyDescent="0.3">
      <c r="A971" s="5" t="s">
        <v>2580</v>
      </c>
      <c r="B971" s="5" t="s">
        <v>2581</v>
      </c>
      <c r="C971" s="5">
        <v>8</v>
      </c>
      <c r="D971" s="162">
        <v>968.58</v>
      </c>
      <c r="E971" s="124">
        <v>44656</v>
      </c>
      <c r="F971" s="124">
        <v>44676</v>
      </c>
      <c r="G971" s="140">
        <v>0</v>
      </c>
      <c r="H971" s="5" t="s">
        <v>8437</v>
      </c>
      <c r="I971" s="22" t="s">
        <v>8591</v>
      </c>
      <c r="J971" s="5"/>
      <c r="K971" s="5"/>
      <c r="L971" s="160">
        <f t="shared" si="157"/>
        <v>968.58</v>
      </c>
      <c r="M971" s="160">
        <f t="shared" si="156"/>
        <v>968.58</v>
      </c>
      <c r="N971" s="33">
        <f t="shared" si="155"/>
        <v>0</v>
      </c>
      <c r="T971">
        <v>1</v>
      </c>
      <c r="U971" s="29">
        <f t="shared" si="149"/>
        <v>0</v>
      </c>
      <c r="V971" s="29">
        <f t="shared" si="150"/>
        <v>0</v>
      </c>
      <c r="W971" s="29">
        <f t="shared" si="151"/>
        <v>0</v>
      </c>
      <c r="X971" s="29">
        <f t="shared" si="152"/>
        <v>0</v>
      </c>
      <c r="Y971" s="29">
        <f t="shared" si="153"/>
        <v>0</v>
      </c>
      <c r="Z971" s="29">
        <f t="shared" si="154"/>
        <v>968.58</v>
      </c>
      <c r="AB971" s="29"/>
    </row>
    <row r="972" spans="1:28" x14ac:dyDescent="0.3">
      <c r="A972" s="5" t="s">
        <v>2580</v>
      </c>
      <c r="B972" s="5" t="s">
        <v>2581</v>
      </c>
      <c r="C972" s="5">
        <v>40</v>
      </c>
      <c r="D972" s="162">
        <v>4842.8900000000003</v>
      </c>
      <c r="E972" s="124">
        <v>44656</v>
      </c>
      <c r="F972" s="124">
        <v>44676</v>
      </c>
      <c r="G972" s="140">
        <v>0</v>
      </c>
      <c r="H972" s="5" t="s">
        <v>8408</v>
      </c>
      <c r="I972" s="22" t="s">
        <v>8591</v>
      </c>
      <c r="J972" s="5"/>
      <c r="K972" s="5"/>
      <c r="L972" s="160">
        <f t="shared" si="157"/>
        <v>4842.8900000000003</v>
      </c>
      <c r="M972" s="160">
        <f t="shared" si="156"/>
        <v>4842.8900000000003</v>
      </c>
      <c r="N972" s="33">
        <f t="shared" si="155"/>
        <v>0</v>
      </c>
      <c r="T972">
        <v>1</v>
      </c>
      <c r="U972" s="29">
        <f t="shared" si="149"/>
        <v>0</v>
      </c>
      <c r="V972" s="29">
        <f t="shared" si="150"/>
        <v>0</v>
      </c>
      <c r="W972" s="29">
        <f t="shared" si="151"/>
        <v>0</v>
      </c>
      <c r="X972" s="29">
        <f t="shared" si="152"/>
        <v>0</v>
      </c>
      <c r="Y972" s="29">
        <f t="shared" si="153"/>
        <v>0</v>
      </c>
      <c r="Z972" s="29">
        <f t="shared" si="154"/>
        <v>4842.8900000000003</v>
      </c>
      <c r="AB972" s="29"/>
    </row>
    <row r="973" spans="1:28" x14ac:dyDescent="0.3">
      <c r="A973" s="5" t="s">
        <v>2566</v>
      </c>
      <c r="B973" s="5" t="s">
        <v>2567</v>
      </c>
      <c r="C973" s="5">
        <v>8</v>
      </c>
      <c r="D973" s="162">
        <v>850.58</v>
      </c>
      <c r="E973" s="124">
        <v>44656</v>
      </c>
      <c r="F973" s="124">
        <v>44676</v>
      </c>
      <c r="G973" s="140">
        <v>0</v>
      </c>
      <c r="H973" s="5" t="s">
        <v>8398</v>
      </c>
      <c r="I973" s="22" t="s">
        <v>8591</v>
      </c>
      <c r="J973" s="5"/>
      <c r="K973" s="5"/>
      <c r="L973" s="160">
        <f t="shared" si="157"/>
        <v>850.58</v>
      </c>
      <c r="M973" s="160">
        <f t="shared" si="156"/>
        <v>850.58</v>
      </c>
      <c r="N973" s="33">
        <f t="shared" si="155"/>
        <v>0</v>
      </c>
      <c r="T973">
        <v>1</v>
      </c>
      <c r="U973" s="29">
        <f t="shared" si="149"/>
        <v>0</v>
      </c>
      <c r="V973" s="29">
        <f t="shared" si="150"/>
        <v>0</v>
      </c>
      <c r="W973" s="29">
        <f t="shared" si="151"/>
        <v>0</v>
      </c>
      <c r="X973" s="29">
        <f t="shared" si="152"/>
        <v>0</v>
      </c>
      <c r="Y973" s="29">
        <f t="shared" si="153"/>
        <v>0</v>
      </c>
      <c r="Z973" s="29">
        <f t="shared" si="154"/>
        <v>850.58</v>
      </c>
      <c r="AB973" s="29"/>
    </row>
    <row r="974" spans="1:28" x14ac:dyDescent="0.3">
      <c r="A974" s="5" t="s">
        <v>2566</v>
      </c>
      <c r="B974" s="5" t="s">
        <v>2567</v>
      </c>
      <c r="C974" s="5">
        <v>8</v>
      </c>
      <c r="D974" s="162">
        <v>1249.8699999999999</v>
      </c>
      <c r="E974" s="124">
        <v>44656</v>
      </c>
      <c r="F974" s="124">
        <v>44676</v>
      </c>
      <c r="G974" s="140">
        <v>0</v>
      </c>
      <c r="H974" s="5" t="s">
        <v>8426</v>
      </c>
      <c r="I974" s="22" t="s">
        <v>8591</v>
      </c>
      <c r="J974" s="5"/>
      <c r="K974" s="5"/>
      <c r="L974" s="160">
        <f t="shared" si="157"/>
        <v>1249.8699999999999</v>
      </c>
      <c r="M974" s="160">
        <f t="shared" si="156"/>
        <v>1249.8699999999999</v>
      </c>
      <c r="N974" s="33">
        <f t="shared" si="155"/>
        <v>0</v>
      </c>
      <c r="T974">
        <v>1</v>
      </c>
      <c r="U974" s="29">
        <f t="shared" si="149"/>
        <v>0</v>
      </c>
      <c r="V974" s="29">
        <f t="shared" si="150"/>
        <v>0</v>
      </c>
      <c r="W974" s="29">
        <f t="shared" si="151"/>
        <v>0</v>
      </c>
      <c r="X974" s="29">
        <f t="shared" si="152"/>
        <v>0</v>
      </c>
      <c r="Y974" s="29">
        <f t="shared" si="153"/>
        <v>0</v>
      </c>
      <c r="Z974" s="29">
        <f t="shared" si="154"/>
        <v>1249.8699999999999</v>
      </c>
      <c r="AB974" s="29"/>
    </row>
    <row r="975" spans="1:28" x14ac:dyDescent="0.3">
      <c r="A975" s="5" t="s">
        <v>2566</v>
      </c>
      <c r="B975" s="5" t="s">
        <v>2567</v>
      </c>
      <c r="C975" s="5">
        <v>40</v>
      </c>
      <c r="D975" s="162">
        <v>5541.92</v>
      </c>
      <c r="E975" s="124">
        <v>44656</v>
      </c>
      <c r="F975" s="124">
        <v>44676</v>
      </c>
      <c r="G975" s="140">
        <v>0</v>
      </c>
      <c r="H975" s="5" t="s">
        <v>8466</v>
      </c>
      <c r="I975" s="22" t="s">
        <v>8591</v>
      </c>
      <c r="J975" s="5"/>
      <c r="K975" s="5"/>
      <c r="L975" s="160">
        <f t="shared" si="157"/>
        <v>5541.92</v>
      </c>
      <c r="M975" s="160">
        <f t="shared" si="156"/>
        <v>5541.92</v>
      </c>
      <c r="N975" s="33">
        <f t="shared" si="155"/>
        <v>0</v>
      </c>
      <c r="T975">
        <v>1</v>
      </c>
      <c r="U975" s="29">
        <f t="shared" si="149"/>
        <v>0</v>
      </c>
      <c r="V975" s="29">
        <f t="shared" si="150"/>
        <v>0</v>
      </c>
      <c r="W975" s="29">
        <f t="shared" si="151"/>
        <v>0</v>
      </c>
      <c r="X975" s="29">
        <f t="shared" si="152"/>
        <v>0</v>
      </c>
      <c r="Y975" s="29">
        <f t="shared" si="153"/>
        <v>0</v>
      </c>
      <c r="Z975" s="29">
        <f t="shared" si="154"/>
        <v>5541.92</v>
      </c>
      <c r="AB975" s="29"/>
    </row>
    <row r="976" spans="1:28" x14ac:dyDescent="0.3">
      <c r="A976" s="5" t="s">
        <v>2574</v>
      </c>
      <c r="B976" s="5" t="s">
        <v>2575</v>
      </c>
      <c r="C976" s="5">
        <v>1000</v>
      </c>
      <c r="D976" s="162">
        <v>1183.9000000000001</v>
      </c>
      <c r="E976" s="124">
        <v>44656</v>
      </c>
      <c r="F976" s="124">
        <v>44676</v>
      </c>
      <c r="G976" s="140">
        <v>0</v>
      </c>
      <c r="H976" s="5" t="s">
        <v>8380</v>
      </c>
      <c r="I976" s="22" t="s">
        <v>8591</v>
      </c>
      <c r="J976" s="5"/>
      <c r="K976" s="5"/>
      <c r="L976" s="160">
        <f t="shared" si="157"/>
        <v>1183.9000000000001</v>
      </c>
      <c r="M976" s="160">
        <f t="shared" si="156"/>
        <v>1183.9000000000001</v>
      </c>
      <c r="N976" s="33">
        <f t="shared" si="155"/>
        <v>0</v>
      </c>
      <c r="Q976">
        <v>1</v>
      </c>
      <c r="U976" s="29">
        <f t="shared" si="149"/>
        <v>0</v>
      </c>
      <c r="V976" s="29">
        <f t="shared" si="150"/>
        <v>0</v>
      </c>
      <c r="W976" s="29">
        <f t="shared" si="151"/>
        <v>1183.9000000000001</v>
      </c>
      <c r="X976" s="29">
        <f t="shared" si="152"/>
        <v>0</v>
      </c>
      <c r="Y976" s="29">
        <f t="shared" si="153"/>
        <v>0</v>
      </c>
      <c r="Z976" s="29">
        <f t="shared" si="154"/>
        <v>0</v>
      </c>
      <c r="AB976" s="29"/>
    </row>
    <row r="977" spans="1:28" x14ac:dyDescent="0.3">
      <c r="A977" s="5" t="s">
        <v>2568</v>
      </c>
      <c r="B977" s="5" t="s">
        <v>2569</v>
      </c>
      <c r="C977" s="5">
        <v>16</v>
      </c>
      <c r="D977" s="162">
        <v>1937.15</v>
      </c>
      <c r="E977" s="124">
        <v>44760</v>
      </c>
      <c r="F977" s="124">
        <v>44764</v>
      </c>
      <c r="G977" s="140">
        <v>0</v>
      </c>
      <c r="H977" s="5" t="s">
        <v>8438</v>
      </c>
      <c r="I977" s="22" t="s">
        <v>8591</v>
      </c>
      <c r="J977" s="5"/>
      <c r="K977" s="5"/>
      <c r="L977" s="160">
        <f t="shared" si="157"/>
        <v>1937.15</v>
      </c>
      <c r="M977" s="160">
        <f t="shared" si="156"/>
        <v>1937.15</v>
      </c>
      <c r="N977" s="33">
        <f t="shared" si="155"/>
        <v>0</v>
      </c>
      <c r="T977">
        <v>1</v>
      </c>
      <c r="U977" s="29">
        <f t="shared" si="149"/>
        <v>0</v>
      </c>
      <c r="V977" s="29">
        <f t="shared" si="150"/>
        <v>0</v>
      </c>
      <c r="W977" s="29">
        <f t="shared" si="151"/>
        <v>0</v>
      </c>
      <c r="X977" s="29">
        <f t="shared" si="152"/>
        <v>0</v>
      </c>
      <c r="Y977" s="29">
        <f t="shared" si="153"/>
        <v>0</v>
      </c>
      <c r="Z977" s="29">
        <f t="shared" si="154"/>
        <v>1937.15</v>
      </c>
      <c r="AB977" s="29"/>
    </row>
    <row r="978" spans="1:28" x14ac:dyDescent="0.3">
      <c r="A978" s="5" t="s">
        <v>2578</v>
      </c>
      <c r="B978" s="5" t="s">
        <v>2579</v>
      </c>
      <c r="C978" s="5">
        <v>40</v>
      </c>
      <c r="D978" s="162">
        <v>5307.53</v>
      </c>
      <c r="E978" s="124">
        <v>44760</v>
      </c>
      <c r="F978" s="124">
        <v>44764</v>
      </c>
      <c r="G978" s="140">
        <v>0</v>
      </c>
      <c r="H978" s="5" t="s">
        <v>8409</v>
      </c>
      <c r="I978" s="22" t="s">
        <v>8591</v>
      </c>
      <c r="J978" s="5"/>
      <c r="K978" s="5"/>
      <c r="L978" s="160">
        <f t="shared" si="157"/>
        <v>5307.53</v>
      </c>
      <c r="M978" s="160">
        <f t="shared" si="156"/>
        <v>5307.53</v>
      </c>
      <c r="N978" s="33">
        <f t="shared" si="155"/>
        <v>0</v>
      </c>
      <c r="T978">
        <v>1</v>
      </c>
      <c r="U978" s="29">
        <f t="shared" si="149"/>
        <v>0</v>
      </c>
      <c r="V978" s="29">
        <f t="shared" si="150"/>
        <v>0</v>
      </c>
      <c r="W978" s="29">
        <f t="shared" si="151"/>
        <v>0</v>
      </c>
      <c r="X978" s="29">
        <f t="shared" si="152"/>
        <v>0</v>
      </c>
      <c r="Y978" s="29">
        <f t="shared" si="153"/>
        <v>0</v>
      </c>
      <c r="Z978" s="29">
        <f t="shared" si="154"/>
        <v>5307.53</v>
      </c>
      <c r="AB978" s="29"/>
    </row>
    <row r="979" spans="1:28" x14ac:dyDescent="0.3">
      <c r="A979" s="5" t="s">
        <v>2578</v>
      </c>
      <c r="B979" s="5" t="s">
        <v>2579</v>
      </c>
      <c r="C979" s="5">
        <v>48</v>
      </c>
      <c r="D979" s="162">
        <v>5811.46</v>
      </c>
      <c r="E979" s="124">
        <v>44760</v>
      </c>
      <c r="F979" s="124">
        <v>44764</v>
      </c>
      <c r="G979" s="140">
        <v>0</v>
      </c>
      <c r="H979" s="5" t="s">
        <v>8406</v>
      </c>
      <c r="I979" s="22" t="s">
        <v>8591</v>
      </c>
      <c r="J979" s="5"/>
      <c r="K979" s="5"/>
      <c r="L979" s="160">
        <f t="shared" si="157"/>
        <v>5811.46</v>
      </c>
      <c r="M979" s="160">
        <f t="shared" si="156"/>
        <v>5811.46</v>
      </c>
      <c r="N979" s="33">
        <f t="shared" si="155"/>
        <v>0</v>
      </c>
      <c r="T979">
        <v>1</v>
      </c>
      <c r="U979" s="29">
        <f t="shared" si="149"/>
        <v>0</v>
      </c>
      <c r="V979" s="29">
        <f t="shared" si="150"/>
        <v>0</v>
      </c>
      <c r="W979" s="29">
        <f t="shared" si="151"/>
        <v>0</v>
      </c>
      <c r="X979" s="29">
        <f t="shared" si="152"/>
        <v>0</v>
      </c>
      <c r="Y979" s="29">
        <f t="shared" si="153"/>
        <v>0</v>
      </c>
      <c r="Z979" s="29">
        <f t="shared" si="154"/>
        <v>5811.46</v>
      </c>
      <c r="AB979" s="29"/>
    </row>
    <row r="980" spans="1:28" x14ac:dyDescent="0.3">
      <c r="A980" s="5" t="s">
        <v>2578</v>
      </c>
      <c r="B980" s="5" t="s">
        <v>2579</v>
      </c>
      <c r="C980" s="5">
        <v>8</v>
      </c>
      <c r="D980" s="162">
        <v>850.58</v>
      </c>
      <c r="E980" s="124">
        <v>44760</v>
      </c>
      <c r="F980" s="124">
        <v>44764</v>
      </c>
      <c r="G980" s="140">
        <v>0</v>
      </c>
      <c r="H980" s="5" t="s">
        <v>8398</v>
      </c>
      <c r="I980" s="22" t="s">
        <v>8591</v>
      </c>
      <c r="J980" s="5"/>
      <c r="K980" s="5"/>
      <c r="L980" s="160">
        <f t="shared" si="157"/>
        <v>850.58</v>
      </c>
      <c r="M980" s="160">
        <f t="shared" si="156"/>
        <v>850.58</v>
      </c>
      <c r="N980" s="33">
        <f t="shared" si="155"/>
        <v>0</v>
      </c>
      <c r="T980">
        <v>1</v>
      </c>
      <c r="U980" s="29">
        <f t="shared" si="149"/>
        <v>0</v>
      </c>
      <c r="V980" s="29">
        <f t="shared" si="150"/>
        <v>0</v>
      </c>
      <c r="W980" s="29">
        <f t="shared" si="151"/>
        <v>0</v>
      </c>
      <c r="X980" s="29">
        <f t="shared" si="152"/>
        <v>0</v>
      </c>
      <c r="Y980" s="29">
        <f t="shared" si="153"/>
        <v>0</v>
      </c>
      <c r="Z980" s="29">
        <f t="shared" si="154"/>
        <v>850.58</v>
      </c>
      <c r="AB980" s="29"/>
    </row>
    <row r="981" spans="1:28" x14ac:dyDescent="0.3">
      <c r="A981" s="5" t="s">
        <v>2578</v>
      </c>
      <c r="B981" s="5" t="s">
        <v>2579</v>
      </c>
      <c r="C981" s="5">
        <v>8</v>
      </c>
      <c r="D981" s="162">
        <v>1249.8699999999999</v>
      </c>
      <c r="E981" s="124">
        <v>44760</v>
      </c>
      <c r="F981" s="124">
        <v>44764</v>
      </c>
      <c r="G981" s="140">
        <v>0</v>
      </c>
      <c r="H981" s="5" t="s">
        <v>8426</v>
      </c>
      <c r="I981" s="22" t="s">
        <v>8591</v>
      </c>
      <c r="J981" s="5"/>
      <c r="K981" s="5"/>
      <c r="L981" s="160">
        <f t="shared" si="157"/>
        <v>1249.8699999999999</v>
      </c>
      <c r="M981" s="160">
        <f t="shared" si="156"/>
        <v>1249.8699999999999</v>
      </c>
      <c r="N981" s="33">
        <f t="shared" si="155"/>
        <v>0</v>
      </c>
      <c r="T981">
        <v>1</v>
      </c>
      <c r="U981" s="29">
        <f t="shared" si="149"/>
        <v>0</v>
      </c>
      <c r="V981" s="29">
        <f t="shared" si="150"/>
        <v>0</v>
      </c>
      <c r="W981" s="29">
        <f t="shared" si="151"/>
        <v>0</v>
      </c>
      <c r="X981" s="29">
        <f t="shared" si="152"/>
        <v>0</v>
      </c>
      <c r="Y981" s="29">
        <f t="shared" si="153"/>
        <v>0</v>
      </c>
      <c r="Z981" s="29">
        <f t="shared" si="154"/>
        <v>1249.8699999999999</v>
      </c>
      <c r="AB981" s="29"/>
    </row>
    <row r="982" spans="1:28" x14ac:dyDescent="0.3">
      <c r="A982" s="5" t="s">
        <v>2578</v>
      </c>
      <c r="B982" s="5" t="s">
        <v>2579</v>
      </c>
      <c r="C982" s="5">
        <v>48</v>
      </c>
      <c r="D982" s="162">
        <v>6650.3</v>
      </c>
      <c r="E982" s="124">
        <v>44760</v>
      </c>
      <c r="F982" s="124">
        <v>44764</v>
      </c>
      <c r="G982" s="140">
        <v>0</v>
      </c>
      <c r="H982" s="5" t="s">
        <v>8466</v>
      </c>
      <c r="I982" s="22" t="s">
        <v>8591</v>
      </c>
      <c r="J982" s="5"/>
      <c r="K982" s="5"/>
      <c r="L982" s="160">
        <f t="shared" si="157"/>
        <v>6650.3</v>
      </c>
      <c r="M982" s="160">
        <f t="shared" si="156"/>
        <v>6650.3</v>
      </c>
      <c r="N982" s="33">
        <f t="shared" si="155"/>
        <v>0</v>
      </c>
      <c r="T982">
        <v>1</v>
      </c>
      <c r="U982" s="29">
        <f t="shared" si="149"/>
        <v>0</v>
      </c>
      <c r="V982" s="29">
        <f t="shared" si="150"/>
        <v>0</v>
      </c>
      <c r="W982" s="29">
        <f t="shared" si="151"/>
        <v>0</v>
      </c>
      <c r="X982" s="29">
        <f t="shared" si="152"/>
        <v>0</v>
      </c>
      <c r="Y982" s="29">
        <f t="shared" si="153"/>
        <v>0</v>
      </c>
      <c r="Z982" s="29">
        <f t="shared" si="154"/>
        <v>6650.3</v>
      </c>
      <c r="AB982" s="29"/>
    </row>
    <row r="983" spans="1:28" x14ac:dyDescent="0.3">
      <c r="A983" s="5" t="s">
        <v>2576</v>
      </c>
      <c r="B983" s="5" t="s">
        <v>2577</v>
      </c>
      <c r="C983" s="5">
        <v>1000</v>
      </c>
      <c r="D983" s="162">
        <v>1183.9000000000001</v>
      </c>
      <c r="E983" s="124">
        <v>44760</v>
      </c>
      <c r="F983" s="124">
        <v>44764</v>
      </c>
      <c r="G983" s="140">
        <v>0</v>
      </c>
      <c r="H983" s="5" t="s">
        <v>8380</v>
      </c>
      <c r="I983" s="22" t="s">
        <v>8591</v>
      </c>
      <c r="J983" s="5"/>
      <c r="K983" s="5"/>
      <c r="L983" s="160">
        <f t="shared" si="157"/>
        <v>1183.9000000000001</v>
      </c>
      <c r="M983" s="160">
        <f t="shared" si="156"/>
        <v>1183.9000000000001</v>
      </c>
      <c r="N983" s="33">
        <f t="shared" si="155"/>
        <v>0</v>
      </c>
      <c r="Q983">
        <v>1</v>
      </c>
      <c r="U983" s="29">
        <f t="shared" si="149"/>
        <v>0</v>
      </c>
      <c r="V983" s="29">
        <f t="shared" si="150"/>
        <v>0</v>
      </c>
      <c r="W983" s="29">
        <f t="shared" si="151"/>
        <v>1183.9000000000001</v>
      </c>
      <c r="X983" s="29">
        <f t="shared" si="152"/>
        <v>0</v>
      </c>
      <c r="Y983" s="29">
        <f t="shared" si="153"/>
        <v>0</v>
      </c>
      <c r="Z983" s="29">
        <f t="shared" si="154"/>
        <v>0</v>
      </c>
      <c r="AB983" s="29"/>
    </row>
    <row r="984" spans="1:28" x14ac:dyDescent="0.3">
      <c r="A984" s="5" t="s">
        <v>2582</v>
      </c>
      <c r="B984" s="5" t="s">
        <v>2583</v>
      </c>
      <c r="C984" s="5">
        <v>40</v>
      </c>
      <c r="D984" s="162">
        <v>6249.34</v>
      </c>
      <c r="E984" s="124">
        <v>44690</v>
      </c>
      <c r="F984" s="124">
        <v>44718</v>
      </c>
      <c r="G984" s="140">
        <v>0</v>
      </c>
      <c r="H984" s="5" t="s">
        <v>8436</v>
      </c>
      <c r="I984" s="22" t="s">
        <v>8591</v>
      </c>
      <c r="J984" s="5"/>
      <c r="K984" s="5"/>
      <c r="L984" s="160">
        <f t="shared" si="157"/>
        <v>6249.34</v>
      </c>
      <c r="M984" s="160">
        <f t="shared" si="156"/>
        <v>6249.34</v>
      </c>
      <c r="N984" s="33">
        <f t="shared" si="155"/>
        <v>0</v>
      </c>
      <c r="T984">
        <v>1</v>
      </c>
      <c r="U984" s="29">
        <f t="shared" si="149"/>
        <v>0</v>
      </c>
      <c r="V984" s="29">
        <f t="shared" si="150"/>
        <v>0</v>
      </c>
      <c r="W984" s="29">
        <f t="shared" si="151"/>
        <v>0</v>
      </c>
      <c r="X984" s="29">
        <f t="shared" si="152"/>
        <v>0</v>
      </c>
      <c r="Y984" s="29">
        <f t="shared" si="153"/>
        <v>0</v>
      </c>
      <c r="Z984" s="29">
        <f t="shared" si="154"/>
        <v>6249.34</v>
      </c>
      <c r="AB984" s="29"/>
    </row>
    <row r="985" spans="1:28" x14ac:dyDescent="0.3">
      <c r="A985" s="5" t="s">
        <v>2582</v>
      </c>
      <c r="B985" s="5" t="s">
        <v>2583</v>
      </c>
      <c r="C985" s="5">
        <v>40</v>
      </c>
      <c r="D985" s="162">
        <v>6249.34</v>
      </c>
      <c r="E985" s="124">
        <v>44690</v>
      </c>
      <c r="F985" s="124">
        <v>44718</v>
      </c>
      <c r="G985" s="140">
        <v>0</v>
      </c>
      <c r="H985" s="5" t="s">
        <v>8432</v>
      </c>
      <c r="I985" s="22" t="s">
        <v>8591</v>
      </c>
      <c r="J985" s="5"/>
      <c r="K985" s="5"/>
      <c r="L985" s="160">
        <f t="shared" si="157"/>
        <v>6249.34</v>
      </c>
      <c r="M985" s="160">
        <f t="shared" si="156"/>
        <v>6249.34</v>
      </c>
      <c r="N985" s="33">
        <f t="shared" si="155"/>
        <v>0</v>
      </c>
      <c r="T985">
        <v>1</v>
      </c>
      <c r="U985" s="29">
        <f t="shared" si="149"/>
        <v>0</v>
      </c>
      <c r="V985" s="29">
        <f t="shared" si="150"/>
        <v>0</v>
      </c>
      <c r="W985" s="29">
        <f t="shared" si="151"/>
        <v>0</v>
      </c>
      <c r="X985" s="29">
        <f t="shared" si="152"/>
        <v>0</v>
      </c>
      <c r="Y985" s="29">
        <f t="shared" si="153"/>
        <v>0</v>
      </c>
      <c r="Z985" s="29">
        <f t="shared" si="154"/>
        <v>6249.34</v>
      </c>
      <c r="AB985" s="29"/>
    </row>
    <row r="986" spans="1:28" x14ac:dyDescent="0.3">
      <c r="A986" s="5" t="s">
        <v>2582</v>
      </c>
      <c r="B986" s="5" t="s">
        <v>2583</v>
      </c>
      <c r="C986" s="5">
        <v>40</v>
      </c>
      <c r="D986" s="162">
        <v>7303.48</v>
      </c>
      <c r="E986" s="124">
        <v>44690</v>
      </c>
      <c r="F986" s="124">
        <v>44718</v>
      </c>
      <c r="G986" s="140">
        <v>0</v>
      </c>
      <c r="H986" s="5" t="s">
        <v>8448</v>
      </c>
      <c r="I986" s="22" t="s">
        <v>8591</v>
      </c>
      <c r="J986" s="5"/>
      <c r="K986" s="5"/>
      <c r="L986" s="160">
        <f t="shared" si="157"/>
        <v>7303.48</v>
      </c>
      <c r="M986" s="160">
        <f t="shared" si="156"/>
        <v>7303.48</v>
      </c>
      <c r="N986" s="33">
        <f t="shared" si="155"/>
        <v>0</v>
      </c>
      <c r="T986">
        <v>1</v>
      </c>
      <c r="U986" s="29">
        <f t="shared" si="149"/>
        <v>0</v>
      </c>
      <c r="V986" s="29">
        <f t="shared" si="150"/>
        <v>0</v>
      </c>
      <c r="W986" s="29">
        <f t="shared" si="151"/>
        <v>0</v>
      </c>
      <c r="X986" s="29">
        <f t="shared" si="152"/>
        <v>0</v>
      </c>
      <c r="Y986" s="29">
        <f t="shared" si="153"/>
        <v>0</v>
      </c>
      <c r="Z986" s="29">
        <f t="shared" si="154"/>
        <v>7303.48</v>
      </c>
      <c r="AB986" s="29"/>
    </row>
    <row r="987" spans="1:28" x14ac:dyDescent="0.3">
      <c r="A987" s="5" t="s">
        <v>2582</v>
      </c>
      <c r="B987" s="5" t="s">
        <v>2583</v>
      </c>
      <c r="C987" s="5">
        <v>40</v>
      </c>
      <c r="D987" s="162">
        <v>8737.89</v>
      </c>
      <c r="E987" s="124">
        <v>44690</v>
      </c>
      <c r="F987" s="124">
        <v>44718</v>
      </c>
      <c r="G987" s="140">
        <v>0</v>
      </c>
      <c r="H987" s="5" t="s">
        <v>8433</v>
      </c>
      <c r="I987" s="22" t="s">
        <v>8591</v>
      </c>
      <c r="J987" s="5"/>
      <c r="K987" s="5"/>
      <c r="L987" s="160">
        <f t="shared" si="157"/>
        <v>8737.89</v>
      </c>
      <c r="M987" s="160">
        <f t="shared" si="156"/>
        <v>8737.89</v>
      </c>
      <c r="N987" s="33">
        <f t="shared" si="155"/>
        <v>0</v>
      </c>
      <c r="T987">
        <v>1</v>
      </c>
      <c r="U987" s="29">
        <f t="shared" si="149"/>
        <v>0</v>
      </c>
      <c r="V987" s="29">
        <f t="shared" si="150"/>
        <v>0</v>
      </c>
      <c r="W987" s="29">
        <f t="shared" si="151"/>
        <v>0</v>
      </c>
      <c r="X987" s="29">
        <f t="shared" si="152"/>
        <v>0</v>
      </c>
      <c r="Y987" s="29">
        <f t="shared" si="153"/>
        <v>0</v>
      </c>
      <c r="Z987" s="29">
        <f t="shared" si="154"/>
        <v>8737.89</v>
      </c>
      <c r="AB987" s="29"/>
    </row>
    <row r="988" spans="1:28" x14ac:dyDescent="0.3">
      <c r="A988" s="5" t="s">
        <v>2584</v>
      </c>
      <c r="B988" s="5" t="s">
        <v>2585</v>
      </c>
      <c r="C988" s="5">
        <v>8</v>
      </c>
      <c r="D988" s="162">
        <v>1249.8699999999999</v>
      </c>
      <c r="E988" s="124">
        <v>44719</v>
      </c>
      <c r="F988" s="124">
        <v>44721</v>
      </c>
      <c r="G988" s="140">
        <v>0</v>
      </c>
      <c r="H988" s="5" t="s">
        <v>8436</v>
      </c>
      <c r="I988" s="22" t="s">
        <v>8591</v>
      </c>
      <c r="J988" s="5"/>
      <c r="K988" s="5"/>
      <c r="L988" s="160">
        <f t="shared" si="157"/>
        <v>1249.8699999999999</v>
      </c>
      <c r="M988" s="160">
        <f t="shared" si="156"/>
        <v>1249.8699999999999</v>
      </c>
      <c r="N988" s="33">
        <f t="shared" si="155"/>
        <v>0</v>
      </c>
      <c r="T988">
        <v>1</v>
      </c>
      <c r="U988" s="29">
        <f t="shared" si="149"/>
        <v>0</v>
      </c>
      <c r="V988" s="29">
        <f t="shared" si="150"/>
        <v>0</v>
      </c>
      <c r="W988" s="29">
        <f t="shared" si="151"/>
        <v>0</v>
      </c>
      <c r="X988" s="29">
        <f t="shared" si="152"/>
        <v>0</v>
      </c>
      <c r="Y988" s="29">
        <f t="shared" si="153"/>
        <v>0</v>
      </c>
      <c r="Z988" s="29">
        <f t="shared" si="154"/>
        <v>1249.8699999999999</v>
      </c>
      <c r="AB988" s="29"/>
    </row>
    <row r="989" spans="1:28" x14ac:dyDescent="0.3">
      <c r="A989" s="5" t="s">
        <v>2584</v>
      </c>
      <c r="B989" s="5" t="s">
        <v>2585</v>
      </c>
      <c r="C989" s="5">
        <v>8</v>
      </c>
      <c r="D989" s="162">
        <v>1249.8699999999999</v>
      </c>
      <c r="E989" s="124">
        <v>44719</v>
      </c>
      <c r="F989" s="124">
        <v>44721</v>
      </c>
      <c r="G989" s="140">
        <v>0</v>
      </c>
      <c r="H989" s="5" t="s">
        <v>8432</v>
      </c>
      <c r="I989" s="22" t="s">
        <v>8591</v>
      </c>
      <c r="J989" s="5"/>
      <c r="K989" s="5"/>
      <c r="L989" s="160">
        <f t="shared" si="157"/>
        <v>1249.8699999999999</v>
      </c>
      <c r="M989" s="160">
        <f t="shared" si="156"/>
        <v>1249.8699999999999</v>
      </c>
      <c r="N989" s="33">
        <f t="shared" si="155"/>
        <v>0</v>
      </c>
      <c r="T989">
        <v>1</v>
      </c>
      <c r="U989" s="29">
        <f t="shared" si="149"/>
        <v>0</v>
      </c>
      <c r="V989" s="29">
        <f t="shared" si="150"/>
        <v>0</v>
      </c>
      <c r="W989" s="29">
        <f t="shared" si="151"/>
        <v>0</v>
      </c>
      <c r="X989" s="29">
        <f t="shared" si="152"/>
        <v>0</v>
      </c>
      <c r="Y989" s="29">
        <f t="shared" si="153"/>
        <v>0</v>
      </c>
      <c r="Z989" s="29">
        <f t="shared" si="154"/>
        <v>1249.8699999999999</v>
      </c>
      <c r="AB989" s="29"/>
    </row>
    <row r="990" spans="1:28" x14ac:dyDescent="0.3">
      <c r="A990" s="5" t="s">
        <v>2584</v>
      </c>
      <c r="B990" s="5" t="s">
        <v>2585</v>
      </c>
      <c r="C990" s="5">
        <v>24</v>
      </c>
      <c r="D990" s="162">
        <v>5242.7299999999996</v>
      </c>
      <c r="E990" s="124">
        <v>44719</v>
      </c>
      <c r="F990" s="124">
        <v>44721</v>
      </c>
      <c r="G990" s="140">
        <v>0</v>
      </c>
      <c r="H990" s="5" t="s">
        <v>8433</v>
      </c>
      <c r="I990" s="22" t="s">
        <v>8591</v>
      </c>
      <c r="J990" s="5"/>
      <c r="K990" s="5"/>
      <c r="L990" s="160">
        <f t="shared" si="157"/>
        <v>5242.7299999999996</v>
      </c>
      <c r="M990" s="160">
        <f t="shared" si="156"/>
        <v>5242.7299999999996</v>
      </c>
      <c r="N990" s="33">
        <f t="shared" si="155"/>
        <v>0</v>
      </c>
      <c r="T990">
        <v>1</v>
      </c>
      <c r="U990" s="29">
        <f t="shared" si="149"/>
        <v>0</v>
      </c>
      <c r="V990" s="29">
        <f t="shared" si="150"/>
        <v>0</v>
      </c>
      <c r="W990" s="29">
        <f t="shared" si="151"/>
        <v>0</v>
      </c>
      <c r="X990" s="29">
        <f t="shared" si="152"/>
        <v>0</v>
      </c>
      <c r="Y990" s="29">
        <f t="shared" si="153"/>
        <v>0</v>
      </c>
      <c r="Z990" s="29">
        <f t="shared" si="154"/>
        <v>5242.7299999999996</v>
      </c>
      <c r="AB990" s="29"/>
    </row>
    <row r="991" spans="1:28" x14ac:dyDescent="0.3">
      <c r="A991" s="5" t="s">
        <v>2584</v>
      </c>
      <c r="B991" s="5" t="s">
        <v>2585</v>
      </c>
      <c r="C991" s="5">
        <v>24</v>
      </c>
      <c r="D991" s="162">
        <v>4382.09</v>
      </c>
      <c r="E991" s="124">
        <v>44719</v>
      </c>
      <c r="F991" s="124">
        <v>44721</v>
      </c>
      <c r="G991" s="140">
        <v>0</v>
      </c>
      <c r="H991" s="5" t="s">
        <v>8448</v>
      </c>
      <c r="I991" s="22" t="s">
        <v>8591</v>
      </c>
      <c r="J991" s="5"/>
      <c r="K991" s="5"/>
      <c r="L991" s="160">
        <f t="shared" si="157"/>
        <v>4382.09</v>
      </c>
      <c r="M991" s="160">
        <f t="shared" si="156"/>
        <v>4382.09</v>
      </c>
      <c r="N991" s="33">
        <f t="shared" si="155"/>
        <v>0</v>
      </c>
      <c r="T991">
        <v>1</v>
      </c>
      <c r="U991" s="29">
        <f t="shared" si="149"/>
        <v>0</v>
      </c>
      <c r="V991" s="29">
        <f t="shared" si="150"/>
        <v>0</v>
      </c>
      <c r="W991" s="29">
        <f t="shared" si="151"/>
        <v>0</v>
      </c>
      <c r="X991" s="29">
        <f t="shared" si="152"/>
        <v>0</v>
      </c>
      <c r="Y991" s="29">
        <f t="shared" si="153"/>
        <v>0</v>
      </c>
      <c r="Z991" s="29">
        <f t="shared" si="154"/>
        <v>4382.09</v>
      </c>
      <c r="AB991" s="29"/>
    </row>
    <row r="992" spans="1:28" x14ac:dyDescent="0.3">
      <c r="A992" s="5" t="s">
        <v>2586</v>
      </c>
      <c r="B992" s="5" t="s">
        <v>2587</v>
      </c>
      <c r="C992" s="5">
        <v>40</v>
      </c>
      <c r="D992" s="162">
        <v>6249.34</v>
      </c>
      <c r="E992" s="124">
        <v>44722</v>
      </c>
      <c r="F992" s="124">
        <v>44750</v>
      </c>
      <c r="G992" s="140">
        <v>0</v>
      </c>
      <c r="H992" s="5" t="s">
        <v>8436</v>
      </c>
      <c r="I992" s="22" t="s">
        <v>8591</v>
      </c>
      <c r="J992" s="5"/>
      <c r="K992" s="5"/>
      <c r="L992" s="160">
        <f t="shared" si="157"/>
        <v>6249.34</v>
      </c>
      <c r="M992" s="160">
        <f t="shared" si="156"/>
        <v>6249.34</v>
      </c>
      <c r="N992" s="33">
        <f t="shared" si="155"/>
        <v>0</v>
      </c>
      <c r="T992">
        <v>1</v>
      </c>
      <c r="U992" s="29">
        <f t="shared" si="149"/>
        <v>0</v>
      </c>
      <c r="V992" s="29">
        <f t="shared" si="150"/>
        <v>0</v>
      </c>
      <c r="W992" s="29">
        <f t="shared" si="151"/>
        <v>0</v>
      </c>
      <c r="X992" s="29">
        <f t="shared" si="152"/>
        <v>0</v>
      </c>
      <c r="Y992" s="29">
        <f t="shared" si="153"/>
        <v>0</v>
      </c>
      <c r="Z992" s="29">
        <f t="shared" si="154"/>
        <v>6249.34</v>
      </c>
      <c r="AB992" s="29"/>
    </row>
    <row r="993" spans="1:28" x14ac:dyDescent="0.3">
      <c r="A993" s="5" t="s">
        <v>2586</v>
      </c>
      <c r="B993" s="5" t="s">
        <v>2587</v>
      </c>
      <c r="C993" s="5">
        <v>40</v>
      </c>
      <c r="D993" s="162">
        <v>6249.34</v>
      </c>
      <c r="E993" s="124">
        <v>44722</v>
      </c>
      <c r="F993" s="124">
        <v>44750</v>
      </c>
      <c r="G993" s="140">
        <v>0</v>
      </c>
      <c r="H993" s="5" t="s">
        <v>8432</v>
      </c>
      <c r="I993" s="22" t="s">
        <v>8591</v>
      </c>
      <c r="J993" s="5"/>
      <c r="K993" s="5"/>
      <c r="L993" s="160">
        <f t="shared" si="157"/>
        <v>6249.34</v>
      </c>
      <c r="M993" s="160">
        <f t="shared" si="156"/>
        <v>6249.34</v>
      </c>
      <c r="N993" s="33">
        <f t="shared" si="155"/>
        <v>0</v>
      </c>
      <c r="T993">
        <v>1</v>
      </c>
      <c r="U993" s="29">
        <f t="shared" si="149"/>
        <v>0</v>
      </c>
      <c r="V993" s="29">
        <f t="shared" si="150"/>
        <v>0</v>
      </c>
      <c r="W993" s="29">
        <f t="shared" si="151"/>
        <v>0</v>
      </c>
      <c r="X993" s="29">
        <f t="shared" si="152"/>
        <v>0</v>
      </c>
      <c r="Y993" s="29">
        <f t="shared" si="153"/>
        <v>0</v>
      </c>
      <c r="Z993" s="29">
        <f t="shared" si="154"/>
        <v>6249.34</v>
      </c>
      <c r="AB993" s="29"/>
    </row>
    <row r="994" spans="1:28" x14ac:dyDescent="0.3">
      <c r="A994" s="5" t="s">
        <v>2586</v>
      </c>
      <c r="B994" s="5" t="s">
        <v>2587</v>
      </c>
      <c r="C994" s="5">
        <v>40</v>
      </c>
      <c r="D994" s="162">
        <v>7303.48</v>
      </c>
      <c r="E994" s="124">
        <v>44722</v>
      </c>
      <c r="F994" s="124">
        <v>44750</v>
      </c>
      <c r="G994" s="140">
        <v>0</v>
      </c>
      <c r="H994" s="5" t="s">
        <v>8448</v>
      </c>
      <c r="I994" s="22" t="s">
        <v>8591</v>
      </c>
      <c r="J994" s="5"/>
      <c r="K994" s="5"/>
      <c r="L994" s="160">
        <f t="shared" si="157"/>
        <v>7303.48</v>
      </c>
      <c r="M994" s="160">
        <f t="shared" si="156"/>
        <v>7303.48</v>
      </c>
      <c r="N994" s="33">
        <f t="shared" si="155"/>
        <v>0</v>
      </c>
      <c r="T994">
        <v>1</v>
      </c>
      <c r="U994" s="29">
        <f t="shared" si="149"/>
        <v>0</v>
      </c>
      <c r="V994" s="29">
        <f t="shared" si="150"/>
        <v>0</v>
      </c>
      <c r="W994" s="29">
        <f t="shared" si="151"/>
        <v>0</v>
      </c>
      <c r="X994" s="29">
        <f t="shared" si="152"/>
        <v>0</v>
      </c>
      <c r="Y994" s="29">
        <f t="shared" si="153"/>
        <v>0</v>
      </c>
      <c r="Z994" s="29">
        <f t="shared" si="154"/>
        <v>7303.48</v>
      </c>
      <c r="AB994" s="29"/>
    </row>
    <row r="995" spans="1:28" x14ac:dyDescent="0.3">
      <c r="A995" s="5" t="s">
        <v>2586</v>
      </c>
      <c r="B995" s="5" t="s">
        <v>2587</v>
      </c>
      <c r="C995" s="5">
        <v>40</v>
      </c>
      <c r="D995" s="162">
        <v>8737.89</v>
      </c>
      <c r="E995" s="124">
        <v>44722</v>
      </c>
      <c r="F995" s="124">
        <v>44750</v>
      </c>
      <c r="G995" s="140">
        <v>0</v>
      </c>
      <c r="H995" s="5" t="s">
        <v>8433</v>
      </c>
      <c r="I995" s="22" t="s">
        <v>8591</v>
      </c>
      <c r="J995" s="5"/>
      <c r="K995" s="5"/>
      <c r="L995" s="160">
        <f t="shared" si="157"/>
        <v>8737.89</v>
      </c>
      <c r="M995" s="160">
        <f t="shared" si="156"/>
        <v>8737.89</v>
      </c>
      <c r="N995" s="33">
        <f t="shared" si="155"/>
        <v>0</v>
      </c>
      <c r="T995">
        <v>1</v>
      </c>
      <c r="U995" s="29">
        <f t="shared" si="149"/>
        <v>0</v>
      </c>
      <c r="V995" s="29">
        <f t="shared" si="150"/>
        <v>0</v>
      </c>
      <c r="W995" s="29">
        <f t="shared" si="151"/>
        <v>0</v>
      </c>
      <c r="X995" s="29">
        <f t="shared" si="152"/>
        <v>0</v>
      </c>
      <c r="Y995" s="29">
        <f t="shared" si="153"/>
        <v>0</v>
      </c>
      <c r="Z995" s="29">
        <f t="shared" si="154"/>
        <v>8737.89</v>
      </c>
      <c r="AB995" s="29"/>
    </row>
    <row r="996" spans="1:28" x14ac:dyDescent="0.3">
      <c r="A996" s="5" t="s">
        <v>2586</v>
      </c>
      <c r="B996" s="5" t="s">
        <v>2587</v>
      </c>
      <c r="C996" s="5">
        <v>20</v>
      </c>
      <c r="D996" s="162">
        <v>3608.4</v>
      </c>
      <c r="E996" s="124">
        <v>44722</v>
      </c>
      <c r="F996" s="124">
        <v>44750</v>
      </c>
      <c r="G996" s="140">
        <v>0</v>
      </c>
      <c r="H996" s="5" t="s">
        <v>8395</v>
      </c>
      <c r="I996" s="22" t="s">
        <v>8591</v>
      </c>
      <c r="J996" s="5"/>
      <c r="K996" s="5"/>
      <c r="L996" s="160">
        <f t="shared" si="157"/>
        <v>3608.4</v>
      </c>
      <c r="M996" s="160">
        <f t="shared" si="156"/>
        <v>3608.4</v>
      </c>
      <c r="N996" s="33">
        <f t="shared" si="155"/>
        <v>0</v>
      </c>
      <c r="T996">
        <v>1</v>
      </c>
      <c r="U996" s="29">
        <f t="shared" si="149"/>
        <v>0</v>
      </c>
      <c r="V996" s="29">
        <f t="shared" si="150"/>
        <v>0</v>
      </c>
      <c r="W996" s="29">
        <f t="shared" si="151"/>
        <v>0</v>
      </c>
      <c r="X996" s="29">
        <f t="shared" si="152"/>
        <v>0</v>
      </c>
      <c r="Y996" s="29">
        <f t="shared" si="153"/>
        <v>0</v>
      </c>
      <c r="Z996" s="29">
        <f t="shared" si="154"/>
        <v>3608.4</v>
      </c>
      <c r="AB996" s="29"/>
    </row>
    <row r="997" spans="1:28" x14ac:dyDescent="0.3">
      <c r="A997" s="5" t="s">
        <v>2586</v>
      </c>
      <c r="B997" s="5" t="s">
        <v>2587</v>
      </c>
      <c r="C997" s="5">
        <v>20</v>
      </c>
      <c r="D997" s="162">
        <v>4094.92</v>
      </c>
      <c r="E997" s="124">
        <v>44722</v>
      </c>
      <c r="F997" s="124">
        <v>44750</v>
      </c>
      <c r="G997" s="140">
        <v>0</v>
      </c>
      <c r="H997" s="5" t="s">
        <v>8403</v>
      </c>
      <c r="I997" s="22" t="s">
        <v>8591</v>
      </c>
      <c r="J997" s="5"/>
      <c r="K997" s="5"/>
      <c r="L997" s="160">
        <f t="shared" si="157"/>
        <v>4094.92</v>
      </c>
      <c r="M997" s="160">
        <f t="shared" si="156"/>
        <v>4094.92</v>
      </c>
      <c r="N997" s="33">
        <f t="shared" si="155"/>
        <v>0</v>
      </c>
      <c r="T997">
        <v>1</v>
      </c>
      <c r="U997" s="29">
        <f t="shared" si="149"/>
        <v>0</v>
      </c>
      <c r="V997" s="29">
        <f t="shared" si="150"/>
        <v>0</v>
      </c>
      <c r="W997" s="29">
        <f t="shared" si="151"/>
        <v>0</v>
      </c>
      <c r="X997" s="29">
        <f t="shared" si="152"/>
        <v>0</v>
      </c>
      <c r="Y997" s="29">
        <f t="shared" si="153"/>
        <v>0</v>
      </c>
      <c r="Z997" s="29">
        <f t="shared" si="154"/>
        <v>4094.92</v>
      </c>
      <c r="AB997" s="29"/>
    </row>
    <row r="998" spans="1:28" x14ac:dyDescent="0.3">
      <c r="A998" s="5" t="s">
        <v>2586</v>
      </c>
      <c r="B998" s="5" t="s">
        <v>2587</v>
      </c>
      <c r="C998" s="5">
        <v>20</v>
      </c>
      <c r="D998" s="162">
        <v>2126.4499999999998</v>
      </c>
      <c r="E998" s="124">
        <v>44722</v>
      </c>
      <c r="F998" s="124">
        <v>44750</v>
      </c>
      <c r="G998" s="140">
        <v>0</v>
      </c>
      <c r="H998" s="5" t="s">
        <v>8398</v>
      </c>
      <c r="I998" s="22" t="s">
        <v>8591</v>
      </c>
      <c r="J998" s="5"/>
      <c r="K998" s="5"/>
      <c r="L998" s="160">
        <f t="shared" si="157"/>
        <v>2126.4499999999998</v>
      </c>
      <c r="M998" s="160">
        <f t="shared" si="156"/>
        <v>2126.4499999999998</v>
      </c>
      <c r="N998" s="33">
        <f t="shared" si="155"/>
        <v>0</v>
      </c>
      <c r="T998">
        <v>1</v>
      </c>
      <c r="U998" s="29">
        <f t="shared" si="149"/>
        <v>0</v>
      </c>
      <c r="V998" s="29">
        <f t="shared" si="150"/>
        <v>0</v>
      </c>
      <c r="W998" s="29">
        <f t="shared" si="151"/>
        <v>0</v>
      </c>
      <c r="X998" s="29">
        <f t="shared" si="152"/>
        <v>0</v>
      </c>
      <c r="Y998" s="29">
        <f t="shared" si="153"/>
        <v>0</v>
      </c>
      <c r="Z998" s="29">
        <f t="shared" si="154"/>
        <v>2126.4499999999998</v>
      </c>
      <c r="AB998" s="29"/>
    </row>
    <row r="999" spans="1:28" x14ac:dyDescent="0.3">
      <c r="A999" s="5" t="s">
        <v>2586</v>
      </c>
      <c r="B999" s="5" t="s">
        <v>2587</v>
      </c>
      <c r="C999" s="5">
        <v>20</v>
      </c>
      <c r="D999" s="162">
        <v>3124.67</v>
      </c>
      <c r="E999" s="124">
        <v>44722</v>
      </c>
      <c r="F999" s="124">
        <v>44750</v>
      </c>
      <c r="G999" s="140">
        <v>0</v>
      </c>
      <c r="H999" s="5" t="s">
        <v>8426</v>
      </c>
      <c r="I999" s="22" t="s">
        <v>8591</v>
      </c>
      <c r="J999" s="5"/>
      <c r="K999" s="5"/>
      <c r="L999" s="160">
        <f t="shared" si="157"/>
        <v>3124.67</v>
      </c>
      <c r="M999" s="160">
        <f t="shared" si="156"/>
        <v>3124.67</v>
      </c>
      <c r="N999" s="33">
        <f t="shared" si="155"/>
        <v>0</v>
      </c>
      <c r="T999">
        <v>1</v>
      </c>
      <c r="U999" s="29">
        <f t="shared" si="149"/>
        <v>0</v>
      </c>
      <c r="V999" s="29">
        <f t="shared" si="150"/>
        <v>0</v>
      </c>
      <c r="W999" s="29">
        <f t="shared" si="151"/>
        <v>0</v>
      </c>
      <c r="X999" s="29">
        <f t="shared" si="152"/>
        <v>0</v>
      </c>
      <c r="Y999" s="29">
        <f t="shared" si="153"/>
        <v>0</v>
      </c>
      <c r="Z999" s="29">
        <f t="shared" si="154"/>
        <v>3124.67</v>
      </c>
      <c r="AB999" s="29"/>
    </row>
    <row r="1000" spans="1:28" x14ac:dyDescent="0.3">
      <c r="A1000" s="5" t="s">
        <v>2588</v>
      </c>
      <c r="B1000" s="5" t="s">
        <v>2589</v>
      </c>
      <c r="C1000" s="5">
        <v>16</v>
      </c>
      <c r="D1000" s="162">
        <v>2499.7399999999998</v>
      </c>
      <c r="E1000" s="124">
        <v>44753</v>
      </c>
      <c r="F1000" s="124">
        <v>44754</v>
      </c>
      <c r="G1000" s="140">
        <v>0</v>
      </c>
      <c r="H1000" s="5" t="s">
        <v>8436</v>
      </c>
      <c r="I1000" s="22" t="s">
        <v>8591</v>
      </c>
      <c r="J1000" s="5"/>
      <c r="K1000" s="5"/>
      <c r="L1000" s="160">
        <f t="shared" si="157"/>
        <v>2499.7399999999998</v>
      </c>
      <c r="M1000" s="160">
        <f t="shared" si="156"/>
        <v>2499.7399999999998</v>
      </c>
      <c r="N1000" s="33">
        <f t="shared" si="155"/>
        <v>0</v>
      </c>
      <c r="T1000">
        <v>1</v>
      </c>
      <c r="U1000" s="29">
        <f t="shared" si="149"/>
        <v>0</v>
      </c>
      <c r="V1000" s="29">
        <f t="shared" si="150"/>
        <v>0</v>
      </c>
      <c r="W1000" s="29">
        <f t="shared" si="151"/>
        <v>0</v>
      </c>
      <c r="X1000" s="29">
        <f t="shared" si="152"/>
        <v>0</v>
      </c>
      <c r="Y1000" s="29">
        <f t="shared" si="153"/>
        <v>0</v>
      </c>
      <c r="Z1000" s="29">
        <f t="shared" si="154"/>
        <v>2499.7399999999998</v>
      </c>
      <c r="AB1000" s="29"/>
    </row>
    <row r="1001" spans="1:28" x14ac:dyDescent="0.3">
      <c r="A1001" s="5" t="s">
        <v>2588</v>
      </c>
      <c r="B1001" s="5" t="s">
        <v>2589</v>
      </c>
      <c r="C1001" s="5">
        <v>16</v>
      </c>
      <c r="D1001" s="162">
        <v>2499.7399999999998</v>
      </c>
      <c r="E1001" s="124">
        <v>44753</v>
      </c>
      <c r="F1001" s="124">
        <v>44754</v>
      </c>
      <c r="G1001" s="140">
        <v>0</v>
      </c>
      <c r="H1001" s="5" t="s">
        <v>8432</v>
      </c>
      <c r="I1001" s="22" t="s">
        <v>8591</v>
      </c>
      <c r="J1001" s="5"/>
      <c r="K1001" s="5"/>
      <c r="L1001" s="160">
        <f t="shared" si="157"/>
        <v>2499.7399999999998</v>
      </c>
      <c r="M1001" s="160">
        <f t="shared" si="156"/>
        <v>2499.7399999999998</v>
      </c>
      <c r="N1001" s="33">
        <f t="shared" si="155"/>
        <v>0</v>
      </c>
      <c r="T1001">
        <v>1</v>
      </c>
      <c r="U1001" s="29">
        <f t="shared" ref="U1001:U1046" si="158">O1001*M1001</f>
        <v>0</v>
      </c>
      <c r="V1001" s="29">
        <f t="shared" ref="V1001:V1046" si="159">P1001*M1001</f>
        <v>0</v>
      </c>
      <c r="W1001" s="29">
        <f t="shared" ref="W1001:W1046" si="160">Q1001*M1001</f>
        <v>0</v>
      </c>
      <c r="X1001" s="29">
        <f t="shared" ref="X1001:X1046" si="161">R1001*M1001</f>
        <v>0</v>
      </c>
      <c r="Y1001" s="29">
        <f t="shared" ref="Y1001:Y1046" si="162">S1001*M1001</f>
        <v>0</v>
      </c>
      <c r="Z1001" s="29">
        <f t="shared" ref="Z1001:Z1046" si="163">T1001*M1001</f>
        <v>2499.7399999999998</v>
      </c>
      <c r="AB1001" s="29"/>
    </row>
    <row r="1002" spans="1:28" x14ac:dyDescent="0.3">
      <c r="A1002" s="5" t="s">
        <v>2588</v>
      </c>
      <c r="B1002" s="5" t="s">
        <v>2589</v>
      </c>
      <c r="C1002" s="5">
        <v>16</v>
      </c>
      <c r="D1002" s="162">
        <v>2921.39</v>
      </c>
      <c r="E1002" s="124">
        <v>44753</v>
      </c>
      <c r="F1002" s="124">
        <v>44754</v>
      </c>
      <c r="G1002" s="140">
        <v>0</v>
      </c>
      <c r="H1002" s="5" t="s">
        <v>8448</v>
      </c>
      <c r="I1002" s="22" t="s">
        <v>8591</v>
      </c>
      <c r="J1002" s="5"/>
      <c r="K1002" s="5"/>
      <c r="L1002" s="160">
        <f t="shared" si="157"/>
        <v>2921.39</v>
      </c>
      <c r="M1002" s="160">
        <f t="shared" si="156"/>
        <v>2921.39</v>
      </c>
      <c r="N1002" s="33">
        <f t="shared" si="155"/>
        <v>0</v>
      </c>
      <c r="T1002">
        <v>1</v>
      </c>
      <c r="U1002" s="29">
        <f t="shared" si="158"/>
        <v>0</v>
      </c>
      <c r="V1002" s="29">
        <f t="shared" si="159"/>
        <v>0</v>
      </c>
      <c r="W1002" s="29">
        <f t="shared" si="160"/>
        <v>0</v>
      </c>
      <c r="X1002" s="29">
        <f t="shared" si="161"/>
        <v>0</v>
      </c>
      <c r="Y1002" s="29">
        <f t="shared" si="162"/>
        <v>0</v>
      </c>
      <c r="Z1002" s="29">
        <f t="shared" si="163"/>
        <v>2921.39</v>
      </c>
      <c r="AB1002" s="29"/>
    </row>
    <row r="1003" spans="1:28" x14ac:dyDescent="0.3">
      <c r="A1003" s="5" t="s">
        <v>2588</v>
      </c>
      <c r="B1003" s="5" t="s">
        <v>2589</v>
      </c>
      <c r="C1003" s="5">
        <v>16</v>
      </c>
      <c r="D1003" s="162">
        <v>3495.16</v>
      </c>
      <c r="E1003" s="124">
        <v>44753</v>
      </c>
      <c r="F1003" s="124">
        <v>44754</v>
      </c>
      <c r="G1003" s="140">
        <v>0</v>
      </c>
      <c r="H1003" s="5" t="s">
        <v>8433</v>
      </c>
      <c r="I1003" s="22" t="s">
        <v>8591</v>
      </c>
      <c r="J1003" s="5"/>
      <c r="K1003" s="5"/>
      <c r="L1003" s="160">
        <f t="shared" si="157"/>
        <v>3495.16</v>
      </c>
      <c r="M1003" s="160">
        <f t="shared" si="156"/>
        <v>3495.16</v>
      </c>
      <c r="N1003" s="33">
        <f t="shared" si="155"/>
        <v>0</v>
      </c>
      <c r="T1003">
        <v>1</v>
      </c>
      <c r="U1003" s="29">
        <f t="shared" si="158"/>
        <v>0</v>
      </c>
      <c r="V1003" s="29">
        <f t="shared" si="159"/>
        <v>0</v>
      </c>
      <c r="W1003" s="29">
        <f t="shared" si="160"/>
        <v>0</v>
      </c>
      <c r="X1003" s="29">
        <f t="shared" si="161"/>
        <v>0</v>
      </c>
      <c r="Y1003" s="29">
        <f t="shared" si="162"/>
        <v>0</v>
      </c>
      <c r="Z1003" s="29">
        <f t="shared" si="163"/>
        <v>3495.16</v>
      </c>
      <c r="AB1003" s="29"/>
    </row>
    <row r="1004" spans="1:28" x14ac:dyDescent="0.3">
      <c r="A1004" s="5" t="s">
        <v>2588</v>
      </c>
      <c r="B1004" s="5" t="s">
        <v>2589</v>
      </c>
      <c r="C1004" s="5">
        <v>16</v>
      </c>
      <c r="D1004" s="162">
        <v>2886.72</v>
      </c>
      <c r="E1004" s="124">
        <v>44753</v>
      </c>
      <c r="F1004" s="124">
        <v>44754</v>
      </c>
      <c r="G1004" s="140">
        <v>0</v>
      </c>
      <c r="H1004" s="5" t="s">
        <v>8395</v>
      </c>
      <c r="I1004" s="22" t="s">
        <v>8591</v>
      </c>
      <c r="J1004" s="5"/>
      <c r="K1004" s="5"/>
      <c r="L1004" s="160">
        <f t="shared" si="157"/>
        <v>2886.72</v>
      </c>
      <c r="M1004" s="160">
        <f t="shared" si="156"/>
        <v>2886.72</v>
      </c>
      <c r="N1004" s="33">
        <f t="shared" si="155"/>
        <v>0</v>
      </c>
      <c r="T1004">
        <v>1</v>
      </c>
      <c r="U1004" s="29">
        <f t="shared" si="158"/>
        <v>0</v>
      </c>
      <c r="V1004" s="29">
        <f t="shared" si="159"/>
        <v>0</v>
      </c>
      <c r="W1004" s="29">
        <f t="shared" si="160"/>
        <v>0</v>
      </c>
      <c r="X1004" s="29">
        <f t="shared" si="161"/>
        <v>0</v>
      </c>
      <c r="Y1004" s="29">
        <f t="shared" si="162"/>
        <v>0</v>
      </c>
      <c r="Z1004" s="29">
        <f t="shared" si="163"/>
        <v>2886.72</v>
      </c>
      <c r="AB1004" s="29"/>
    </row>
    <row r="1005" spans="1:28" x14ac:dyDescent="0.3">
      <c r="A1005" s="5" t="s">
        <v>2588</v>
      </c>
      <c r="B1005" s="5" t="s">
        <v>2589</v>
      </c>
      <c r="C1005" s="5">
        <v>16</v>
      </c>
      <c r="D1005" s="162">
        <v>3275.94</v>
      </c>
      <c r="E1005" s="124">
        <v>44753</v>
      </c>
      <c r="F1005" s="124">
        <v>44754</v>
      </c>
      <c r="G1005" s="140">
        <v>0</v>
      </c>
      <c r="H1005" s="5" t="s">
        <v>8403</v>
      </c>
      <c r="I1005" s="22" t="s">
        <v>8591</v>
      </c>
      <c r="J1005" s="5"/>
      <c r="K1005" s="5"/>
      <c r="L1005" s="160">
        <f t="shared" si="157"/>
        <v>3275.94</v>
      </c>
      <c r="M1005" s="160">
        <f t="shared" si="156"/>
        <v>3275.94</v>
      </c>
      <c r="N1005" s="33">
        <f t="shared" si="155"/>
        <v>0</v>
      </c>
      <c r="T1005">
        <v>1</v>
      </c>
      <c r="U1005" s="29">
        <f t="shared" si="158"/>
        <v>0</v>
      </c>
      <c r="V1005" s="29">
        <f t="shared" si="159"/>
        <v>0</v>
      </c>
      <c r="W1005" s="29">
        <f t="shared" si="160"/>
        <v>0</v>
      </c>
      <c r="X1005" s="29">
        <f t="shared" si="161"/>
        <v>0</v>
      </c>
      <c r="Y1005" s="29">
        <f t="shared" si="162"/>
        <v>0</v>
      </c>
      <c r="Z1005" s="29">
        <f t="shared" si="163"/>
        <v>3275.94</v>
      </c>
      <c r="AB1005" s="29"/>
    </row>
    <row r="1006" spans="1:28" x14ac:dyDescent="0.3">
      <c r="A1006" s="5" t="s">
        <v>2590</v>
      </c>
      <c r="B1006" s="5" t="s">
        <v>2591</v>
      </c>
      <c r="C1006" s="5">
        <v>16</v>
      </c>
      <c r="D1006" s="162">
        <v>2921.39</v>
      </c>
      <c r="E1006" s="124">
        <v>44755</v>
      </c>
      <c r="F1006" s="124">
        <v>44761</v>
      </c>
      <c r="G1006" s="140">
        <v>0</v>
      </c>
      <c r="H1006" s="5" t="s">
        <v>8394</v>
      </c>
      <c r="I1006" s="22" t="s">
        <v>8591</v>
      </c>
      <c r="J1006" s="5"/>
      <c r="K1006" s="5"/>
      <c r="L1006" s="160">
        <f t="shared" si="157"/>
        <v>2921.39</v>
      </c>
      <c r="M1006" s="160">
        <f t="shared" si="156"/>
        <v>2921.39</v>
      </c>
      <c r="N1006" s="33">
        <f t="shared" si="155"/>
        <v>0</v>
      </c>
      <c r="T1006">
        <v>1</v>
      </c>
      <c r="U1006" s="29">
        <f t="shared" si="158"/>
        <v>0</v>
      </c>
      <c r="V1006" s="29">
        <f t="shared" si="159"/>
        <v>0</v>
      </c>
      <c r="W1006" s="29">
        <f t="shared" si="160"/>
        <v>0</v>
      </c>
      <c r="X1006" s="29">
        <f t="shared" si="161"/>
        <v>0</v>
      </c>
      <c r="Y1006" s="29">
        <f t="shared" si="162"/>
        <v>0</v>
      </c>
      <c r="Z1006" s="29">
        <f t="shared" si="163"/>
        <v>2921.39</v>
      </c>
      <c r="AB1006" s="29"/>
    </row>
    <row r="1007" spans="1:28" x14ac:dyDescent="0.3">
      <c r="A1007" s="5" t="s">
        <v>2590</v>
      </c>
      <c r="B1007" s="5" t="s">
        <v>2591</v>
      </c>
      <c r="C1007" s="5">
        <v>16</v>
      </c>
      <c r="D1007" s="162">
        <v>3275.94</v>
      </c>
      <c r="E1007" s="124">
        <v>44755</v>
      </c>
      <c r="F1007" s="124">
        <v>44761</v>
      </c>
      <c r="G1007" s="140">
        <v>0</v>
      </c>
      <c r="H1007" s="5" t="s">
        <v>8403</v>
      </c>
      <c r="I1007" s="22" t="s">
        <v>8591</v>
      </c>
      <c r="J1007" s="5"/>
      <c r="K1007" s="5"/>
      <c r="L1007" s="160">
        <f t="shared" si="157"/>
        <v>3275.94</v>
      </c>
      <c r="M1007" s="160">
        <f t="shared" si="156"/>
        <v>3275.94</v>
      </c>
      <c r="N1007" s="33">
        <f t="shared" si="155"/>
        <v>0</v>
      </c>
      <c r="T1007">
        <v>1</v>
      </c>
      <c r="U1007" s="29">
        <f t="shared" si="158"/>
        <v>0</v>
      </c>
      <c r="V1007" s="29">
        <f t="shared" si="159"/>
        <v>0</v>
      </c>
      <c r="W1007" s="29">
        <f t="shared" si="160"/>
        <v>0</v>
      </c>
      <c r="X1007" s="29">
        <f t="shared" si="161"/>
        <v>0</v>
      </c>
      <c r="Y1007" s="29">
        <f t="shared" si="162"/>
        <v>0</v>
      </c>
      <c r="Z1007" s="29">
        <f t="shared" si="163"/>
        <v>3275.94</v>
      </c>
      <c r="AB1007" s="29"/>
    </row>
    <row r="1008" spans="1:28" x14ac:dyDescent="0.3">
      <c r="A1008" s="5" t="s">
        <v>2590</v>
      </c>
      <c r="B1008" s="5" t="s">
        <v>2591</v>
      </c>
      <c r="C1008" s="5">
        <v>16</v>
      </c>
      <c r="D1008" s="162">
        <v>2886.72</v>
      </c>
      <c r="E1008" s="124">
        <v>44755</v>
      </c>
      <c r="F1008" s="124">
        <v>44761</v>
      </c>
      <c r="G1008" s="140">
        <v>0</v>
      </c>
      <c r="H1008" s="5" t="s">
        <v>8395</v>
      </c>
      <c r="I1008" s="22" t="s">
        <v>8591</v>
      </c>
      <c r="J1008" s="5"/>
      <c r="K1008" s="5"/>
      <c r="L1008" s="160">
        <f t="shared" si="157"/>
        <v>2886.72</v>
      </c>
      <c r="M1008" s="160">
        <f t="shared" si="156"/>
        <v>2886.72</v>
      </c>
      <c r="N1008" s="33">
        <f t="shared" si="155"/>
        <v>0</v>
      </c>
      <c r="T1008">
        <v>1</v>
      </c>
      <c r="U1008" s="29">
        <f t="shared" si="158"/>
        <v>0</v>
      </c>
      <c r="V1008" s="29">
        <f t="shared" si="159"/>
        <v>0</v>
      </c>
      <c r="W1008" s="29">
        <f t="shared" si="160"/>
        <v>0</v>
      </c>
      <c r="X1008" s="29">
        <f t="shared" si="161"/>
        <v>0</v>
      </c>
      <c r="Y1008" s="29">
        <f t="shared" si="162"/>
        <v>0</v>
      </c>
      <c r="Z1008" s="29">
        <f t="shared" si="163"/>
        <v>2886.72</v>
      </c>
      <c r="AB1008" s="29"/>
    </row>
    <row r="1009" spans="1:28" x14ac:dyDescent="0.3">
      <c r="A1009" s="5" t="s">
        <v>2592</v>
      </c>
      <c r="B1009" s="5" t="s">
        <v>2593</v>
      </c>
      <c r="C1009" s="5">
        <v>24</v>
      </c>
      <c r="D1009" s="162">
        <v>2905.73</v>
      </c>
      <c r="E1009" s="124">
        <v>44762</v>
      </c>
      <c r="F1009" s="124">
        <v>44768</v>
      </c>
      <c r="G1009" s="140">
        <v>0</v>
      </c>
      <c r="H1009" s="5" t="s">
        <v>8434</v>
      </c>
      <c r="I1009" s="22" t="s">
        <v>8591</v>
      </c>
      <c r="J1009" s="5"/>
      <c r="K1009" s="5"/>
      <c r="L1009" s="160">
        <f t="shared" si="157"/>
        <v>2905.73</v>
      </c>
      <c r="M1009" s="160">
        <f t="shared" si="156"/>
        <v>2905.73</v>
      </c>
      <c r="N1009" s="33">
        <f t="shared" si="155"/>
        <v>0</v>
      </c>
      <c r="T1009">
        <v>1</v>
      </c>
      <c r="U1009" s="29">
        <f t="shared" si="158"/>
        <v>0</v>
      </c>
      <c r="V1009" s="29">
        <f t="shared" si="159"/>
        <v>0</v>
      </c>
      <c r="W1009" s="29">
        <f t="shared" si="160"/>
        <v>0</v>
      </c>
      <c r="X1009" s="29">
        <f t="shared" si="161"/>
        <v>0</v>
      </c>
      <c r="Y1009" s="29">
        <f t="shared" si="162"/>
        <v>0</v>
      </c>
      <c r="Z1009" s="29">
        <f t="shared" si="163"/>
        <v>2905.73</v>
      </c>
      <c r="AB1009" s="29"/>
    </row>
    <row r="1010" spans="1:28" x14ac:dyDescent="0.3">
      <c r="A1010" s="5" t="s">
        <v>2592</v>
      </c>
      <c r="B1010" s="5" t="s">
        <v>2593</v>
      </c>
      <c r="C1010" s="5">
        <v>24</v>
      </c>
      <c r="D1010" s="162">
        <v>3749.6</v>
      </c>
      <c r="E1010" s="124">
        <v>44762</v>
      </c>
      <c r="F1010" s="124">
        <v>44768</v>
      </c>
      <c r="G1010" s="140">
        <v>0</v>
      </c>
      <c r="H1010" s="5" t="s">
        <v>8432</v>
      </c>
      <c r="I1010" s="22" t="s">
        <v>8591</v>
      </c>
      <c r="J1010" s="5"/>
      <c r="K1010" s="5"/>
      <c r="L1010" s="160">
        <f t="shared" si="157"/>
        <v>3749.6</v>
      </c>
      <c r="M1010" s="160">
        <f t="shared" si="156"/>
        <v>3749.6</v>
      </c>
      <c r="N1010" s="33">
        <f t="shared" si="155"/>
        <v>0</v>
      </c>
      <c r="T1010">
        <v>1</v>
      </c>
      <c r="U1010" s="29">
        <f t="shared" si="158"/>
        <v>0</v>
      </c>
      <c r="V1010" s="29">
        <f t="shared" si="159"/>
        <v>0</v>
      </c>
      <c r="W1010" s="29">
        <f t="shared" si="160"/>
        <v>0</v>
      </c>
      <c r="X1010" s="29">
        <f t="shared" si="161"/>
        <v>0</v>
      </c>
      <c r="Y1010" s="29">
        <f t="shared" si="162"/>
        <v>0</v>
      </c>
      <c r="Z1010" s="29">
        <f t="shared" si="163"/>
        <v>3749.6</v>
      </c>
      <c r="AB1010" s="29"/>
    </row>
    <row r="1011" spans="1:28" x14ac:dyDescent="0.3">
      <c r="A1011" s="5" t="s">
        <v>2592</v>
      </c>
      <c r="B1011" s="5" t="s">
        <v>2593</v>
      </c>
      <c r="C1011" s="5">
        <v>24</v>
      </c>
      <c r="D1011" s="162">
        <v>5242.7299999999996</v>
      </c>
      <c r="E1011" s="124">
        <v>44762</v>
      </c>
      <c r="F1011" s="124">
        <v>44768</v>
      </c>
      <c r="G1011" s="140">
        <v>0</v>
      </c>
      <c r="H1011" s="5" t="s">
        <v>8433</v>
      </c>
      <c r="I1011" s="22" t="s">
        <v>8591</v>
      </c>
      <c r="J1011" s="5"/>
      <c r="K1011" s="5"/>
      <c r="L1011" s="160">
        <f t="shared" si="157"/>
        <v>5242.7299999999996</v>
      </c>
      <c r="M1011" s="160">
        <f t="shared" si="156"/>
        <v>5242.7299999999996</v>
      </c>
      <c r="N1011" s="33">
        <f t="shared" si="155"/>
        <v>0</v>
      </c>
      <c r="T1011">
        <v>1</v>
      </c>
      <c r="U1011" s="29">
        <f t="shared" si="158"/>
        <v>0</v>
      </c>
      <c r="V1011" s="29">
        <f t="shared" si="159"/>
        <v>0</v>
      </c>
      <c r="W1011" s="29">
        <f t="shared" si="160"/>
        <v>0</v>
      </c>
      <c r="X1011" s="29">
        <f t="shared" si="161"/>
        <v>0</v>
      </c>
      <c r="Y1011" s="29">
        <f t="shared" si="162"/>
        <v>0</v>
      </c>
      <c r="Z1011" s="29">
        <f t="shared" si="163"/>
        <v>5242.7299999999996</v>
      </c>
      <c r="AB1011" s="29"/>
    </row>
    <row r="1012" spans="1:28" x14ac:dyDescent="0.3">
      <c r="A1012" s="5" t="s">
        <v>2594</v>
      </c>
      <c r="B1012" s="5" t="s">
        <v>2595</v>
      </c>
      <c r="C1012" s="5">
        <v>16</v>
      </c>
      <c r="D1012" s="162">
        <v>2921.39</v>
      </c>
      <c r="E1012" s="124">
        <v>44769</v>
      </c>
      <c r="F1012" s="124">
        <v>44782</v>
      </c>
      <c r="G1012" s="140">
        <v>0</v>
      </c>
      <c r="H1012" s="5" t="s">
        <v>8394</v>
      </c>
      <c r="I1012" s="22" t="s">
        <v>8591</v>
      </c>
      <c r="J1012" s="5"/>
      <c r="K1012" s="5"/>
      <c r="L1012" s="160">
        <f t="shared" si="157"/>
        <v>2921.39</v>
      </c>
      <c r="M1012" s="160">
        <f t="shared" si="156"/>
        <v>2921.39</v>
      </c>
      <c r="N1012" s="33">
        <f t="shared" si="155"/>
        <v>0</v>
      </c>
      <c r="T1012">
        <v>1</v>
      </c>
      <c r="U1012" s="29">
        <f t="shared" si="158"/>
        <v>0</v>
      </c>
      <c r="V1012" s="29">
        <f t="shared" si="159"/>
        <v>0</v>
      </c>
      <c r="W1012" s="29">
        <f t="shared" si="160"/>
        <v>0</v>
      </c>
      <c r="X1012" s="29">
        <f t="shared" si="161"/>
        <v>0</v>
      </c>
      <c r="Y1012" s="29">
        <f t="shared" si="162"/>
        <v>0</v>
      </c>
      <c r="Z1012" s="29">
        <f t="shared" si="163"/>
        <v>2921.39</v>
      </c>
      <c r="AB1012" s="29"/>
    </row>
    <row r="1013" spans="1:28" x14ac:dyDescent="0.3">
      <c r="A1013" s="5" t="s">
        <v>2594</v>
      </c>
      <c r="B1013" s="5" t="s">
        <v>2595</v>
      </c>
      <c r="C1013" s="5">
        <v>16</v>
      </c>
      <c r="D1013" s="162">
        <v>2886.72</v>
      </c>
      <c r="E1013" s="124">
        <v>44769</v>
      </c>
      <c r="F1013" s="124">
        <v>44782</v>
      </c>
      <c r="G1013" s="140">
        <v>0</v>
      </c>
      <c r="H1013" s="5" t="s">
        <v>8395</v>
      </c>
      <c r="I1013" s="22" t="s">
        <v>8591</v>
      </c>
      <c r="J1013" s="5"/>
      <c r="K1013" s="5"/>
      <c r="L1013" s="160">
        <f t="shared" si="157"/>
        <v>2886.72</v>
      </c>
      <c r="M1013" s="160">
        <f t="shared" si="156"/>
        <v>2886.72</v>
      </c>
      <c r="N1013" s="33">
        <f t="shared" si="155"/>
        <v>0</v>
      </c>
      <c r="T1013">
        <v>1</v>
      </c>
      <c r="U1013" s="29">
        <f t="shared" si="158"/>
        <v>0</v>
      </c>
      <c r="V1013" s="29">
        <f t="shared" si="159"/>
        <v>0</v>
      </c>
      <c r="W1013" s="29">
        <f t="shared" si="160"/>
        <v>0</v>
      </c>
      <c r="X1013" s="29">
        <f t="shared" si="161"/>
        <v>0</v>
      </c>
      <c r="Y1013" s="29">
        <f t="shared" si="162"/>
        <v>0</v>
      </c>
      <c r="Z1013" s="29">
        <f t="shared" si="163"/>
        <v>2886.72</v>
      </c>
      <c r="AB1013" s="29"/>
    </row>
    <row r="1014" spans="1:28" x14ac:dyDescent="0.3">
      <c r="A1014" s="5" t="s">
        <v>2594</v>
      </c>
      <c r="B1014" s="5" t="s">
        <v>2595</v>
      </c>
      <c r="C1014" s="5">
        <v>16</v>
      </c>
      <c r="D1014" s="162">
        <v>3275.94</v>
      </c>
      <c r="E1014" s="124">
        <v>44769</v>
      </c>
      <c r="F1014" s="124">
        <v>44782</v>
      </c>
      <c r="G1014" s="140">
        <v>0</v>
      </c>
      <c r="H1014" s="5" t="s">
        <v>8403</v>
      </c>
      <c r="I1014" s="22" t="s">
        <v>8591</v>
      </c>
      <c r="J1014" s="5"/>
      <c r="K1014" s="5"/>
      <c r="L1014" s="160">
        <f t="shared" si="157"/>
        <v>3275.94</v>
      </c>
      <c r="M1014" s="160">
        <f t="shared" si="156"/>
        <v>3275.94</v>
      </c>
      <c r="N1014" s="33">
        <f t="shared" si="155"/>
        <v>0</v>
      </c>
      <c r="T1014">
        <v>1</v>
      </c>
      <c r="U1014" s="29">
        <f t="shared" si="158"/>
        <v>0</v>
      </c>
      <c r="V1014" s="29">
        <f t="shared" si="159"/>
        <v>0</v>
      </c>
      <c r="W1014" s="29">
        <f t="shared" si="160"/>
        <v>0</v>
      </c>
      <c r="X1014" s="29">
        <f t="shared" si="161"/>
        <v>0</v>
      </c>
      <c r="Y1014" s="29">
        <f t="shared" si="162"/>
        <v>0</v>
      </c>
      <c r="Z1014" s="29">
        <f t="shared" si="163"/>
        <v>3275.94</v>
      </c>
      <c r="AB1014" s="29"/>
    </row>
    <row r="1015" spans="1:28" x14ac:dyDescent="0.3">
      <c r="A1015" s="5" t="s">
        <v>2596</v>
      </c>
      <c r="B1015" s="5" t="s">
        <v>2597</v>
      </c>
      <c r="C1015" s="5">
        <v>16</v>
      </c>
      <c r="D1015" s="162">
        <v>2499.7399999999998</v>
      </c>
      <c r="E1015" s="124">
        <v>44783</v>
      </c>
      <c r="F1015" s="124">
        <v>44789</v>
      </c>
      <c r="G1015" s="140">
        <v>0</v>
      </c>
      <c r="H1015" s="5" t="s">
        <v>8436</v>
      </c>
      <c r="I1015" s="22" t="s">
        <v>8591</v>
      </c>
      <c r="J1015" s="5"/>
      <c r="K1015" s="5"/>
      <c r="L1015" s="160">
        <f t="shared" si="157"/>
        <v>2499.7399999999998</v>
      </c>
      <c r="M1015" s="160">
        <f t="shared" si="156"/>
        <v>2499.7399999999998</v>
      </c>
      <c r="N1015" s="33">
        <f t="shared" si="155"/>
        <v>0</v>
      </c>
      <c r="T1015">
        <v>1</v>
      </c>
      <c r="U1015" s="29">
        <f t="shared" si="158"/>
        <v>0</v>
      </c>
      <c r="V1015" s="29">
        <f t="shared" si="159"/>
        <v>0</v>
      </c>
      <c r="W1015" s="29">
        <f t="shared" si="160"/>
        <v>0</v>
      </c>
      <c r="X1015" s="29">
        <f t="shared" si="161"/>
        <v>0</v>
      </c>
      <c r="Y1015" s="29">
        <f t="shared" si="162"/>
        <v>0</v>
      </c>
      <c r="Z1015" s="29">
        <f t="shared" si="163"/>
        <v>2499.7399999999998</v>
      </c>
      <c r="AB1015" s="29"/>
    </row>
    <row r="1016" spans="1:28" x14ac:dyDescent="0.3">
      <c r="A1016" s="5" t="s">
        <v>2596</v>
      </c>
      <c r="B1016" s="5" t="s">
        <v>2597</v>
      </c>
      <c r="C1016" s="5">
        <v>16</v>
      </c>
      <c r="D1016" s="162">
        <v>1937.15</v>
      </c>
      <c r="E1016" s="124">
        <v>44783</v>
      </c>
      <c r="F1016" s="124">
        <v>44789</v>
      </c>
      <c r="G1016" s="140">
        <v>0</v>
      </c>
      <c r="H1016" s="5" t="s">
        <v>8434</v>
      </c>
      <c r="I1016" s="22" t="s">
        <v>8591</v>
      </c>
      <c r="J1016" s="5"/>
      <c r="K1016" s="5"/>
      <c r="L1016" s="160">
        <f t="shared" si="157"/>
        <v>1937.15</v>
      </c>
      <c r="M1016" s="160">
        <f t="shared" si="156"/>
        <v>1937.15</v>
      </c>
      <c r="N1016" s="33">
        <f t="shared" si="155"/>
        <v>0</v>
      </c>
      <c r="T1016">
        <v>1</v>
      </c>
      <c r="U1016" s="29">
        <f t="shared" si="158"/>
        <v>0</v>
      </c>
      <c r="V1016" s="29">
        <f t="shared" si="159"/>
        <v>0</v>
      </c>
      <c r="W1016" s="29">
        <f t="shared" si="160"/>
        <v>0</v>
      </c>
      <c r="X1016" s="29">
        <f t="shared" si="161"/>
        <v>0</v>
      </c>
      <c r="Y1016" s="29">
        <f t="shared" si="162"/>
        <v>0</v>
      </c>
      <c r="Z1016" s="29">
        <f t="shared" si="163"/>
        <v>1937.15</v>
      </c>
      <c r="AB1016" s="29"/>
    </row>
    <row r="1017" spans="1:28" x14ac:dyDescent="0.3">
      <c r="A1017" s="5" t="s">
        <v>2596</v>
      </c>
      <c r="B1017" s="5" t="s">
        <v>2597</v>
      </c>
      <c r="C1017" s="5">
        <v>16</v>
      </c>
      <c r="D1017" s="162">
        <v>1937.15</v>
      </c>
      <c r="E1017" s="124">
        <v>44783</v>
      </c>
      <c r="F1017" s="124">
        <v>44789</v>
      </c>
      <c r="G1017" s="140">
        <v>0</v>
      </c>
      <c r="H1017" s="5" t="s">
        <v>8438</v>
      </c>
      <c r="I1017" s="22" t="s">
        <v>8591</v>
      </c>
      <c r="J1017" s="5"/>
      <c r="K1017" s="5"/>
      <c r="L1017" s="160">
        <f t="shared" si="157"/>
        <v>1937.15</v>
      </c>
      <c r="M1017" s="160">
        <f t="shared" si="156"/>
        <v>1937.15</v>
      </c>
      <c r="N1017" s="33">
        <f t="shared" si="155"/>
        <v>0</v>
      </c>
      <c r="T1017">
        <v>1</v>
      </c>
      <c r="U1017" s="29">
        <f t="shared" si="158"/>
        <v>0</v>
      </c>
      <c r="V1017" s="29">
        <f t="shared" si="159"/>
        <v>0</v>
      </c>
      <c r="W1017" s="29">
        <f t="shared" si="160"/>
        <v>0</v>
      </c>
      <c r="X1017" s="29">
        <f t="shared" si="161"/>
        <v>0</v>
      </c>
      <c r="Y1017" s="29">
        <f t="shared" si="162"/>
        <v>0</v>
      </c>
      <c r="Z1017" s="29">
        <f t="shared" si="163"/>
        <v>1937.15</v>
      </c>
      <c r="AB1017" s="29"/>
    </row>
    <row r="1018" spans="1:28" x14ac:dyDescent="0.3">
      <c r="A1018" s="5" t="s">
        <v>2596</v>
      </c>
      <c r="B1018" s="5" t="s">
        <v>2597</v>
      </c>
      <c r="C1018" s="5">
        <v>16</v>
      </c>
      <c r="D1018" s="162">
        <v>2499.7399999999998</v>
      </c>
      <c r="E1018" s="124">
        <v>44783</v>
      </c>
      <c r="F1018" s="124">
        <v>44789</v>
      </c>
      <c r="G1018" s="140">
        <v>0</v>
      </c>
      <c r="H1018" s="5" t="s">
        <v>8432</v>
      </c>
      <c r="I1018" s="22" t="s">
        <v>8591</v>
      </c>
      <c r="J1018" s="5"/>
      <c r="K1018" s="5"/>
      <c r="L1018" s="160">
        <f t="shared" si="157"/>
        <v>2499.7399999999998</v>
      </c>
      <c r="M1018" s="160">
        <f t="shared" si="156"/>
        <v>2499.7399999999998</v>
      </c>
      <c r="N1018" s="33">
        <f t="shared" si="155"/>
        <v>0</v>
      </c>
      <c r="T1018">
        <v>1</v>
      </c>
      <c r="U1018" s="29">
        <f t="shared" si="158"/>
        <v>0</v>
      </c>
      <c r="V1018" s="29">
        <f t="shared" si="159"/>
        <v>0</v>
      </c>
      <c r="W1018" s="29">
        <f t="shared" si="160"/>
        <v>0</v>
      </c>
      <c r="X1018" s="29">
        <f t="shared" si="161"/>
        <v>0</v>
      </c>
      <c r="Y1018" s="29">
        <f t="shared" si="162"/>
        <v>0</v>
      </c>
      <c r="Z1018" s="29">
        <f t="shared" si="163"/>
        <v>2499.7399999999998</v>
      </c>
      <c r="AB1018" s="29"/>
    </row>
    <row r="1019" spans="1:28" x14ac:dyDescent="0.3">
      <c r="A1019" s="5" t="s">
        <v>2596</v>
      </c>
      <c r="B1019" s="5" t="s">
        <v>2597</v>
      </c>
      <c r="C1019" s="5">
        <v>16</v>
      </c>
      <c r="D1019" s="162">
        <v>3495.16</v>
      </c>
      <c r="E1019" s="124">
        <v>44783</v>
      </c>
      <c r="F1019" s="124">
        <v>44789</v>
      </c>
      <c r="G1019" s="140">
        <v>0</v>
      </c>
      <c r="H1019" s="5" t="s">
        <v>8433</v>
      </c>
      <c r="I1019" s="22" t="s">
        <v>8591</v>
      </c>
      <c r="J1019" s="5"/>
      <c r="K1019" s="5"/>
      <c r="L1019" s="160">
        <f t="shared" si="157"/>
        <v>3495.16</v>
      </c>
      <c r="M1019" s="160">
        <f t="shared" si="156"/>
        <v>3495.16</v>
      </c>
      <c r="N1019" s="33">
        <f t="shared" ref="N1019:N1046" si="164">L1019-M1019</f>
        <v>0</v>
      </c>
      <c r="T1019">
        <v>1</v>
      </c>
      <c r="U1019" s="29">
        <f t="shared" si="158"/>
        <v>0</v>
      </c>
      <c r="V1019" s="29">
        <f t="shared" si="159"/>
        <v>0</v>
      </c>
      <c r="W1019" s="29">
        <f t="shared" si="160"/>
        <v>0</v>
      </c>
      <c r="X1019" s="29">
        <f t="shared" si="161"/>
        <v>0</v>
      </c>
      <c r="Y1019" s="29">
        <f t="shared" si="162"/>
        <v>0</v>
      </c>
      <c r="Z1019" s="29">
        <f t="shared" si="163"/>
        <v>3495.16</v>
      </c>
      <c r="AB1019" s="29"/>
    </row>
    <row r="1020" spans="1:28" x14ac:dyDescent="0.3">
      <c r="A1020" s="5" t="s">
        <v>2598</v>
      </c>
      <c r="B1020" s="5" t="s">
        <v>2599</v>
      </c>
      <c r="C1020" s="5">
        <v>16</v>
      </c>
      <c r="D1020" s="162">
        <v>2499.7399999999998</v>
      </c>
      <c r="E1020" s="124">
        <v>44790</v>
      </c>
      <c r="F1020" s="124">
        <v>44796</v>
      </c>
      <c r="G1020" s="140">
        <v>0</v>
      </c>
      <c r="H1020" s="5" t="s">
        <v>8436</v>
      </c>
      <c r="I1020" s="5" t="s">
        <v>8591</v>
      </c>
      <c r="J1020" s="5"/>
      <c r="K1020" s="5"/>
      <c r="L1020" s="160">
        <f t="shared" si="157"/>
        <v>2499.7399999999998</v>
      </c>
      <c r="M1020" s="160">
        <f t="shared" si="156"/>
        <v>2499.7399999999998</v>
      </c>
      <c r="N1020" s="33">
        <f t="shared" si="164"/>
        <v>0</v>
      </c>
      <c r="T1020">
        <v>1</v>
      </c>
      <c r="U1020" s="29">
        <f t="shared" si="158"/>
        <v>0</v>
      </c>
      <c r="V1020" s="29">
        <f t="shared" si="159"/>
        <v>0</v>
      </c>
      <c r="W1020" s="29">
        <f t="shared" si="160"/>
        <v>0</v>
      </c>
      <c r="X1020" s="29">
        <f t="shared" si="161"/>
        <v>0</v>
      </c>
      <c r="Y1020" s="29">
        <f t="shared" si="162"/>
        <v>0</v>
      </c>
      <c r="Z1020" s="29">
        <f t="shared" si="163"/>
        <v>2499.7399999999998</v>
      </c>
      <c r="AB1020" s="29"/>
    </row>
    <row r="1021" spans="1:28" x14ac:dyDescent="0.3">
      <c r="A1021" s="5" t="s">
        <v>2598</v>
      </c>
      <c r="B1021" s="5" t="s">
        <v>2599</v>
      </c>
      <c r="C1021" s="5">
        <v>16</v>
      </c>
      <c r="D1021" s="162">
        <v>1937.15</v>
      </c>
      <c r="E1021" s="124">
        <v>44790</v>
      </c>
      <c r="F1021" s="124">
        <v>44796</v>
      </c>
      <c r="G1021" s="140">
        <v>0</v>
      </c>
      <c r="H1021" s="5" t="s">
        <v>8434</v>
      </c>
      <c r="I1021" s="22" t="s">
        <v>8591</v>
      </c>
      <c r="J1021" s="5"/>
      <c r="K1021" s="5"/>
      <c r="L1021" s="160">
        <f t="shared" si="157"/>
        <v>1937.15</v>
      </c>
      <c r="M1021" s="160">
        <f t="shared" si="156"/>
        <v>1937.15</v>
      </c>
      <c r="N1021" s="33">
        <f t="shared" si="164"/>
        <v>0</v>
      </c>
      <c r="T1021">
        <v>1</v>
      </c>
      <c r="U1021" s="29">
        <f t="shared" si="158"/>
        <v>0</v>
      </c>
      <c r="V1021" s="29">
        <f t="shared" si="159"/>
        <v>0</v>
      </c>
      <c r="W1021" s="29">
        <f t="shared" si="160"/>
        <v>0</v>
      </c>
      <c r="X1021" s="29">
        <f t="shared" si="161"/>
        <v>0</v>
      </c>
      <c r="Y1021" s="29">
        <f t="shared" si="162"/>
        <v>0</v>
      </c>
      <c r="Z1021" s="29">
        <f t="shared" si="163"/>
        <v>1937.15</v>
      </c>
      <c r="AB1021" s="29"/>
    </row>
    <row r="1022" spans="1:28" x14ac:dyDescent="0.3">
      <c r="A1022" s="5" t="s">
        <v>2598</v>
      </c>
      <c r="B1022" s="5" t="s">
        <v>2599</v>
      </c>
      <c r="C1022" s="5">
        <v>16</v>
      </c>
      <c r="D1022" s="162">
        <v>1937.15</v>
      </c>
      <c r="E1022" s="124">
        <v>44790</v>
      </c>
      <c r="F1022" s="124">
        <v>44796</v>
      </c>
      <c r="G1022" s="140">
        <v>0</v>
      </c>
      <c r="H1022" s="5" t="s">
        <v>8438</v>
      </c>
      <c r="I1022" s="22" t="s">
        <v>8591</v>
      </c>
      <c r="J1022" s="5"/>
      <c r="K1022" s="5"/>
      <c r="L1022" s="160">
        <f t="shared" si="157"/>
        <v>1937.15</v>
      </c>
      <c r="M1022" s="160">
        <f t="shared" si="156"/>
        <v>1937.15</v>
      </c>
      <c r="N1022" s="33">
        <f t="shared" si="164"/>
        <v>0</v>
      </c>
      <c r="T1022">
        <v>1</v>
      </c>
      <c r="U1022" s="29">
        <f t="shared" si="158"/>
        <v>0</v>
      </c>
      <c r="V1022" s="29">
        <f t="shared" si="159"/>
        <v>0</v>
      </c>
      <c r="W1022" s="29">
        <f t="shared" si="160"/>
        <v>0</v>
      </c>
      <c r="X1022" s="29">
        <f t="shared" si="161"/>
        <v>0</v>
      </c>
      <c r="Y1022" s="29">
        <f t="shared" si="162"/>
        <v>0</v>
      </c>
      <c r="Z1022" s="29">
        <f t="shared" si="163"/>
        <v>1937.15</v>
      </c>
      <c r="AB1022" s="29"/>
    </row>
    <row r="1023" spans="1:28" x14ac:dyDescent="0.3">
      <c r="A1023" s="5" t="s">
        <v>2598</v>
      </c>
      <c r="B1023" s="5" t="s">
        <v>2599</v>
      </c>
      <c r="C1023" s="5">
        <v>16</v>
      </c>
      <c r="D1023" s="162">
        <v>2499.7399999999998</v>
      </c>
      <c r="E1023" s="124">
        <v>44790</v>
      </c>
      <c r="F1023" s="124">
        <v>44796</v>
      </c>
      <c r="G1023" s="140">
        <v>0</v>
      </c>
      <c r="H1023" s="5" t="s">
        <v>8432</v>
      </c>
      <c r="I1023" s="22" t="s">
        <v>8591</v>
      </c>
      <c r="J1023" s="5"/>
      <c r="K1023" s="5"/>
      <c r="L1023" s="160">
        <f t="shared" si="157"/>
        <v>2499.7399999999998</v>
      </c>
      <c r="M1023" s="160">
        <f t="shared" si="156"/>
        <v>2499.7399999999998</v>
      </c>
      <c r="N1023" s="33">
        <f t="shared" si="164"/>
        <v>0</v>
      </c>
      <c r="T1023">
        <v>1</v>
      </c>
      <c r="U1023" s="29">
        <f t="shared" si="158"/>
        <v>0</v>
      </c>
      <c r="V1023" s="29">
        <f t="shared" si="159"/>
        <v>0</v>
      </c>
      <c r="W1023" s="29">
        <f t="shared" si="160"/>
        <v>0</v>
      </c>
      <c r="X1023" s="29">
        <f t="shared" si="161"/>
        <v>0</v>
      </c>
      <c r="Y1023" s="29">
        <f t="shared" si="162"/>
        <v>0</v>
      </c>
      <c r="Z1023" s="29">
        <f t="shared" si="163"/>
        <v>2499.7399999999998</v>
      </c>
      <c r="AB1023" s="29"/>
    </row>
    <row r="1024" spans="1:28" x14ac:dyDescent="0.3">
      <c r="A1024" s="5" t="s">
        <v>2598</v>
      </c>
      <c r="B1024" s="5" t="s">
        <v>2599</v>
      </c>
      <c r="C1024" s="5">
        <v>16</v>
      </c>
      <c r="D1024" s="162">
        <v>3495.16</v>
      </c>
      <c r="E1024" s="124">
        <v>44790</v>
      </c>
      <c r="F1024" s="124">
        <v>44796</v>
      </c>
      <c r="G1024" s="140">
        <v>0</v>
      </c>
      <c r="H1024" s="5" t="s">
        <v>8433</v>
      </c>
      <c r="I1024" s="22" t="s">
        <v>8591</v>
      </c>
      <c r="J1024" s="5"/>
      <c r="K1024" s="5"/>
      <c r="L1024" s="160">
        <f t="shared" si="157"/>
        <v>3495.16</v>
      </c>
      <c r="M1024" s="160">
        <f t="shared" si="156"/>
        <v>3495.16</v>
      </c>
      <c r="N1024" s="33">
        <f t="shared" si="164"/>
        <v>0</v>
      </c>
      <c r="T1024">
        <v>1</v>
      </c>
      <c r="U1024" s="29">
        <f t="shared" si="158"/>
        <v>0</v>
      </c>
      <c r="V1024" s="29">
        <f t="shared" si="159"/>
        <v>0</v>
      </c>
      <c r="W1024" s="29">
        <f t="shared" si="160"/>
        <v>0</v>
      </c>
      <c r="X1024" s="29">
        <f t="shared" si="161"/>
        <v>0</v>
      </c>
      <c r="Y1024" s="29">
        <f t="shared" si="162"/>
        <v>0</v>
      </c>
      <c r="Z1024" s="29">
        <f t="shared" si="163"/>
        <v>3495.16</v>
      </c>
      <c r="AB1024" s="29"/>
    </row>
    <row r="1025" spans="1:28" x14ac:dyDescent="0.3">
      <c r="A1025" s="5" t="s">
        <v>2598</v>
      </c>
      <c r="B1025" s="5" t="s">
        <v>2599</v>
      </c>
      <c r="C1025" s="5">
        <v>16</v>
      </c>
      <c r="D1025" s="162">
        <v>2921.39</v>
      </c>
      <c r="E1025" s="124">
        <v>44790</v>
      </c>
      <c r="F1025" s="124">
        <v>44796</v>
      </c>
      <c r="G1025" s="140">
        <v>0</v>
      </c>
      <c r="H1025" s="5" t="s">
        <v>8448</v>
      </c>
      <c r="I1025" s="22" t="s">
        <v>8591</v>
      </c>
      <c r="J1025" s="5"/>
      <c r="K1025" s="5"/>
      <c r="L1025" s="160">
        <f t="shared" si="157"/>
        <v>2921.39</v>
      </c>
      <c r="M1025" s="160">
        <f t="shared" si="156"/>
        <v>2921.39</v>
      </c>
      <c r="N1025" s="33">
        <f t="shared" si="164"/>
        <v>0</v>
      </c>
      <c r="T1025">
        <v>1</v>
      </c>
      <c r="U1025" s="29">
        <f t="shared" si="158"/>
        <v>0</v>
      </c>
      <c r="V1025" s="29">
        <f t="shared" si="159"/>
        <v>0</v>
      </c>
      <c r="W1025" s="29">
        <f t="shared" si="160"/>
        <v>0</v>
      </c>
      <c r="X1025" s="29">
        <f t="shared" si="161"/>
        <v>0</v>
      </c>
      <c r="Y1025" s="29">
        <f t="shared" si="162"/>
        <v>0</v>
      </c>
      <c r="Z1025" s="29">
        <f t="shared" si="163"/>
        <v>2921.39</v>
      </c>
      <c r="AB1025" s="29"/>
    </row>
    <row r="1026" spans="1:28" x14ac:dyDescent="0.3">
      <c r="A1026" s="5" t="s">
        <v>2598</v>
      </c>
      <c r="B1026" s="5" t="s">
        <v>2599</v>
      </c>
      <c r="C1026" s="5">
        <v>8</v>
      </c>
      <c r="D1026" s="162">
        <v>1460.7</v>
      </c>
      <c r="E1026" s="124">
        <v>44790</v>
      </c>
      <c r="F1026" s="124">
        <v>44796</v>
      </c>
      <c r="G1026" s="140">
        <v>0</v>
      </c>
      <c r="H1026" s="5" t="s">
        <v>8394</v>
      </c>
      <c r="I1026" s="22" t="s">
        <v>8591</v>
      </c>
      <c r="J1026" s="5"/>
      <c r="K1026" s="5"/>
      <c r="L1026" s="160">
        <f t="shared" si="157"/>
        <v>1460.7</v>
      </c>
      <c r="M1026" s="160">
        <f t="shared" si="156"/>
        <v>1460.7</v>
      </c>
      <c r="N1026" s="33">
        <f t="shared" si="164"/>
        <v>0</v>
      </c>
      <c r="T1026">
        <v>1</v>
      </c>
      <c r="U1026" s="29">
        <f t="shared" si="158"/>
        <v>0</v>
      </c>
      <c r="V1026" s="29">
        <f t="shared" si="159"/>
        <v>0</v>
      </c>
      <c r="W1026" s="29">
        <f t="shared" si="160"/>
        <v>0</v>
      </c>
      <c r="X1026" s="29">
        <f t="shared" si="161"/>
        <v>0</v>
      </c>
      <c r="Y1026" s="29">
        <f t="shared" si="162"/>
        <v>0</v>
      </c>
      <c r="Z1026" s="29">
        <f t="shared" si="163"/>
        <v>1460.7</v>
      </c>
      <c r="AB1026" s="29"/>
    </row>
    <row r="1027" spans="1:28" x14ac:dyDescent="0.3">
      <c r="A1027" s="5" t="s">
        <v>2598</v>
      </c>
      <c r="B1027" s="5" t="s">
        <v>2599</v>
      </c>
      <c r="C1027" s="5">
        <v>8</v>
      </c>
      <c r="D1027" s="162">
        <v>1249.8699999999999</v>
      </c>
      <c r="E1027" s="124">
        <v>44790</v>
      </c>
      <c r="F1027" s="124">
        <v>44796</v>
      </c>
      <c r="G1027" s="140">
        <v>0</v>
      </c>
      <c r="H1027" s="5" t="s">
        <v>8426</v>
      </c>
      <c r="I1027" s="22" t="s">
        <v>8591</v>
      </c>
      <c r="J1027" s="5"/>
      <c r="K1027" s="5"/>
      <c r="L1027" s="160">
        <f t="shared" si="157"/>
        <v>1249.8699999999999</v>
      </c>
      <c r="M1027" s="160">
        <f t="shared" si="156"/>
        <v>1249.8699999999999</v>
      </c>
      <c r="N1027" s="33">
        <f t="shared" si="164"/>
        <v>0</v>
      </c>
      <c r="T1027">
        <v>1</v>
      </c>
      <c r="U1027" s="29">
        <f t="shared" si="158"/>
        <v>0</v>
      </c>
      <c r="V1027" s="29">
        <f t="shared" si="159"/>
        <v>0</v>
      </c>
      <c r="W1027" s="29">
        <f t="shared" si="160"/>
        <v>0</v>
      </c>
      <c r="X1027" s="29">
        <f t="shared" si="161"/>
        <v>0</v>
      </c>
      <c r="Y1027" s="29">
        <f t="shared" si="162"/>
        <v>0</v>
      </c>
      <c r="Z1027" s="29">
        <f t="shared" si="163"/>
        <v>1249.8699999999999</v>
      </c>
      <c r="AB1027" s="29"/>
    </row>
    <row r="1028" spans="1:28" x14ac:dyDescent="0.3">
      <c r="A1028" s="5" t="s">
        <v>2598</v>
      </c>
      <c r="B1028" s="5" t="s">
        <v>2599</v>
      </c>
      <c r="C1028" s="5">
        <v>8</v>
      </c>
      <c r="D1028" s="162">
        <v>1249.8699999999999</v>
      </c>
      <c r="E1028" s="124">
        <v>44790</v>
      </c>
      <c r="F1028" s="124">
        <v>44796</v>
      </c>
      <c r="G1028" s="140">
        <v>0</v>
      </c>
      <c r="H1028" s="5" t="s">
        <v>8426</v>
      </c>
      <c r="I1028" s="22" t="s">
        <v>8591</v>
      </c>
      <c r="J1028" s="5"/>
      <c r="K1028" s="5"/>
      <c r="L1028" s="160">
        <f t="shared" si="157"/>
        <v>1249.8699999999999</v>
      </c>
      <c r="M1028" s="160">
        <f t="shared" si="156"/>
        <v>1249.8699999999999</v>
      </c>
      <c r="N1028" s="33">
        <f t="shared" si="164"/>
        <v>0</v>
      </c>
      <c r="T1028">
        <v>1</v>
      </c>
      <c r="U1028" s="29">
        <f t="shared" si="158"/>
        <v>0</v>
      </c>
      <c r="V1028" s="29">
        <f t="shared" si="159"/>
        <v>0</v>
      </c>
      <c r="W1028" s="29">
        <f t="shared" si="160"/>
        <v>0</v>
      </c>
      <c r="X1028" s="29">
        <f t="shared" si="161"/>
        <v>0</v>
      </c>
      <c r="Y1028" s="29">
        <f t="shared" si="162"/>
        <v>0</v>
      </c>
      <c r="Z1028" s="29">
        <f t="shared" si="163"/>
        <v>1249.8699999999999</v>
      </c>
      <c r="AB1028" s="29"/>
    </row>
    <row r="1029" spans="1:28" x14ac:dyDescent="0.3">
      <c r="A1029" s="5" t="s">
        <v>2598</v>
      </c>
      <c r="B1029" s="5" t="s">
        <v>2599</v>
      </c>
      <c r="C1029" s="5">
        <v>8</v>
      </c>
      <c r="D1029" s="162">
        <v>1637.97</v>
      </c>
      <c r="E1029" s="124">
        <v>44790</v>
      </c>
      <c r="F1029" s="124">
        <v>44796</v>
      </c>
      <c r="G1029" s="140">
        <v>0</v>
      </c>
      <c r="H1029" s="5" t="s">
        <v>8403</v>
      </c>
      <c r="I1029" s="22" t="s">
        <v>8591</v>
      </c>
      <c r="J1029" s="5"/>
      <c r="K1029" s="5"/>
      <c r="L1029" s="160">
        <f t="shared" si="157"/>
        <v>1637.97</v>
      </c>
      <c r="M1029" s="160">
        <f t="shared" si="156"/>
        <v>1637.97</v>
      </c>
      <c r="N1029" s="33">
        <f t="shared" si="164"/>
        <v>0</v>
      </c>
      <c r="T1029">
        <v>1</v>
      </c>
      <c r="U1029" s="29">
        <f t="shared" si="158"/>
        <v>0</v>
      </c>
      <c r="V1029" s="29">
        <f t="shared" si="159"/>
        <v>0</v>
      </c>
      <c r="W1029" s="29">
        <f t="shared" si="160"/>
        <v>0</v>
      </c>
      <c r="X1029" s="29">
        <f t="shared" si="161"/>
        <v>0</v>
      </c>
      <c r="Y1029" s="29">
        <f t="shared" si="162"/>
        <v>0</v>
      </c>
      <c r="Z1029" s="29">
        <f t="shared" si="163"/>
        <v>1637.97</v>
      </c>
      <c r="AB1029" s="29"/>
    </row>
    <row r="1030" spans="1:28" x14ac:dyDescent="0.3">
      <c r="A1030" s="5" t="s">
        <v>2600</v>
      </c>
      <c r="B1030" s="5" t="s">
        <v>2601</v>
      </c>
      <c r="C1030" s="5">
        <v>16</v>
      </c>
      <c r="D1030" s="162">
        <v>3495.16</v>
      </c>
      <c r="E1030" s="124">
        <v>44797</v>
      </c>
      <c r="F1030" s="124">
        <v>44803</v>
      </c>
      <c r="G1030" s="140">
        <v>0</v>
      </c>
      <c r="H1030" s="5" t="s">
        <v>8433</v>
      </c>
      <c r="I1030" s="22" t="s">
        <v>8591</v>
      </c>
      <c r="J1030" s="5"/>
      <c r="K1030" s="5"/>
      <c r="L1030" s="160">
        <f t="shared" si="157"/>
        <v>3495.16</v>
      </c>
      <c r="M1030" s="160">
        <f t="shared" ref="M1030:M1046" si="165">IF(J1030="",L1030,(D1030/C1030)*J1030)</f>
        <v>3495.16</v>
      </c>
      <c r="N1030" s="33">
        <f t="shared" si="164"/>
        <v>0</v>
      </c>
      <c r="T1030">
        <v>1</v>
      </c>
      <c r="U1030" s="29">
        <f t="shared" si="158"/>
        <v>0</v>
      </c>
      <c r="V1030" s="29">
        <f t="shared" si="159"/>
        <v>0</v>
      </c>
      <c r="W1030" s="29">
        <f t="shared" si="160"/>
        <v>0</v>
      </c>
      <c r="X1030" s="29">
        <f t="shared" si="161"/>
        <v>0</v>
      </c>
      <c r="Y1030" s="29">
        <f t="shared" si="162"/>
        <v>0</v>
      </c>
      <c r="Z1030" s="29">
        <f t="shared" si="163"/>
        <v>3495.16</v>
      </c>
      <c r="AB1030" s="29"/>
    </row>
    <row r="1031" spans="1:28" x14ac:dyDescent="0.3">
      <c r="A1031" s="5" t="s">
        <v>2570</v>
      </c>
      <c r="B1031" s="5" t="s">
        <v>2571</v>
      </c>
      <c r="C1031" s="5">
        <v>16</v>
      </c>
      <c r="D1031" s="162">
        <v>2574.73</v>
      </c>
      <c r="E1031" s="124">
        <v>44858</v>
      </c>
      <c r="F1031" s="124">
        <v>44862</v>
      </c>
      <c r="G1031" s="140">
        <v>0</v>
      </c>
      <c r="H1031" s="5" t="s">
        <v>8436</v>
      </c>
      <c r="I1031" s="22" t="s">
        <v>8591</v>
      </c>
      <c r="J1031" s="5"/>
      <c r="K1031" s="5"/>
      <c r="L1031" s="160">
        <f t="shared" si="157"/>
        <v>2574.73</v>
      </c>
      <c r="M1031" s="160">
        <f t="shared" si="165"/>
        <v>2574.73</v>
      </c>
      <c r="N1031" s="33">
        <f t="shared" si="164"/>
        <v>0</v>
      </c>
      <c r="T1031">
        <v>1</v>
      </c>
      <c r="U1031" s="29">
        <f t="shared" si="158"/>
        <v>0</v>
      </c>
      <c r="V1031" s="29">
        <f t="shared" si="159"/>
        <v>0</v>
      </c>
      <c r="W1031" s="29">
        <f t="shared" si="160"/>
        <v>0</v>
      </c>
      <c r="X1031" s="29">
        <f t="shared" si="161"/>
        <v>0</v>
      </c>
      <c r="Y1031" s="29">
        <f t="shared" si="162"/>
        <v>0</v>
      </c>
      <c r="Z1031" s="29">
        <f t="shared" si="163"/>
        <v>2574.73</v>
      </c>
      <c r="AB1031" s="29"/>
    </row>
    <row r="1032" spans="1:28" x14ac:dyDescent="0.3">
      <c r="A1032" s="5" t="s">
        <v>2570</v>
      </c>
      <c r="B1032" s="5" t="s">
        <v>2571</v>
      </c>
      <c r="C1032" s="5">
        <v>16</v>
      </c>
      <c r="D1032" s="162">
        <v>1995.27</v>
      </c>
      <c r="E1032" s="124">
        <v>44858</v>
      </c>
      <c r="F1032" s="124">
        <v>44862</v>
      </c>
      <c r="G1032" s="140">
        <v>0</v>
      </c>
      <c r="H1032" s="5" t="s">
        <v>8434</v>
      </c>
      <c r="I1032" s="22" t="s">
        <v>8591</v>
      </c>
      <c r="J1032" s="5"/>
      <c r="K1032" s="5"/>
      <c r="L1032" s="160">
        <f t="shared" ref="L1032:L1046" si="166">D1032*(1-G1032)</f>
        <v>1995.27</v>
      </c>
      <c r="M1032" s="160">
        <f t="shared" si="165"/>
        <v>1995.27</v>
      </c>
      <c r="N1032" s="33">
        <f t="shared" si="164"/>
        <v>0</v>
      </c>
      <c r="T1032">
        <v>1</v>
      </c>
      <c r="U1032" s="29">
        <f t="shared" si="158"/>
        <v>0</v>
      </c>
      <c r="V1032" s="29">
        <f t="shared" si="159"/>
        <v>0</v>
      </c>
      <c r="W1032" s="29">
        <f t="shared" si="160"/>
        <v>0</v>
      </c>
      <c r="X1032" s="29">
        <f t="shared" si="161"/>
        <v>0</v>
      </c>
      <c r="Y1032" s="29">
        <f t="shared" si="162"/>
        <v>0</v>
      </c>
      <c r="Z1032" s="29">
        <f t="shared" si="163"/>
        <v>1995.27</v>
      </c>
      <c r="AB1032" s="29"/>
    </row>
    <row r="1033" spans="1:28" x14ac:dyDescent="0.3">
      <c r="A1033" s="5" t="s">
        <v>2570</v>
      </c>
      <c r="B1033" s="5" t="s">
        <v>2571</v>
      </c>
      <c r="C1033" s="5">
        <v>16</v>
      </c>
      <c r="D1033" s="162">
        <v>1995.27</v>
      </c>
      <c r="E1033" s="124">
        <v>44858</v>
      </c>
      <c r="F1033" s="124">
        <v>44862</v>
      </c>
      <c r="G1033" s="140">
        <v>0</v>
      </c>
      <c r="H1033" s="5" t="s">
        <v>8438</v>
      </c>
      <c r="I1033" s="22" t="s">
        <v>8591</v>
      </c>
      <c r="J1033" s="5"/>
      <c r="K1033" s="5"/>
      <c r="L1033" s="160">
        <f t="shared" si="166"/>
        <v>1995.27</v>
      </c>
      <c r="M1033" s="160">
        <f t="shared" si="165"/>
        <v>1995.27</v>
      </c>
      <c r="N1033" s="33">
        <f t="shared" si="164"/>
        <v>0</v>
      </c>
      <c r="T1033">
        <v>1</v>
      </c>
      <c r="U1033" s="29">
        <f t="shared" si="158"/>
        <v>0</v>
      </c>
      <c r="V1033" s="29">
        <f t="shared" si="159"/>
        <v>0</v>
      </c>
      <c r="W1033" s="29">
        <f t="shared" si="160"/>
        <v>0</v>
      </c>
      <c r="X1033" s="29">
        <f t="shared" si="161"/>
        <v>0</v>
      </c>
      <c r="Y1033" s="29">
        <f t="shared" si="162"/>
        <v>0</v>
      </c>
      <c r="Z1033" s="29">
        <f t="shared" si="163"/>
        <v>1995.27</v>
      </c>
      <c r="AB1033" s="29"/>
    </row>
    <row r="1034" spans="1:28" x14ac:dyDescent="0.3">
      <c r="A1034" s="5" t="s">
        <v>2570</v>
      </c>
      <c r="B1034" s="5" t="s">
        <v>2571</v>
      </c>
      <c r="C1034" s="5">
        <v>16</v>
      </c>
      <c r="D1034" s="162">
        <v>1995.27</v>
      </c>
      <c r="E1034" s="124">
        <v>44858</v>
      </c>
      <c r="F1034" s="124">
        <v>44862</v>
      </c>
      <c r="G1034" s="140">
        <v>0</v>
      </c>
      <c r="H1034" s="5" t="s">
        <v>8437</v>
      </c>
      <c r="I1034" s="22" t="s">
        <v>8591</v>
      </c>
      <c r="J1034" s="5"/>
      <c r="K1034" s="5"/>
      <c r="L1034" s="160">
        <f t="shared" si="166"/>
        <v>1995.27</v>
      </c>
      <c r="M1034" s="160">
        <f t="shared" si="165"/>
        <v>1995.27</v>
      </c>
      <c r="N1034" s="33">
        <f t="shared" si="164"/>
        <v>0</v>
      </c>
      <c r="T1034">
        <v>1</v>
      </c>
      <c r="U1034" s="29">
        <f t="shared" si="158"/>
        <v>0</v>
      </c>
      <c r="V1034" s="29">
        <f t="shared" si="159"/>
        <v>0</v>
      </c>
      <c r="W1034" s="29">
        <f t="shared" si="160"/>
        <v>0</v>
      </c>
      <c r="X1034" s="29">
        <f t="shared" si="161"/>
        <v>0</v>
      </c>
      <c r="Y1034" s="29">
        <f t="shared" si="162"/>
        <v>0</v>
      </c>
      <c r="Z1034" s="29">
        <f t="shared" si="163"/>
        <v>1995.27</v>
      </c>
      <c r="AB1034" s="29"/>
    </row>
    <row r="1035" spans="1:28" x14ac:dyDescent="0.3">
      <c r="A1035" s="5" t="s">
        <v>2570</v>
      </c>
      <c r="B1035" s="5" t="s">
        <v>2571</v>
      </c>
      <c r="C1035" s="5">
        <v>16</v>
      </c>
      <c r="D1035" s="162">
        <v>2574.73</v>
      </c>
      <c r="E1035" s="124">
        <v>44858</v>
      </c>
      <c r="F1035" s="124">
        <v>44862</v>
      </c>
      <c r="G1035" s="140">
        <v>0</v>
      </c>
      <c r="H1035" s="5" t="s">
        <v>8432</v>
      </c>
      <c r="I1035" s="22" t="s">
        <v>8591</v>
      </c>
      <c r="J1035" s="5"/>
      <c r="K1035" s="5"/>
      <c r="L1035" s="160">
        <f t="shared" si="166"/>
        <v>2574.73</v>
      </c>
      <c r="M1035" s="160">
        <f t="shared" si="165"/>
        <v>2574.73</v>
      </c>
      <c r="N1035" s="33">
        <f t="shared" si="164"/>
        <v>0</v>
      </c>
      <c r="T1035">
        <v>1</v>
      </c>
      <c r="U1035" s="29">
        <f t="shared" si="158"/>
        <v>0</v>
      </c>
      <c r="V1035" s="29">
        <f t="shared" si="159"/>
        <v>0</v>
      </c>
      <c r="W1035" s="29">
        <f t="shared" si="160"/>
        <v>0</v>
      </c>
      <c r="X1035" s="29">
        <f t="shared" si="161"/>
        <v>0</v>
      </c>
      <c r="Y1035" s="29">
        <f t="shared" si="162"/>
        <v>0</v>
      </c>
      <c r="Z1035" s="29">
        <f t="shared" si="163"/>
        <v>2574.73</v>
      </c>
      <c r="AB1035" s="29"/>
    </row>
    <row r="1036" spans="1:28" x14ac:dyDescent="0.3">
      <c r="A1036" s="5" t="s">
        <v>2570</v>
      </c>
      <c r="B1036" s="5" t="s">
        <v>2571</v>
      </c>
      <c r="C1036" s="5">
        <v>16</v>
      </c>
      <c r="D1036" s="162">
        <v>2211.85</v>
      </c>
      <c r="E1036" s="124">
        <v>44858</v>
      </c>
      <c r="F1036" s="124">
        <v>44862</v>
      </c>
      <c r="G1036" s="140">
        <v>0</v>
      </c>
      <c r="H1036" s="5" t="s">
        <v>8397</v>
      </c>
      <c r="I1036" s="22" t="s">
        <v>8591</v>
      </c>
      <c r="J1036" s="5"/>
      <c r="K1036" s="5"/>
      <c r="L1036" s="160">
        <f t="shared" si="166"/>
        <v>2211.85</v>
      </c>
      <c r="M1036" s="160">
        <f t="shared" si="165"/>
        <v>2211.85</v>
      </c>
      <c r="N1036" s="33">
        <f t="shared" si="164"/>
        <v>0</v>
      </c>
      <c r="T1036">
        <v>1</v>
      </c>
      <c r="U1036" s="29">
        <f t="shared" si="158"/>
        <v>0</v>
      </c>
      <c r="V1036" s="29">
        <f t="shared" si="159"/>
        <v>0</v>
      </c>
      <c r="W1036" s="29">
        <f t="shared" si="160"/>
        <v>0</v>
      </c>
      <c r="X1036" s="29">
        <f t="shared" si="161"/>
        <v>0</v>
      </c>
      <c r="Y1036" s="29">
        <f t="shared" si="162"/>
        <v>0</v>
      </c>
      <c r="Z1036" s="29">
        <f t="shared" si="163"/>
        <v>2211.85</v>
      </c>
      <c r="AB1036" s="29"/>
    </row>
    <row r="1037" spans="1:28" x14ac:dyDescent="0.3">
      <c r="A1037" s="5" t="s">
        <v>2570</v>
      </c>
      <c r="B1037" s="5" t="s">
        <v>2571</v>
      </c>
      <c r="C1037" s="5">
        <v>16</v>
      </c>
      <c r="D1037" s="162">
        <v>2973.32</v>
      </c>
      <c r="E1037" s="124">
        <v>44858</v>
      </c>
      <c r="F1037" s="124">
        <v>44862</v>
      </c>
      <c r="G1037" s="140">
        <v>0</v>
      </c>
      <c r="H1037" s="5" t="s">
        <v>8395</v>
      </c>
      <c r="I1037" s="22" t="s">
        <v>8591</v>
      </c>
      <c r="J1037" s="5"/>
      <c r="K1037" s="5"/>
      <c r="L1037" s="160">
        <f t="shared" si="166"/>
        <v>2973.32</v>
      </c>
      <c r="M1037" s="160">
        <f t="shared" si="165"/>
        <v>2973.32</v>
      </c>
      <c r="N1037" s="33">
        <f t="shared" si="164"/>
        <v>0</v>
      </c>
      <c r="T1037">
        <v>1</v>
      </c>
      <c r="U1037" s="29">
        <f t="shared" si="158"/>
        <v>0</v>
      </c>
      <c r="V1037" s="29">
        <f t="shared" si="159"/>
        <v>0</v>
      </c>
      <c r="W1037" s="29">
        <f t="shared" si="160"/>
        <v>0</v>
      </c>
      <c r="X1037" s="29">
        <f t="shared" si="161"/>
        <v>0</v>
      </c>
      <c r="Y1037" s="29">
        <f t="shared" si="162"/>
        <v>0</v>
      </c>
      <c r="Z1037" s="29">
        <f t="shared" si="163"/>
        <v>2973.32</v>
      </c>
      <c r="AB1037" s="29"/>
    </row>
    <row r="1038" spans="1:28" x14ac:dyDescent="0.3">
      <c r="A1038" s="5" t="s">
        <v>2570</v>
      </c>
      <c r="B1038" s="5" t="s">
        <v>2571</v>
      </c>
      <c r="C1038" s="5">
        <v>16</v>
      </c>
      <c r="D1038" s="162">
        <v>3600.01</v>
      </c>
      <c r="E1038" s="124">
        <v>44858</v>
      </c>
      <c r="F1038" s="124">
        <v>44862</v>
      </c>
      <c r="G1038" s="140">
        <v>0</v>
      </c>
      <c r="H1038" s="5" t="s">
        <v>8433</v>
      </c>
      <c r="I1038" s="22" t="s">
        <v>8591</v>
      </c>
      <c r="J1038" s="5"/>
      <c r="K1038" s="5"/>
      <c r="L1038" s="160">
        <f t="shared" si="166"/>
        <v>3600.01</v>
      </c>
      <c r="M1038" s="160">
        <f t="shared" si="165"/>
        <v>3600.01</v>
      </c>
      <c r="N1038" s="33">
        <f t="shared" si="164"/>
        <v>0</v>
      </c>
      <c r="T1038">
        <v>1</v>
      </c>
      <c r="U1038" s="29">
        <f t="shared" si="158"/>
        <v>0</v>
      </c>
      <c r="V1038" s="29">
        <f t="shared" si="159"/>
        <v>0</v>
      </c>
      <c r="W1038" s="29">
        <f t="shared" si="160"/>
        <v>0</v>
      </c>
      <c r="X1038" s="29">
        <f t="shared" si="161"/>
        <v>0</v>
      </c>
      <c r="Y1038" s="29">
        <f t="shared" si="162"/>
        <v>0</v>
      </c>
      <c r="Z1038" s="29">
        <f t="shared" si="163"/>
        <v>3600.01</v>
      </c>
      <c r="AB1038" s="29"/>
    </row>
    <row r="1039" spans="1:28" x14ac:dyDescent="0.3">
      <c r="A1039" s="5" t="s">
        <v>2572</v>
      </c>
      <c r="B1039" s="5" t="s">
        <v>2573</v>
      </c>
      <c r="C1039" s="5">
        <v>16</v>
      </c>
      <c r="D1039" s="162">
        <v>2574.73</v>
      </c>
      <c r="E1039" s="124">
        <v>44865</v>
      </c>
      <c r="F1039" s="124">
        <v>44886</v>
      </c>
      <c r="G1039" s="140">
        <v>0</v>
      </c>
      <c r="H1039" s="5" t="s">
        <v>8436</v>
      </c>
      <c r="I1039" s="22" t="s">
        <v>8591</v>
      </c>
      <c r="J1039" s="5"/>
      <c r="K1039" s="5"/>
      <c r="L1039" s="160">
        <f t="shared" si="166"/>
        <v>2574.73</v>
      </c>
      <c r="M1039" s="160">
        <f t="shared" si="165"/>
        <v>2574.73</v>
      </c>
      <c r="N1039" s="33">
        <f t="shared" si="164"/>
        <v>0</v>
      </c>
      <c r="T1039">
        <v>1</v>
      </c>
      <c r="U1039" s="29">
        <f t="shared" si="158"/>
        <v>0</v>
      </c>
      <c r="V1039" s="29">
        <f t="shared" si="159"/>
        <v>0</v>
      </c>
      <c r="W1039" s="29">
        <f t="shared" si="160"/>
        <v>0</v>
      </c>
      <c r="X1039" s="29">
        <f t="shared" si="161"/>
        <v>0</v>
      </c>
      <c r="Y1039" s="29">
        <f t="shared" si="162"/>
        <v>0</v>
      </c>
      <c r="Z1039" s="29">
        <f t="shared" si="163"/>
        <v>2574.73</v>
      </c>
      <c r="AB1039" s="29"/>
    </row>
    <row r="1040" spans="1:28" x14ac:dyDescent="0.3">
      <c r="A1040" s="5" t="s">
        <v>2572</v>
      </c>
      <c r="B1040" s="5" t="s">
        <v>2573</v>
      </c>
      <c r="C1040" s="5">
        <v>16</v>
      </c>
      <c r="D1040" s="162">
        <v>1995.27</v>
      </c>
      <c r="E1040" s="124">
        <v>44865</v>
      </c>
      <c r="F1040" s="124">
        <v>44886</v>
      </c>
      <c r="G1040" s="140">
        <v>0</v>
      </c>
      <c r="H1040" s="5" t="s">
        <v>8434</v>
      </c>
      <c r="I1040" s="22" t="s">
        <v>8591</v>
      </c>
      <c r="J1040" s="5"/>
      <c r="K1040" s="5"/>
      <c r="L1040" s="160">
        <f t="shared" si="166"/>
        <v>1995.27</v>
      </c>
      <c r="M1040" s="160">
        <f t="shared" si="165"/>
        <v>1995.27</v>
      </c>
      <c r="N1040" s="33">
        <f t="shared" si="164"/>
        <v>0</v>
      </c>
      <c r="T1040">
        <v>1</v>
      </c>
      <c r="U1040" s="29">
        <f t="shared" si="158"/>
        <v>0</v>
      </c>
      <c r="V1040" s="29">
        <f t="shared" si="159"/>
        <v>0</v>
      </c>
      <c r="W1040" s="29">
        <f t="shared" si="160"/>
        <v>0</v>
      </c>
      <c r="X1040" s="29">
        <f t="shared" si="161"/>
        <v>0</v>
      </c>
      <c r="Y1040" s="29">
        <f t="shared" si="162"/>
        <v>0</v>
      </c>
      <c r="Z1040" s="29">
        <f t="shared" si="163"/>
        <v>1995.27</v>
      </c>
      <c r="AB1040" s="29"/>
    </row>
    <row r="1041" spans="1:28" x14ac:dyDescent="0.3">
      <c r="A1041" s="5" t="s">
        <v>2572</v>
      </c>
      <c r="B1041" s="5" t="s">
        <v>2573</v>
      </c>
      <c r="C1041" s="5">
        <v>16</v>
      </c>
      <c r="D1041" s="162">
        <v>1995.27</v>
      </c>
      <c r="E1041" s="124">
        <v>44865</v>
      </c>
      <c r="F1041" s="124">
        <v>44886</v>
      </c>
      <c r="G1041" s="140">
        <v>0</v>
      </c>
      <c r="H1041" s="5" t="s">
        <v>8438</v>
      </c>
      <c r="I1041" s="22" t="s">
        <v>8591</v>
      </c>
      <c r="J1041" s="5"/>
      <c r="K1041" s="5"/>
      <c r="L1041" s="160">
        <f t="shared" si="166"/>
        <v>1995.27</v>
      </c>
      <c r="M1041" s="160">
        <f t="shared" si="165"/>
        <v>1995.27</v>
      </c>
      <c r="N1041" s="33">
        <f t="shared" si="164"/>
        <v>0</v>
      </c>
      <c r="T1041">
        <v>1</v>
      </c>
      <c r="U1041" s="29">
        <f t="shared" si="158"/>
        <v>0</v>
      </c>
      <c r="V1041" s="29">
        <f t="shared" si="159"/>
        <v>0</v>
      </c>
      <c r="W1041" s="29">
        <f t="shared" si="160"/>
        <v>0</v>
      </c>
      <c r="X1041" s="29">
        <f t="shared" si="161"/>
        <v>0</v>
      </c>
      <c r="Y1041" s="29">
        <f t="shared" si="162"/>
        <v>0</v>
      </c>
      <c r="Z1041" s="29">
        <f t="shared" si="163"/>
        <v>1995.27</v>
      </c>
      <c r="AB1041" s="29"/>
    </row>
    <row r="1042" spans="1:28" x14ac:dyDescent="0.3">
      <c r="A1042" s="5" t="s">
        <v>2572</v>
      </c>
      <c r="B1042" s="5" t="s">
        <v>2573</v>
      </c>
      <c r="C1042" s="5">
        <v>16</v>
      </c>
      <c r="D1042" s="162">
        <v>1995.27</v>
      </c>
      <c r="E1042" s="124">
        <v>44865</v>
      </c>
      <c r="F1042" s="124">
        <v>44886</v>
      </c>
      <c r="G1042" s="140">
        <v>0</v>
      </c>
      <c r="H1042" s="5" t="s">
        <v>8437</v>
      </c>
      <c r="I1042" s="22" t="s">
        <v>8591</v>
      </c>
      <c r="J1042" s="5"/>
      <c r="K1042" s="5"/>
      <c r="L1042" s="160">
        <f t="shared" si="166"/>
        <v>1995.27</v>
      </c>
      <c r="M1042" s="160">
        <f t="shared" si="165"/>
        <v>1995.27</v>
      </c>
      <c r="N1042" s="33">
        <f t="shared" si="164"/>
        <v>0</v>
      </c>
      <c r="T1042">
        <v>1</v>
      </c>
      <c r="U1042" s="29">
        <f t="shared" si="158"/>
        <v>0</v>
      </c>
      <c r="V1042" s="29">
        <f t="shared" si="159"/>
        <v>0</v>
      </c>
      <c r="W1042" s="29">
        <f t="shared" si="160"/>
        <v>0</v>
      </c>
      <c r="X1042" s="29">
        <f t="shared" si="161"/>
        <v>0</v>
      </c>
      <c r="Y1042" s="29">
        <f t="shared" si="162"/>
        <v>0</v>
      </c>
      <c r="Z1042" s="29">
        <f t="shared" si="163"/>
        <v>1995.27</v>
      </c>
      <c r="AB1042" s="29"/>
    </row>
    <row r="1043" spans="1:28" x14ac:dyDescent="0.3">
      <c r="A1043" s="5" t="s">
        <v>2572</v>
      </c>
      <c r="B1043" s="5" t="s">
        <v>2573</v>
      </c>
      <c r="C1043" s="5">
        <v>16</v>
      </c>
      <c r="D1043" s="162">
        <v>2574.73</v>
      </c>
      <c r="E1043" s="124">
        <v>44865</v>
      </c>
      <c r="F1043" s="124">
        <v>44886</v>
      </c>
      <c r="G1043" s="140">
        <v>0</v>
      </c>
      <c r="H1043" s="5" t="s">
        <v>8432</v>
      </c>
      <c r="I1043" s="22" t="s">
        <v>8591</v>
      </c>
      <c r="J1043" s="5"/>
      <c r="K1043" s="5"/>
      <c r="L1043" s="160">
        <f t="shared" si="166"/>
        <v>2574.73</v>
      </c>
      <c r="M1043" s="160">
        <f t="shared" si="165"/>
        <v>2574.73</v>
      </c>
      <c r="N1043" s="33">
        <f t="shared" si="164"/>
        <v>0</v>
      </c>
      <c r="T1043">
        <v>1</v>
      </c>
      <c r="U1043" s="29">
        <f t="shared" si="158"/>
        <v>0</v>
      </c>
      <c r="V1043" s="29">
        <f t="shared" si="159"/>
        <v>0</v>
      </c>
      <c r="W1043" s="29">
        <f t="shared" si="160"/>
        <v>0</v>
      </c>
      <c r="X1043" s="29">
        <f t="shared" si="161"/>
        <v>0</v>
      </c>
      <c r="Y1043" s="29">
        <f t="shared" si="162"/>
        <v>0</v>
      </c>
      <c r="Z1043" s="29">
        <f t="shared" si="163"/>
        <v>2574.73</v>
      </c>
      <c r="AB1043" s="29"/>
    </row>
    <row r="1044" spans="1:28" x14ac:dyDescent="0.3">
      <c r="A1044" s="5" t="s">
        <v>2572</v>
      </c>
      <c r="B1044" s="5" t="s">
        <v>2573</v>
      </c>
      <c r="C1044" s="5">
        <v>16</v>
      </c>
      <c r="D1044" s="162">
        <v>2211.85</v>
      </c>
      <c r="E1044" s="124">
        <v>44865</v>
      </c>
      <c r="F1044" s="124">
        <v>44886</v>
      </c>
      <c r="G1044" s="140">
        <v>0</v>
      </c>
      <c r="H1044" s="5" t="s">
        <v>8441</v>
      </c>
      <c r="I1044" s="22" t="s">
        <v>8591</v>
      </c>
      <c r="J1044" s="5"/>
      <c r="K1044" s="5"/>
      <c r="L1044" s="160">
        <f t="shared" si="166"/>
        <v>2211.85</v>
      </c>
      <c r="M1044" s="160">
        <f t="shared" si="165"/>
        <v>2211.85</v>
      </c>
      <c r="N1044" s="33">
        <f t="shared" si="164"/>
        <v>0</v>
      </c>
      <c r="T1044">
        <v>1</v>
      </c>
      <c r="U1044" s="29">
        <f t="shared" si="158"/>
        <v>0</v>
      </c>
      <c r="V1044" s="29">
        <f t="shared" si="159"/>
        <v>0</v>
      </c>
      <c r="W1044" s="29">
        <f t="shared" si="160"/>
        <v>0</v>
      </c>
      <c r="X1044" s="29">
        <f t="shared" si="161"/>
        <v>0</v>
      </c>
      <c r="Y1044" s="29">
        <f t="shared" si="162"/>
        <v>0</v>
      </c>
      <c r="Z1044" s="29">
        <f t="shared" si="163"/>
        <v>2211.85</v>
      </c>
      <c r="AB1044" s="29"/>
    </row>
    <row r="1045" spans="1:28" x14ac:dyDescent="0.3">
      <c r="A1045" s="5" t="s">
        <v>2572</v>
      </c>
      <c r="B1045" s="5" t="s">
        <v>2573</v>
      </c>
      <c r="C1045" s="5">
        <v>16</v>
      </c>
      <c r="D1045" s="162">
        <v>3600.01</v>
      </c>
      <c r="E1045" s="124">
        <v>44865</v>
      </c>
      <c r="F1045" s="124">
        <v>44886</v>
      </c>
      <c r="G1045" s="140">
        <v>0</v>
      </c>
      <c r="H1045" s="5" t="s">
        <v>8433</v>
      </c>
      <c r="I1045" s="22" t="s">
        <v>8591</v>
      </c>
      <c r="J1045" s="5"/>
      <c r="K1045" s="5"/>
      <c r="L1045" s="160">
        <f t="shared" si="166"/>
        <v>3600.01</v>
      </c>
      <c r="M1045" s="160">
        <f t="shared" si="165"/>
        <v>3600.01</v>
      </c>
      <c r="N1045" s="33">
        <f t="shared" si="164"/>
        <v>0</v>
      </c>
      <c r="T1045">
        <v>1</v>
      </c>
      <c r="U1045" s="29">
        <f t="shared" si="158"/>
        <v>0</v>
      </c>
      <c r="V1045" s="29">
        <f t="shared" si="159"/>
        <v>0</v>
      </c>
      <c r="W1045" s="29">
        <f t="shared" si="160"/>
        <v>0</v>
      </c>
      <c r="X1045" s="29">
        <f t="shared" si="161"/>
        <v>0</v>
      </c>
      <c r="Y1045" s="29">
        <f t="shared" si="162"/>
        <v>0</v>
      </c>
      <c r="Z1045" s="29">
        <f t="shared" si="163"/>
        <v>3600.01</v>
      </c>
      <c r="AB1045" s="29"/>
    </row>
    <row r="1046" spans="1:28" x14ac:dyDescent="0.3">
      <c r="A1046" s="5" t="s">
        <v>2572</v>
      </c>
      <c r="B1046" s="5" t="s">
        <v>2573</v>
      </c>
      <c r="C1046" s="5">
        <v>16</v>
      </c>
      <c r="D1046" s="162">
        <v>2973.32</v>
      </c>
      <c r="E1046" s="124">
        <v>44865</v>
      </c>
      <c r="F1046" s="124">
        <v>44886</v>
      </c>
      <c r="G1046" s="140">
        <v>0</v>
      </c>
      <c r="H1046" s="5" t="s">
        <v>8395</v>
      </c>
      <c r="I1046" s="22" t="s">
        <v>8591</v>
      </c>
      <c r="J1046" s="5"/>
      <c r="K1046" s="5"/>
      <c r="L1046" s="160">
        <f t="shared" si="166"/>
        <v>2973.32</v>
      </c>
      <c r="M1046" s="160">
        <f t="shared" si="165"/>
        <v>2973.32</v>
      </c>
      <c r="N1046" s="33">
        <f t="shared" si="164"/>
        <v>0</v>
      </c>
      <c r="T1046">
        <v>1</v>
      </c>
      <c r="U1046" s="29">
        <f t="shared" si="158"/>
        <v>0</v>
      </c>
      <c r="V1046" s="29">
        <f t="shared" si="159"/>
        <v>0</v>
      </c>
      <c r="W1046" s="29">
        <f t="shared" si="160"/>
        <v>0</v>
      </c>
      <c r="X1046" s="29">
        <f t="shared" si="161"/>
        <v>0</v>
      </c>
      <c r="Y1046" s="29">
        <f t="shared" si="162"/>
        <v>0</v>
      </c>
      <c r="Z1046" s="29">
        <f t="shared" si="163"/>
        <v>2973.32</v>
      </c>
      <c r="AB1046" s="29"/>
    </row>
    <row r="1047" spans="1:28" x14ac:dyDescent="0.3">
      <c r="B1047" s="82"/>
    </row>
    <row r="1048" spans="1:28" x14ac:dyDescent="0.3">
      <c r="L1048" s="29">
        <f>SUM(L5:L1046)</f>
        <v>9363567.1952599976</v>
      </c>
      <c r="M1048" s="29">
        <f>SUM(M5:M1046)</f>
        <v>9363567.1952599976</v>
      </c>
      <c r="U1048" s="29">
        <f t="shared" ref="U1048:Z1048" si="167">SUM(U5:U1046)</f>
        <v>2826235.5608999999</v>
      </c>
      <c r="V1048" s="29">
        <f t="shared" si="167"/>
        <v>0</v>
      </c>
      <c r="W1048" s="29">
        <f t="shared" si="167"/>
        <v>889200.55999999889</v>
      </c>
      <c r="X1048" s="29">
        <f t="shared" si="167"/>
        <v>472703.1111000001</v>
      </c>
      <c r="Y1048" s="29">
        <f t="shared" si="167"/>
        <v>607954.29675999994</v>
      </c>
      <c r="Z1048" s="29">
        <f t="shared" si="167"/>
        <v>4567473.666500004</v>
      </c>
    </row>
    <row r="1049" spans="1:28" x14ac:dyDescent="0.3">
      <c r="U1049" t="s">
        <v>8316</v>
      </c>
      <c r="W1049" s="29">
        <f>SUM(U1048:W1048)</f>
        <v>3715436.1208999986</v>
      </c>
    </row>
    <row r="1050" spans="1:28" x14ac:dyDescent="0.3">
      <c r="U1050" t="s">
        <v>8315</v>
      </c>
      <c r="W1050" s="29">
        <f>SUM(X1048:Z1048)</f>
        <v>5648131.0743600037</v>
      </c>
    </row>
    <row r="1051" spans="1:28" x14ac:dyDescent="0.3">
      <c r="U1051" s="44" t="s">
        <v>8013</v>
      </c>
      <c r="W1051" s="29">
        <f>SUM(U1048:Z1048)</f>
        <v>9363567.1952600032</v>
      </c>
    </row>
  </sheetData>
  <autoFilter ref="A2:N1046" xr:uid="{0C9BBF51-D755-4492-8EFB-08E10424166F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97"/>
  <sheetViews>
    <sheetView workbookViewId="0">
      <pane xSplit="8" ySplit="1" topLeftCell="M2" activePane="bottomRight" state="frozen"/>
      <selection pane="topRight" activeCell="I1" sqref="I1"/>
      <selection pane="bottomLeft" activeCell="A2" sqref="A2"/>
      <selection pane="bottomRight" activeCell="H28" sqref="H28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27.77734375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4" t="s">
        <v>8032</v>
      </c>
      <c r="B1" s="44" t="s">
        <v>8033</v>
      </c>
      <c r="C1" s="44" t="s">
        <v>8034</v>
      </c>
      <c r="D1" s="44" t="s">
        <v>8035</v>
      </c>
      <c r="E1" s="44" t="s">
        <v>8044</v>
      </c>
      <c r="F1" s="44" t="s">
        <v>8036</v>
      </c>
      <c r="G1" s="44" t="s">
        <v>8037</v>
      </c>
      <c r="H1" s="148" t="s">
        <v>8038</v>
      </c>
      <c r="I1" s="44" t="s">
        <v>8049</v>
      </c>
      <c r="J1" s="44" t="s">
        <v>8046</v>
      </c>
      <c r="K1" s="44" t="s">
        <v>8039</v>
      </c>
      <c r="L1" s="80" t="s">
        <v>8225</v>
      </c>
      <c r="M1" s="80" t="s">
        <v>8226</v>
      </c>
      <c r="N1" s="44" t="s">
        <v>8214</v>
      </c>
      <c r="O1" s="97" t="s">
        <v>8237</v>
      </c>
      <c r="P1" s="98" t="s">
        <v>8222</v>
      </c>
      <c r="Q1" s="85" t="s">
        <v>8223</v>
      </c>
      <c r="R1" s="99" t="s">
        <v>8236</v>
      </c>
      <c r="S1" s="80" t="s">
        <v>8326</v>
      </c>
      <c r="T1" s="80" t="s">
        <v>8327</v>
      </c>
    </row>
    <row r="2" spans="1:20" x14ac:dyDescent="0.3">
      <c r="A2" t="s">
        <v>8041</v>
      </c>
      <c r="B2" t="s">
        <v>8042</v>
      </c>
      <c r="C2">
        <v>59702</v>
      </c>
      <c r="D2">
        <v>392774</v>
      </c>
      <c r="E2" s="75">
        <v>44181</v>
      </c>
      <c r="G2" s="77">
        <v>1</v>
      </c>
      <c r="H2" t="s">
        <v>8043</v>
      </c>
      <c r="I2" t="s">
        <v>8050</v>
      </c>
      <c r="J2" t="s">
        <v>8047</v>
      </c>
      <c r="K2">
        <v>5000</v>
      </c>
      <c r="L2" s="77">
        <v>5000</v>
      </c>
      <c r="N2" t="s">
        <v>8215</v>
      </c>
      <c r="O2" s="19">
        <f>M3*1.117</f>
        <v>2852.8179999999998</v>
      </c>
      <c r="P2" s="19">
        <f>'BCWR - Cat A'!U6</f>
        <v>0</v>
      </c>
      <c r="Q2" s="19"/>
      <c r="R2" s="19">
        <f>O2-P2</f>
        <v>2852.8179999999998</v>
      </c>
      <c r="S2" s="19">
        <f>R2</f>
        <v>2852.8179999999998</v>
      </c>
    </row>
    <row r="3" spans="1:20" x14ac:dyDescent="0.3">
      <c r="C3">
        <v>59702</v>
      </c>
      <c r="D3">
        <v>376464</v>
      </c>
      <c r="E3" s="75">
        <v>43819</v>
      </c>
      <c r="F3">
        <v>1</v>
      </c>
      <c r="H3" t="s">
        <v>8045</v>
      </c>
      <c r="I3" t="s">
        <v>8051</v>
      </c>
      <c r="J3" t="s">
        <v>8048</v>
      </c>
      <c r="K3">
        <v>30901</v>
      </c>
      <c r="L3">
        <v>2554</v>
      </c>
      <c r="M3">
        <v>2554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74" t="s">
        <v>8052</v>
      </c>
      <c r="B6" s="74" t="s">
        <v>8053</v>
      </c>
      <c r="C6">
        <v>59703</v>
      </c>
      <c r="D6">
        <v>376464</v>
      </c>
      <c r="E6" s="75">
        <v>43819</v>
      </c>
      <c r="F6">
        <v>1</v>
      </c>
      <c r="H6" t="s">
        <v>8045</v>
      </c>
      <c r="I6" t="s">
        <v>8051</v>
      </c>
      <c r="J6" t="s">
        <v>8048</v>
      </c>
      <c r="K6" s="76">
        <v>749434</v>
      </c>
      <c r="L6" s="76">
        <v>61945</v>
      </c>
      <c r="M6" s="76">
        <v>61945</v>
      </c>
      <c r="O6" s="19">
        <f>SUM(M6:M6)*1.117</f>
        <v>69192.565000000002</v>
      </c>
      <c r="P6" s="19">
        <v>0</v>
      </c>
      <c r="Q6" s="19"/>
      <c r="R6" s="19">
        <f>O6-P6</f>
        <v>69192.565000000002</v>
      </c>
      <c r="S6" s="19">
        <f>R6</f>
        <v>69192.565000000002</v>
      </c>
    </row>
    <row r="7" spans="1:20" x14ac:dyDescent="0.3">
      <c r="O7" s="19"/>
      <c r="P7" s="19"/>
      <c r="Q7" s="19"/>
      <c r="R7" s="19"/>
    </row>
    <row r="8" spans="1:20" x14ac:dyDescent="0.3">
      <c r="O8" s="19"/>
      <c r="P8" s="19"/>
      <c r="Q8" s="19"/>
      <c r="R8" s="19"/>
    </row>
    <row r="9" spans="1:20" x14ac:dyDescent="0.3">
      <c r="A9" t="s">
        <v>8054</v>
      </c>
      <c r="B9" t="s">
        <v>8055</v>
      </c>
      <c r="C9">
        <v>59704</v>
      </c>
      <c r="D9">
        <v>388253</v>
      </c>
      <c r="E9" s="75">
        <v>44083</v>
      </c>
      <c r="G9" s="77">
        <v>1</v>
      </c>
      <c r="H9" t="s">
        <v>8056</v>
      </c>
      <c r="I9" t="s">
        <v>8057</v>
      </c>
      <c r="J9" t="s">
        <v>8058</v>
      </c>
      <c r="K9">
        <v>83687</v>
      </c>
      <c r="L9" s="77">
        <v>83687</v>
      </c>
      <c r="N9" t="s">
        <v>8215</v>
      </c>
      <c r="O9" s="19">
        <f>SUM(M10:M22)*1.117</f>
        <v>239386.50399999999</v>
      </c>
      <c r="P9" s="19">
        <f>'BCWR - Cat A'!U9</f>
        <v>206405.80609999999</v>
      </c>
      <c r="Q9" s="19"/>
      <c r="R9" s="19">
        <f>O9-P9</f>
        <v>32980.697899999999</v>
      </c>
      <c r="T9" s="19">
        <f>R9</f>
        <v>32980.697899999999</v>
      </c>
    </row>
    <row r="10" spans="1:20" x14ac:dyDescent="0.3">
      <c r="C10">
        <v>59704</v>
      </c>
      <c r="D10">
        <v>390055</v>
      </c>
      <c r="E10" s="75">
        <v>44155</v>
      </c>
      <c r="F10">
        <v>1</v>
      </c>
      <c r="H10" t="s">
        <v>8059</v>
      </c>
      <c r="I10" t="s">
        <v>8057</v>
      </c>
      <c r="J10" t="s">
        <v>8058</v>
      </c>
      <c r="K10">
        <v>91690</v>
      </c>
      <c r="L10">
        <v>2</v>
      </c>
      <c r="M10">
        <v>2</v>
      </c>
      <c r="O10" s="19"/>
      <c r="P10" s="19"/>
      <c r="Q10" s="19"/>
      <c r="R10" s="19"/>
    </row>
    <row r="11" spans="1:20" ht="28.8" x14ac:dyDescent="0.3">
      <c r="C11">
        <v>59704</v>
      </c>
      <c r="D11">
        <v>383443</v>
      </c>
      <c r="E11" s="75">
        <v>44309</v>
      </c>
      <c r="F11">
        <v>1</v>
      </c>
      <c r="H11" t="s">
        <v>8147</v>
      </c>
      <c r="I11" t="s">
        <v>8051</v>
      </c>
      <c r="J11" t="s">
        <v>8061</v>
      </c>
      <c r="K11">
        <v>35973</v>
      </c>
      <c r="L11" s="78">
        <v>65146</v>
      </c>
      <c r="M11" s="84">
        <v>32519</v>
      </c>
      <c r="N11" s="74" t="s">
        <v>8358</v>
      </c>
      <c r="O11" s="19"/>
      <c r="P11" s="19"/>
      <c r="Q11" s="19"/>
      <c r="R11" s="19"/>
    </row>
    <row r="12" spans="1:20" x14ac:dyDescent="0.3">
      <c r="C12" s="44">
        <v>59728</v>
      </c>
      <c r="D12">
        <v>383443</v>
      </c>
      <c r="E12" s="75">
        <v>44309</v>
      </c>
      <c r="F12">
        <v>1</v>
      </c>
      <c r="G12" s="82"/>
      <c r="H12" t="s">
        <v>8147</v>
      </c>
      <c r="I12" t="s">
        <v>8051</v>
      </c>
      <c r="J12" t="s">
        <v>8061</v>
      </c>
      <c r="K12">
        <v>32627</v>
      </c>
      <c r="L12" s="82">
        <v>32627</v>
      </c>
      <c r="M12" s="84">
        <v>32627</v>
      </c>
      <c r="N12" t="s">
        <v>8355</v>
      </c>
      <c r="O12" s="19"/>
      <c r="P12" s="19"/>
      <c r="Q12" s="19"/>
      <c r="R12" s="19"/>
    </row>
    <row r="13" spans="1:20" x14ac:dyDescent="0.3">
      <c r="C13" s="44">
        <v>59728</v>
      </c>
      <c r="D13">
        <v>399995</v>
      </c>
      <c r="E13" s="75">
        <v>44390</v>
      </c>
      <c r="F13">
        <v>1</v>
      </c>
      <c r="H13" t="s">
        <v>8062</v>
      </c>
      <c r="I13" t="s">
        <v>8060</v>
      </c>
      <c r="J13" t="s">
        <v>8063</v>
      </c>
      <c r="K13">
        <v>88872</v>
      </c>
      <c r="L13">
        <v>88872</v>
      </c>
      <c r="M13">
        <v>88872</v>
      </c>
      <c r="O13" s="19"/>
      <c r="P13" s="19"/>
      <c r="Q13" s="19"/>
      <c r="R13" s="19"/>
    </row>
    <row r="14" spans="1:20" x14ac:dyDescent="0.3">
      <c r="C14" s="44">
        <v>59728</v>
      </c>
      <c r="D14">
        <v>402061</v>
      </c>
      <c r="E14" s="75">
        <v>44391</v>
      </c>
      <c r="G14" s="68">
        <v>1</v>
      </c>
      <c r="H14" t="s">
        <v>8064</v>
      </c>
      <c r="I14" t="s">
        <v>8060</v>
      </c>
      <c r="J14" t="s">
        <v>8065</v>
      </c>
      <c r="K14">
        <v>18300</v>
      </c>
      <c r="L14" s="68">
        <v>24931</v>
      </c>
      <c r="M14">
        <v>24931</v>
      </c>
      <c r="O14" s="19"/>
      <c r="P14" s="19"/>
      <c r="Q14" s="19"/>
      <c r="R14" s="19"/>
    </row>
    <row r="15" spans="1:20" x14ac:dyDescent="0.3">
      <c r="C15" s="44">
        <v>59728</v>
      </c>
      <c r="D15">
        <v>402224</v>
      </c>
      <c r="E15" s="75">
        <v>44393</v>
      </c>
      <c r="G15" s="68">
        <v>1</v>
      </c>
      <c r="H15" t="s">
        <v>8066</v>
      </c>
      <c r="I15" t="s">
        <v>8060</v>
      </c>
      <c r="J15" t="s">
        <v>8067</v>
      </c>
      <c r="K15">
        <v>8286</v>
      </c>
      <c r="L15">
        <v>6026</v>
      </c>
      <c r="M15">
        <v>6026</v>
      </c>
      <c r="O15" s="19"/>
      <c r="P15" s="19"/>
      <c r="Q15" s="19"/>
      <c r="R15" s="19"/>
    </row>
    <row r="16" spans="1:20" x14ac:dyDescent="0.3">
      <c r="C16" s="44">
        <v>59728</v>
      </c>
      <c r="D16">
        <v>403596</v>
      </c>
      <c r="E16" s="75">
        <v>44420</v>
      </c>
      <c r="G16">
        <v>1</v>
      </c>
      <c r="H16" t="s">
        <v>8329</v>
      </c>
      <c r="I16" t="s">
        <v>8060</v>
      </c>
      <c r="J16" t="s">
        <v>8128</v>
      </c>
      <c r="K16">
        <v>17280</v>
      </c>
      <c r="L16">
        <v>17280</v>
      </c>
      <c r="M16">
        <v>17280</v>
      </c>
      <c r="O16" s="19"/>
      <c r="P16" s="19"/>
      <c r="Q16" s="19"/>
      <c r="R16" s="19"/>
    </row>
    <row r="17" spans="1:20" x14ac:dyDescent="0.3">
      <c r="C17" s="44">
        <v>59728</v>
      </c>
      <c r="D17">
        <v>405332</v>
      </c>
      <c r="E17" s="75">
        <v>44459</v>
      </c>
      <c r="G17">
        <v>1</v>
      </c>
      <c r="H17" t="s">
        <v>8363</v>
      </c>
      <c r="I17" t="s">
        <v>8060</v>
      </c>
      <c r="J17" t="s">
        <v>8364</v>
      </c>
      <c r="K17">
        <v>5202</v>
      </c>
      <c r="L17" s="82">
        <v>4001</v>
      </c>
      <c r="M17" s="82">
        <v>4001</v>
      </c>
      <c r="N17" s="82"/>
      <c r="O17" s="19"/>
      <c r="P17" s="19"/>
      <c r="Q17" s="19"/>
      <c r="R17" s="19"/>
    </row>
    <row r="18" spans="1:20" x14ac:dyDescent="0.3">
      <c r="C18" s="44">
        <v>59728</v>
      </c>
      <c r="D18">
        <v>405424</v>
      </c>
      <c r="E18" s="75">
        <v>44468</v>
      </c>
      <c r="F18">
        <v>1</v>
      </c>
      <c r="H18" t="s">
        <v>8570</v>
      </c>
      <c r="I18" t="s">
        <v>8060</v>
      </c>
      <c r="J18" t="s">
        <v>8571</v>
      </c>
      <c r="K18">
        <v>4900</v>
      </c>
      <c r="L18" s="82">
        <v>42</v>
      </c>
      <c r="M18" s="82"/>
      <c r="N18" s="82"/>
      <c r="O18" s="19"/>
      <c r="P18" s="19"/>
      <c r="Q18" s="19"/>
      <c r="R18" s="19"/>
    </row>
    <row r="19" spans="1:20" x14ac:dyDescent="0.3">
      <c r="C19" s="44">
        <v>59728</v>
      </c>
      <c r="D19">
        <v>405548</v>
      </c>
      <c r="E19" s="75">
        <v>44463</v>
      </c>
      <c r="G19">
        <v>1</v>
      </c>
      <c r="H19" t="s">
        <v>8496</v>
      </c>
      <c r="I19" t="s">
        <v>8495</v>
      </c>
      <c r="J19" t="s">
        <v>8365</v>
      </c>
      <c r="K19">
        <v>4259</v>
      </c>
      <c r="L19">
        <v>2618</v>
      </c>
      <c r="M19">
        <v>2618</v>
      </c>
      <c r="O19" s="19"/>
      <c r="P19" s="19"/>
      <c r="Q19" s="19"/>
      <c r="R19" s="19"/>
    </row>
    <row r="20" spans="1:20" x14ac:dyDescent="0.3">
      <c r="C20" s="44">
        <v>59728</v>
      </c>
      <c r="D20">
        <v>405558</v>
      </c>
      <c r="E20" s="75">
        <v>44463</v>
      </c>
      <c r="G20">
        <v>1</v>
      </c>
      <c r="H20" t="s">
        <v>8497</v>
      </c>
      <c r="I20" t="s">
        <v>8495</v>
      </c>
      <c r="J20" t="s">
        <v>8365</v>
      </c>
      <c r="K20">
        <v>2881</v>
      </c>
      <c r="L20">
        <v>2881</v>
      </c>
      <c r="M20">
        <v>2881</v>
      </c>
      <c r="O20" s="19"/>
      <c r="P20" s="19"/>
      <c r="Q20" s="19"/>
      <c r="R20" s="19"/>
    </row>
    <row r="21" spans="1:20" x14ac:dyDescent="0.3">
      <c r="C21" s="44">
        <v>59728</v>
      </c>
      <c r="D21">
        <v>405777</v>
      </c>
      <c r="E21" s="75">
        <v>44469</v>
      </c>
      <c r="G21">
        <v>1</v>
      </c>
      <c r="H21" t="s">
        <v>8498</v>
      </c>
      <c r="I21" t="s">
        <v>8060</v>
      </c>
      <c r="J21" t="s">
        <v>8067</v>
      </c>
      <c r="K21">
        <v>1461</v>
      </c>
      <c r="L21">
        <v>1461</v>
      </c>
      <c r="M21">
        <v>1461</v>
      </c>
      <c r="O21" s="19"/>
      <c r="P21" s="19"/>
      <c r="Q21" s="19"/>
      <c r="R21" s="19"/>
    </row>
    <row r="22" spans="1:20" x14ac:dyDescent="0.3">
      <c r="C22" s="44">
        <v>59728</v>
      </c>
      <c r="D22">
        <v>405823</v>
      </c>
      <c r="E22" s="75">
        <v>44470</v>
      </c>
      <c r="G22">
        <v>1</v>
      </c>
      <c r="H22" t="s">
        <v>8499</v>
      </c>
      <c r="I22" t="s">
        <v>8060</v>
      </c>
      <c r="J22" t="s">
        <v>8365</v>
      </c>
      <c r="K22">
        <v>1094</v>
      </c>
      <c r="L22">
        <v>1094</v>
      </c>
      <c r="M22">
        <v>1094</v>
      </c>
      <c r="O22" s="19"/>
      <c r="P22" s="19"/>
      <c r="Q22" s="19"/>
      <c r="R22" s="19"/>
    </row>
    <row r="23" spans="1:20" x14ac:dyDescent="0.3">
      <c r="C23" s="44">
        <v>59728</v>
      </c>
      <c r="D23">
        <v>408284</v>
      </c>
      <c r="E23" s="75" t="s">
        <v>8598</v>
      </c>
      <c r="G23">
        <v>1</v>
      </c>
      <c r="H23" t="s">
        <v>8599</v>
      </c>
      <c r="I23" t="s">
        <v>8060</v>
      </c>
      <c r="J23" t="s">
        <v>8600</v>
      </c>
      <c r="K23">
        <v>18000</v>
      </c>
      <c r="O23" s="19"/>
      <c r="P23" s="19"/>
      <c r="Q23" s="19"/>
      <c r="R23" s="19"/>
    </row>
    <row r="24" spans="1:20" x14ac:dyDescent="0.3">
      <c r="C24" s="44"/>
      <c r="E24" s="75"/>
      <c r="O24" s="19"/>
      <c r="P24" s="19"/>
      <c r="Q24" s="19"/>
      <c r="R24" s="19"/>
    </row>
    <row r="25" spans="1:20" x14ac:dyDescent="0.3">
      <c r="O25" s="19"/>
      <c r="P25" s="19"/>
      <c r="Q25" s="19"/>
      <c r="R25" s="19"/>
    </row>
    <row r="26" spans="1:20" x14ac:dyDescent="0.3">
      <c r="A26" t="s">
        <v>8068</v>
      </c>
      <c r="B26" t="s">
        <v>8069</v>
      </c>
      <c r="C26" s="44">
        <v>59729</v>
      </c>
      <c r="D26">
        <v>395126</v>
      </c>
      <c r="E26" s="75">
        <v>44270</v>
      </c>
      <c r="F26">
        <v>1</v>
      </c>
      <c r="H26" t="s">
        <v>8212</v>
      </c>
      <c r="I26" t="s">
        <v>8070</v>
      </c>
      <c r="J26" t="s">
        <v>8071</v>
      </c>
      <c r="K26">
        <v>13598</v>
      </c>
      <c r="L26">
        <v>1970</v>
      </c>
      <c r="M26">
        <v>1970</v>
      </c>
      <c r="O26" s="19">
        <f>SUM(M26:M26)*1.117</f>
        <v>2200.4899999999998</v>
      </c>
      <c r="P26" s="19">
        <f>'BCWR - Cat A'!U14</f>
        <v>0</v>
      </c>
      <c r="Q26" s="19"/>
      <c r="R26" s="19">
        <f>O26-P26</f>
        <v>2200.4899999999998</v>
      </c>
      <c r="S26" s="19">
        <f>R26</f>
        <v>2200.4899999999998</v>
      </c>
    </row>
    <row r="27" spans="1:20" x14ac:dyDescent="0.3">
      <c r="O27" s="19"/>
      <c r="P27" s="19"/>
      <c r="Q27" s="19"/>
      <c r="R27" s="19"/>
    </row>
    <row r="28" spans="1:20" x14ac:dyDescent="0.3">
      <c r="O28" s="19"/>
      <c r="P28" s="19"/>
      <c r="Q28" s="19"/>
      <c r="R28" s="19"/>
    </row>
    <row r="29" spans="1:20" x14ac:dyDescent="0.3">
      <c r="A29" t="s">
        <v>8073</v>
      </c>
      <c r="B29" t="s">
        <v>8074</v>
      </c>
      <c r="C29">
        <v>59706</v>
      </c>
      <c r="D29">
        <v>390374</v>
      </c>
      <c r="E29" s="75">
        <v>44130</v>
      </c>
      <c r="F29">
        <v>1</v>
      </c>
      <c r="H29" t="s">
        <v>8075</v>
      </c>
      <c r="I29" t="s">
        <v>8076</v>
      </c>
      <c r="J29" t="s">
        <v>8077</v>
      </c>
      <c r="K29">
        <v>3240</v>
      </c>
      <c r="L29">
        <v>360</v>
      </c>
      <c r="M29">
        <v>360</v>
      </c>
      <c r="O29" s="19">
        <f>SUM(M29:M36)*1.117+SUM(L37:L38)*1.117</f>
        <v>705643.527</v>
      </c>
      <c r="P29" s="19">
        <f>'BCWR - Cat A'!U17</f>
        <v>243534.78</v>
      </c>
      <c r="Q29" s="19"/>
      <c r="R29" s="19">
        <f>O29-P29</f>
        <v>462108.74699999997</v>
      </c>
      <c r="T29" s="19">
        <f>R29</f>
        <v>462108.74699999997</v>
      </c>
    </row>
    <row r="30" spans="1:20" x14ac:dyDescent="0.3">
      <c r="C30">
        <v>59706</v>
      </c>
      <c r="D30">
        <v>391026</v>
      </c>
      <c r="E30" s="75">
        <v>44147</v>
      </c>
      <c r="F30">
        <v>1</v>
      </c>
      <c r="H30" t="s">
        <v>8078</v>
      </c>
      <c r="I30" t="s">
        <v>8076</v>
      </c>
      <c r="J30" t="s">
        <v>8079</v>
      </c>
      <c r="K30">
        <v>2436</v>
      </c>
      <c r="L30">
        <v>243</v>
      </c>
      <c r="M30">
        <v>243</v>
      </c>
      <c r="O30" s="19"/>
      <c r="P30" s="19"/>
      <c r="Q30" s="19"/>
      <c r="R30" s="19"/>
    </row>
    <row r="31" spans="1:20" x14ac:dyDescent="0.3">
      <c r="C31" s="44">
        <v>59730</v>
      </c>
      <c r="D31">
        <v>394400</v>
      </c>
      <c r="E31" s="75">
        <v>44232</v>
      </c>
      <c r="G31" s="68">
        <v>1</v>
      </c>
      <c r="H31" t="s">
        <v>8080</v>
      </c>
      <c r="I31" t="s">
        <v>8081</v>
      </c>
      <c r="J31" t="s">
        <v>8082</v>
      </c>
      <c r="K31">
        <v>30775</v>
      </c>
      <c r="L31" s="68">
        <v>30775</v>
      </c>
      <c r="M31" s="84"/>
      <c r="N31" s="84" t="s">
        <v>8216</v>
      </c>
      <c r="O31" s="19"/>
      <c r="P31" s="19"/>
      <c r="Q31" s="19"/>
      <c r="R31" s="19"/>
    </row>
    <row r="32" spans="1:20" x14ac:dyDescent="0.3">
      <c r="C32" s="44">
        <v>59730</v>
      </c>
      <c r="D32">
        <v>401625</v>
      </c>
      <c r="E32" s="75">
        <v>44398</v>
      </c>
      <c r="F32">
        <v>1</v>
      </c>
      <c r="H32" t="s">
        <v>8083</v>
      </c>
      <c r="I32" t="s">
        <v>8076</v>
      </c>
      <c r="J32" t="s">
        <v>8084</v>
      </c>
      <c r="K32">
        <v>8000</v>
      </c>
      <c r="L32">
        <v>8000</v>
      </c>
      <c r="M32">
        <v>8000</v>
      </c>
      <c r="O32" s="19"/>
      <c r="P32" s="19"/>
      <c r="Q32" s="19"/>
      <c r="R32" s="19"/>
    </row>
    <row r="33" spans="1:20" x14ac:dyDescent="0.3">
      <c r="C33" s="44">
        <v>59730</v>
      </c>
      <c r="D33">
        <v>405991</v>
      </c>
      <c r="E33" s="75">
        <v>44475</v>
      </c>
      <c r="G33">
        <v>1</v>
      </c>
      <c r="H33" t="s">
        <v>8501</v>
      </c>
      <c r="I33" t="s">
        <v>8076</v>
      </c>
      <c r="J33" t="s">
        <v>8086</v>
      </c>
      <c r="K33">
        <v>1240</v>
      </c>
      <c r="L33">
        <v>1240</v>
      </c>
      <c r="M33">
        <v>1240</v>
      </c>
      <c r="O33" s="19"/>
      <c r="P33" s="19"/>
      <c r="Q33" s="19"/>
      <c r="R33" s="19"/>
    </row>
    <row r="34" spans="1:20" x14ac:dyDescent="0.3">
      <c r="C34" s="44">
        <v>59730</v>
      </c>
      <c r="D34">
        <v>397664</v>
      </c>
      <c r="E34" s="75">
        <v>44334</v>
      </c>
      <c r="F34">
        <v>1</v>
      </c>
      <c r="H34" t="s">
        <v>8085</v>
      </c>
      <c r="I34" t="s">
        <v>8076</v>
      </c>
      <c r="J34" t="s">
        <v>8086</v>
      </c>
      <c r="K34">
        <v>165900</v>
      </c>
      <c r="L34">
        <v>165900</v>
      </c>
      <c r="M34">
        <v>165900</v>
      </c>
      <c r="O34" s="19"/>
      <c r="P34" s="19"/>
      <c r="Q34" s="19"/>
      <c r="R34" s="19"/>
    </row>
    <row r="35" spans="1:20" x14ac:dyDescent="0.3">
      <c r="C35" s="44">
        <v>59730</v>
      </c>
      <c r="D35">
        <v>404242</v>
      </c>
      <c r="E35" s="75">
        <v>44460</v>
      </c>
      <c r="F35">
        <v>1</v>
      </c>
      <c r="H35" t="s">
        <v>8367</v>
      </c>
      <c r="I35" t="s">
        <v>8368</v>
      </c>
      <c r="J35" t="s">
        <v>8369</v>
      </c>
      <c r="K35">
        <v>21175</v>
      </c>
      <c r="L35">
        <v>21175</v>
      </c>
      <c r="M35">
        <v>21175</v>
      </c>
      <c r="O35" s="19"/>
      <c r="P35" s="19"/>
      <c r="Q35" s="19"/>
      <c r="R35" s="19"/>
    </row>
    <row r="36" spans="1:20" x14ac:dyDescent="0.3">
      <c r="A36" t="s">
        <v>8366</v>
      </c>
      <c r="C36" s="44">
        <v>59730</v>
      </c>
      <c r="D36">
        <v>405031</v>
      </c>
      <c r="E36" s="75">
        <v>44480</v>
      </c>
      <c r="F36">
        <v>1</v>
      </c>
      <c r="H36" t="s">
        <v>8377</v>
      </c>
      <c r="I36" t="s">
        <v>8076</v>
      </c>
      <c r="J36" t="s">
        <v>8086</v>
      </c>
      <c r="K36">
        <v>284898</v>
      </c>
      <c r="L36" s="82">
        <v>284898</v>
      </c>
      <c r="M36" s="82">
        <v>284898</v>
      </c>
      <c r="N36" s="82"/>
      <c r="O36" s="19"/>
      <c r="P36" s="19"/>
      <c r="Q36" s="19"/>
      <c r="R36" s="19"/>
    </row>
    <row r="37" spans="1:20" x14ac:dyDescent="0.3">
      <c r="C37" s="44">
        <v>59730</v>
      </c>
      <c r="D37">
        <v>407180</v>
      </c>
      <c r="E37" s="75">
        <v>44502</v>
      </c>
      <c r="G37">
        <v>1</v>
      </c>
      <c r="H37" t="s">
        <v>8572</v>
      </c>
      <c r="I37" t="s">
        <v>8076</v>
      </c>
      <c r="J37" t="s">
        <v>8573</v>
      </c>
      <c r="K37">
        <v>70475</v>
      </c>
      <c r="L37" s="82">
        <v>70475</v>
      </c>
      <c r="M37" s="82"/>
      <c r="N37" s="82" t="s">
        <v>8596</v>
      </c>
      <c r="O37" s="19"/>
      <c r="P37" s="19"/>
      <c r="Q37" s="19"/>
      <c r="R37" s="19"/>
    </row>
    <row r="38" spans="1:20" x14ac:dyDescent="0.3">
      <c r="C38" s="44">
        <v>59730</v>
      </c>
      <c r="D38">
        <v>407507</v>
      </c>
      <c r="E38" s="75">
        <v>44509</v>
      </c>
      <c r="G38">
        <v>1</v>
      </c>
      <c r="H38" t="s">
        <v>8574</v>
      </c>
      <c r="I38" t="s">
        <v>8076</v>
      </c>
      <c r="J38" t="s">
        <v>8566</v>
      </c>
      <c r="K38">
        <v>79440</v>
      </c>
      <c r="L38" s="82">
        <v>79440</v>
      </c>
      <c r="M38" s="82"/>
      <c r="N38" s="82" t="s">
        <v>8596</v>
      </c>
      <c r="O38" s="19"/>
      <c r="P38" s="19"/>
      <c r="Q38" s="19"/>
      <c r="R38" s="19"/>
    </row>
    <row r="39" spans="1:20" x14ac:dyDescent="0.3">
      <c r="O39" s="19"/>
      <c r="P39" s="19"/>
      <c r="Q39" s="19"/>
      <c r="R39" s="19"/>
    </row>
    <row r="40" spans="1:20" x14ac:dyDescent="0.3">
      <c r="O40" s="19"/>
      <c r="P40" s="19"/>
      <c r="Q40" s="19"/>
      <c r="R40" s="19"/>
    </row>
    <row r="41" spans="1:20" x14ac:dyDescent="0.3">
      <c r="A41" t="s">
        <v>8087</v>
      </c>
      <c r="B41" t="s">
        <v>8088</v>
      </c>
      <c r="C41">
        <v>59708</v>
      </c>
      <c r="D41">
        <v>393173</v>
      </c>
      <c r="E41" s="75">
        <v>44208</v>
      </c>
      <c r="F41">
        <v>1</v>
      </c>
      <c r="H41" t="s">
        <v>8089</v>
      </c>
      <c r="I41" t="s">
        <v>8090</v>
      </c>
      <c r="J41" t="s">
        <v>8091</v>
      </c>
      <c r="K41">
        <v>205</v>
      </c>
      <c r="L41">
        <v>28</v>
      </c>
      <c r="M41">
        <v>28</v>
      </c>
      <c r="O41" s="19">
        <f>SUM(M41:M43)*1.117</f>
        <v>77005.98</v>
      </c>
      <c r="P41" s="19">
        <f>'BCWR - Cat A'!U26</f>
        <v>30382.079099999992</v>
      </c>
      <c r="Q41" s="19"/>
      <c r="R41" s="19">
        <f>O41-P41</f>
        <v>46623.900900000008</v>
      </c>
      <c r="S41" s="19">
        <f>R41</f>
        <v>46623.900900000008</v>
      </c>
    </row>
    <row r="42" spans="1:20" x14ac:dyDescent="0.3">
      <c r="C42">
        <v>59708</v>
      </c>
      <c r="D42">
        <v>362913</v>
      </c>
      <c r="E42" s="75">
        <v>43537</v>
      </c>
      <c r="G42">
        <v>1</v>
      </c>
      <c r="H42" t="s">
        <v>8345</v>
      </c>
      <c r="I42" t="s">
        <v>8051</v>
      </c>
      <c r="J42" t="s">
        <v>8093</v>
      </c>
      <c r="K42">
        <v>475410</v>
      </c>
      <c r="L42">
        <v>9509</v>
      </c>
      <c r="M42">
        <v>9509</v>
      </c>
      <c r="O42" s="19"/>
      <c r="P42" s="19"/>
      <c r="Q42" s="19"/>
      <c r="R42" s="19"/>
    </row>
    <row r="43" spans="1:20" x14ac:dyDescent="0.3">
      <c r="C43">
        <v>59708</v>
      </c>
      <c r="D43">
        <v>375848</v>
      </c>
      <c r="E43" s="75">
        <v>43803</v>
      </c>
      <c r="F43">
        <v>1</v>
      </c>
      <c r="H43" t="s">
        <v>8092</v>
      </c>
      <c r="I43" t="s">
        <v>8051</v>
      </c>
      <c r="J43" t="s">
        <v>8093</v>
      </c>
      <c r="K43">
        <v>1051513</v>
      </c>
      <c r="L43">
        <v>59403</v>
      </c>
      <c r="M43">
        <v>59403</v>
      </c>
      <c r="O43" s="19"/>
      <c r="P43" s="19"/>
      <c r="Q43" s="19"/>
      <c r="R43" s="19"/>
    </row>
    <row r="44" spans="1:20" x14ac:dyDescent="0.3">
      <c r="C44" s="44">
        <v>59731</v>
      </c>
      <c r="D44">
        <v>408487</v>
      </c>
      <c r="E44" s="75">
        <v>44530</v>
      </c>
      <c r="G44">
        <v>1</v>
      </c>
      <c r="H44" t="s">
        <v>8569</v>
      </c>
      <c r="I44" t="s">
        <v>8051</v>
      </c>
      <c r="J44" t="s">
        <v>8093</v>
      </c>
      <c r="K44">
        <v>55602</v>
      </c>
      <c r="O44" s="19"/>
      <c r="P44" s="19"/>
      <c r="Q44" s="19"/>
      <c r="R44" s="19"/>
    </row>
    <row r="45" spans="1:20" x14ac:dyDescent="0.3">
      <c r="O45" s="19"/>
      <c r="P45" s="19"/>
      <c r="Q45" s="19"/>
      <c r="R45" s="19"/>
    </row>
    <row r="46" spans="1:20" x14ac:dyDescent="0.3">
      <c r="A46" t="s">
        <v>8094</v>
      </c>
      <c r="B46" t="s">
        <v>8095</v>
      </c>
      <c r="C46">
        <v>59709</v>
      </c>
      <c r="D46">
        <v>359249</v>
      </c>
      <c r="E46" s="75">
        <v>43500</v>
      </c>
      <c r="F46">
        <v>1</v>
      </c>
      <c r="H46" t="s">
        <v>8096</v>
      </c>
      <c r="I46" t="s">
        <v>8097</v>
      </c>
      <c r="J46" t="s">
        <v>8098</v>
      </c>
      <c r="K46">
        <v>215244</v>
      </c>
      <c r="L46">
        <v>5919</v>
      </c>
      <c r="M46">
        <v>5919</v>
      </c>
      <c r="O46" s="19">
        <f>SUM(M46:M53)*1.117</f>
        <v>101765.402</v>
      </c>
      <c r="P46" s="19">
        <f>'BCWR - Cat A'!U43</f>
        <v>5534.5907000000043</v>
      </c>
      <c r="Q46" s="19"/>
      <c r="R46" s="19">
        <f>O46-P46</f>
        <v>96230.811300000001</v>
      </c>
      <c r="S46" s="19">
        <f>R46-M51-M52-M53</f>
        <v>61791.811300000001</v>
      </c>
      <c r="T46" s="19">
        <f>R46-S46</f>
        <v>34439</v>
      </c>
    </row>
    <row r="47" spans="1:20" x14ac:dyDescent="0.3">
      <c r="C47">
        <v>59709</v>
      </c>
      <c r="D47">
        <v>390162</v>
      </c>
      <c r="E47" s="75">
        <v>44134</v>
      </c>
      <c r="F47">
        <v>1</v>
      </c>
      <c r="H47" t="s">
        <v>8099</v>
      </c>
      <c r="I47" t="s">
        <v>8097</v>
      </c>
      <c r="J47" t="s">
        <v>8100</v>
      </c>
      <c r="K47">
        <v>61600</v>
      </c>
      <c r="L47">
        <v>1400</v>
      </c>
      <c r="M47">
        <v>1400</v>
      </c>
      <c r="O47" s="19"/>
      <c r="P47" s="19"/>
      <c r="Q47" s="19"/>
      <c r="R47" s="19"/>
    </row>
    <row r="48" spans="1:20" x14ac:dyDescent="0.3">
      <c r="C48">
        <v>59709</v>
      </c>
      <c r="D48">
        <v>394393</v>
      </c>
      <c r="E48" s="75">
        <v>44225</v>
      </c>
      <c r="G48" s="82">
        <v>1</v>
      </c>
      <c r="H48" t="s">
        <v>8101</v>
      </c>
      <c r="I48" t="s">
        <v>8102</v>
      </c>
      <c r="J48" t="s">
        <v>8067</v>
      </c>
      <c r="K48">
        <v>254</v>
      </c>
      <c r="L48">
        <v>254</v>
      </c>
      <c r="N48" t="s">
        <v>8559</v>
      </c>
      <c r="O48" s="19"/>
      <c r="P48" s="19"/>
      <c r="Q48" s="19"/>
      <c r="R48" s="19"/>
    </row>
    <row r="49" spans="1:19" x14ac:dyDescent="0.3">
      <c r="C49">
        <v>59709</v>
      </c>
      <c r="D49">
        <v>383091</v>
      </c>
      <c r="E49" s="75">
        <v>43973</v>
      </c>
      <c r="G49" s="67">
        <v>1</v>
      </c>
      <c r="H49" t="s">
        <v>8361</v>
      </c>
      <c r="I49" t="s">
        <v>8051</v>
      </c>
      <c r="J49" t="s">
        <v>8048</v>
      </c>
      <c r="K49">
        <v>271469</v>
      </c>
      <c r="L49" s="67">
        <v>27588</v>
      </c>
      <c r="M49">
        <v>27588</v>
      </c>
      <c r="N49" t="s">
        <v>8219</v>
      </c>
      <c r="O49" s="19"/>
      <c r="P49" s="19"/>
      <c r="Q49" s="19"/>
      <c r="R49" s="19"/>
    </row>
    <row r="50" spans="1:19" x14ac:dyDescent="0.3">
      <c r="C50" s="44">
        <v>59732</v>
      </c>
      <c r="D50">
        <v>383091</v>
      </c>
      <c r="E50" s="75">
        <v>44005</v>
      </c>
      <c r="F50">
        <v>1</v>
      </c>
      <c r="H50" t="s">
        <v>8362</v>
      </c>
      <c r="I50" t="s">
        <v>8051</v>
      </c>
      <c r="J50" t="s">
        <v>8048</v>
      </c>
      <c r="K50">
        <v>90620</v>
      </c>
      <c r="L50">
        <v>21760</v>
      </c>
      <c r="M50">
        <v>21760</v>
      </c>
      <c r="O50" s="19"/>
      <c r="P50" s="19"/>
      <c r="Q50" s="19"/>
      <c r="R50" s="19"/>
    </row>
    <row r="51" spans="1:19" x14ac:dyDescent="0.3">
      <c r="C51" s="44">
        <v>59732</v>
      </c>
      <c r="D51">
        <v>383462</v>
      </c>
      <c r="E51" s="75">
        <v>44004</v>
      </c>
      <c r="F51">
        <v>1</v>
      </c>
      <c r="H51" t="s">
        <v>8502</v>
      </c>
      <c r="I51" t="s">
        <v>8503</v>
      </c>
      <c r="J51" t="s">
        <v>8504</v>
      </c>
      <c r="K51">
        <v>16019</v>
      </c>
      <c r="L51">
        <v>16019</v>
      </c>
      <c r="M51">
        <v>16019</v>
      </c>
      <c r="O51" s="19"/>
      <c r="P51" s="19"/>
      <c r="Q51" s="19"/>
      <c r="R51" s="19"/>
    </row>
    <row r="52" spans="1:19" x14ac:dyDescent="0.3">
      <c r="C52" s="44">
        <v>59732</v>
      </c>
      <c r="D52">
        <v>398317</v>
      </c>
      <c r="E52" s="75">
        <v>44326</v>
      </c>
      <c r="F52">
        <v>1</v>
      </c>
      <c r="H52" t="s">
        <v>8575</v>
      </c>
      <c r="I52" t="s">
        <v>8576</v>
      </c>
      <c r="J52" t="s">
        <v>8504</v>
      </c>
      <c r="K52">
        <v>10920</v>
      </c>
      <c r="L52">
        <v>10920</v>
      </c>
      <c r="M52">
        <v>10920</v>
      </c>
      <c r="O52" s="19"/>
      <c r="P52" s="19"/>
      <c r="Q52" s="19"/>
      <c r="R52" s="19"/>
    </row>
    <row r="53" spans="1:19" x14ac:dyDescent="0.3">
      <c r="C53" s="44">
        <v>59732</v>
      </c>
      <c r="D53">
        <v>406841</v>
      </c>
      <c r="E53" s="75">
        <v>44524</v>
      </c>
      <c r="F53">
        <v>1</v>
      </c>
      <c r="H53" t="s">
        <v>8577</v>
      </c>
      <c r="I53" t="s">
        <v>8578</v>
      </c>
      <c r="J53" t="s">
        <v>8579</v>
      </c>
      <c r="K53">
        <v>7500</v>
      </c>
      <c r="L53">
        <v>7500</v>
      </c>
      <c r="M53">
        <v>7500</v>
      </c>
      <c r="O53" s="19"/>
      <c r="P53" s="19"/>
      <c r="Q53" s="19"/>
      <c r="R53" s="19"/>
    </row>
    <row r="54" spans="1:19" x14ac:dyDescent="0.3">
      <c r="O54" s="19"/>
      <c r="P54" s="19"/>
      <c r="Q54" s="19"/>
      <c r="R54" s="19"/>
    </row>
    <row r="55" spans="1:19" x14ac:dyDescent="0.3">
      <c r="O55" s="19"/>
      <c r="P55" s="19"/>
      <c r="Q55" s="19"/>
      <c r="R55" s="19"/>
    </row>
    <row r="56" spans="1:19" x14ac:dyDescent="0.3">
      <c r="A56" t="s">
        <v>8103</v>
      </c>
      <c r="B56" t="s">
        <v>8104</v>
      </c>
      <c r="C56">
        <v>59710</v>
      </c>
      <c r="D56">
        <v>389547</v>
      </c>
      <c r="E56" s="75">
        <v>44106</v>
      </c>
      <c r="G56" s="67">
        <v>1</v>
      </c>
      <c r="H56" t="s">
        <v>8105</v>
      </c>
      <c r="I56" t="s">
        <v>8051</v>
      </c>
      <c r="J56" t="s">
        <v>8106</v>
      </c>
      <c r="K56">
        <v>950000</v>
      </c>
      <c r="L56" s="67">
        <v>266345</v>
      </c>
      <c r="M56">
        <v>266345</v>
      </c>
      <c r="N56" t="s">
        <v>8219</v>
      </c>
      <c r="O56" s="19">
        <f>SUM(M56:M58)*1.117</f>
        <v>323991.435</v>
      </c>
      <c r="P56" s="19">
        <v>0</v>
      </c>
      <c r="Q56" s="19" t="s">
        <v>8590</v>
      </c>
      <c r="R56" s="19">
        <f>O56-P56</f>
        <v>323991.435</v>
      </c>
      <c r="S56" s="19">
        <f>R56</f>
        <v>323991.435</v>
      </c>
    </row>
    <row r="57" spans="1:19" x14ac:dyDescent="0.3">
      <c r="C57">
        <v>59710</v>
      </c>
      <c r="D57">
        <v>392879</v>
      </c>
      <c r="E57" s="75">
        <v>44183</v>
      </c>
      <c r="G57" s="68">
        <v>1</v>
      </c>
      <c r="H57" t="s">
        <v>8107</v>
      </c>
      <c r="I57" t="s">
        <v>8051</v>
      </c>
      <c r="J57" t="s">
        <v>8108</v>
      </c>
      <c r="K57">
        <v>53431</v>
      </c>
      <c r="L57" s="68">
        <v>23710</v>
      </c>
      <c r="M57">
        <v>23710</v>
      </c>
      <c r="O57" s="19"/>
      <c r="P57" s="19"/>
      <c r="Q57" s="19" t="s">
        <v>8328</v>
      </c>
      <c r="R57" s="19"/>
    </row>
    <row r="58" spans="1:19" x14ac:dyDescent="0.3">
      <c r="C58" s="44">
        <v>59733</v>
      </c>
      <c r="D58">
        <v>402364</v>
      </c>
      <c r="E58" s="75">
        <v>44398</v>
      </c>
      <c r="G58" s="68">
        <v>1</v>
      </c>
      <c r="H58" t="s">
        <v>8110</v>
      </c>
      <c r="I58" t="s">
        <v>8109</v>
      </c>
      <c r="J58" t="s">
        <v>8111</v>
      </c>
      <c r="K58">
        <v>1374</v>
      </c>
      <c r="L58" s="68">
        <v>1374</v>
      </c>
      <c r="M58" s="82"/>
      <c r="N58" s="82"/>
      <c r="O58" s="19"/>
      <c r="P58" s="19"/>
      <c r="Q58" s="19"/>
      <c r="R58" s="19"/>
    </row>
    <row r="59" spans="1:19" x14ac:dyDescent="0.3">
      <c r="O59" s="19"/>
      <c r="P59" s="19"/>
      <c r="Q59" s="19"/>
      <c r="R59" s="19"/>
    </row>
    <row r="60" spans="1:19" x14ac:dyDescent="0.3">
      <c r="A60" t="s">
        <v>8112</v>
      </c>
      <c r="B60" t="s">
        <v>8113</v>
      </c>
      <c r="C60">
        <v>59712</v>
      </c>
      <c r="D60">
        <v>361122</v>
      </c>
      <c r="E60" s="75">
        <v>43532</v>
      </c>
      <c r="F60">
        <v>1</v>
      </c>
      <c r="H60" t="s">
        <v>8115</v>
      </c>
      <c r="I60" t="s">
        <v>8051</v>
      </c>
      <c r="J60" t="s">
        <v>8114</v>
      </c>
      <c r="K60">
        <v>1488294</v>
      </c>
      <c r="L60">
        <v>9752</v>
      </c>
      <c r="M60">
        <v>9752</v>
      </c>
      <c r="N60" t="s">
        <v>8227</v>
      </c>
      <c r="O60" s="19">
        <f>SUM(M60:M60)*1.117</f>
        <v>10892.984</v>
      </c>
      <c r="P60" s="19">
        <v>0</v>
      </c>
      <c r="Q60" s="19"/>
      <c r="R60" s="19">
        <v>0</v>
      </c>
    </row>
    <row r="61" spans="1:19" x14ac:dyDescent="0.3">
      <c r="O61" s="19"/>
      <c r="P61" s="19"/>
      <c r="Q61" s="19"/>
      <c r="R61" s="19"/>
    </row>
    <row r="62" spans="1:19" x14ac:dyDescent="0.3">
      <c r="O62" s="19"/>
      <c r="P62" s="19"/>
      <c r="Q62" s="19"/>
      <c r="R62" s="19"/>
    </row>
    <row r="63" spans="1:19" x14ac:dyDescent="0.3">
      <c r="A63" t="s">
        <v>8116</v>
      </c>
      <c r="B63" t="s">
        <v>8117</v>
      </c>
      <c r="C63">
        <v>59713</v>
      </c>
      <c r="D63">
        <v>381347</v>
      </c>
      <c r="E63" s="75">
        <v>43916</v>
      </c>
      <c r="F63">
        <v>1</v>
      </c>
      <c r="H63" t="s">
        <v>8118</v>
      </c>
      <c r="I63" t="s">
        <v>8051</v>
      </c>
      <c r="J63" t="s">
        <v>8106</v>
      </c>
      <c r="K63">
        <v>105517</v>
      </c>
      <c r="L63">
        <v>13380</v>
      </c>
      <c r="M63">
        <v>13380</v>
      </c>
      <c r="N63" t="s">
        <v>8227</v>
      </c>
      <c r="O63" s="19">
        <f>SUM(M63)*1.117</f>
        <v>14945.46</v>
      </c>
      <c r="P63" s="19">
        <v>0</v>
      </c>
      <c r="Q63" s="19"/>
      <c r="R63" s="19">
        <v>0</v>
      </c>
    </row>
    <row r="64" spans="1:19" x14ac:dyDescent="0.3">
      <c r="O64" s="19"/>
      <c r="P64" s="19"/>
      <c r="Q64" s="19"/>
      <c r="R64" s="19"/>
    </row>
    <row r="65" spans="1:23" x14ac:dyDescent="0.3">
      <c r="O65" s="19"/>
      <c r="P65" s="19"/>
      <c r="Q65" s="19"/>
      <c r="R65" s="19"/>
    </row>
    <row r="66" spans="1:23" x14ac:dyDescent="0.3">
      <c r="A66" t="s">
        <v>8119</v>
      </c>
      <c r="B66" t="s">
        <v>8229</v>
      </c>
      <c r="C66">
        <v>59715</v>
      </c>
      <c r="D66">
        <v>373822</v>
      </c>
      <c r="E66" s="75">
        <v>43755</v>
      </c>
      <c r="F66">
        <v>1</v>
      </c>
      <c r="H66" t="s">
        <v>8120</v>
      </c>
      <c r="I66" t="s">
        <v>8121</v>
      </c>
      <c r="J66" t="s">
        <v>8122</v>
      </c>
      <c r="K66">
        <v>52228</v>
      </c>
      <c r="L66">
        <v>1651</v>
      </c>
      <c r="M66">
        <v>1651</v>
      </c>
      <c r="N66" t="s">
        <v>8227</v>
      </c>
      <c r="O66" s="19">
        <f>SUM(M66:M73)*1.117+L74*1.117</f>
        <v>1271100.203</v>
      </c>
      <c r="P66" s="19">
        <f>'BCWR - Cat A'!U49</f>
        <v>898898.70250000001</v>
      </c>
      <c r="Q66" s="19"/>
      <c r="R66" s="19">
        <f>O66-P66</f>
        <v>372201.50049999997</v>
      </c>
      <c r="T66" s="19">
        <f>R66</f>
        <v>372201.50049999997</v>
      </c>
    </row>
    <row r="67" spans="1:23" x14ac:dyDescent="0.3">
      <c r="C67">
        <v>59715</v>
      </c>
      <c r="D67">
        <v>381490</v>
      </c>
      <c r="E67" s="75">
        <v>43933</v>
      </c>
      <c r="F67">
        <v>1</v>
      </c>
      <c r="H67" t="s">
        <v>8124</v>
      </c>
      <c r="I67" t="s">
        <v>8057</v>
      </c>
      <c r="J67" t="s">
        <v>8122</v>
      </c>
      <c r="K67">
        <v>149338</v>
      </c>
      <c r="L67">
        <v>1425</v>
      </c>
      <c r="N67" t="s">
        <v>8346</v>
      </c>
      <c r="O67" s="19"/>
      <c r="P67" s="19"/>
      <c r="Q67" s="19"/>
      <c r="R67" s="19"/>
      <c r="U67" s="87"/>
      <c r="V67" s="87"/>
      <c r="W67" s="92"/>
    </row>
    <row r="68" spans="1:23" x14ac:dyDescent="0.3">
      <c r="C68">
        <v>59715</v>
      </c>
      <c r="D68">
        <v>381567</v>
      </c>
      <c r="E68" s="75">
        <v>43921</v>
      </c>
      <c r="G68" s="81">
        <v>1</v>
      </c>
      <c r="H68" t="s">
        <v>8125</v>
      </c>
      <c r="I68" t="s">
        <v>8057</v>
      </c>
      <c r="J68" t="s">
        <v>8122</v>
      </c>
      <c r="K68">
        <v>475</v>
      </c>
      <c r="L68" s="81">
        <v>475</v>
      </c>
      <c r="N68" t="s">
        <v>8218</v>
      </c>
      <c r="O68" s="19"/>
      <c r="P68" s="19"/>
      <c r="Q68" s="19"/>
      <c r="R68" s="19"/>
      <c r="U68" s="87"/>
      <c r="V68" s="87"/>
      <c r="W68" s="92"/>
    </row>
    <row r="69" spans="1:23" x14ac:dyDescent="0.3">
      <c r="C69">
        <v>59715</v>
      </c>
      <c r="D69">
        <v>388253</v>
      </c>
      <c r="E69" s="75">
        <v>44083</v>
      </c>
      <c r="G69" s="81">
        <v>1</v>
      </c>
      <c r="H69" t="s">
        <v>8056</v>
      </c>
      <c r="I69" t="s">
        <v>8057</v>
      </c>
      <c r="J69" t="s">
        <v>8126</v>
      </c>
      <c r="K69">
        <v>10035</v>
      </c>
      <c r="L69" s="81">
        <v>10035</v>
      </c>
      <c r="N69" t="s">
        <v>8218</v>
      </c>
      <c r="O69" s="19"/>
      <c r="P69" s="19"/>
      <c r="Q69" s="19"/>
      <c r="R69" s="19"/>
      <c r="U69" s="87"/>
      <c r="V69" s="87"/>
      <c r="W69" s="92"/>
    </row>
    <row r="70" spans="1:23" x14ac:dyDescent="0.3">
      <c r="C70">
        <v>59715</v>
      </c>
      <c r="D70">
        <v>377727</v>
      </c>
      <c r="E70" s="75">
        <v>43875</v>
      </c>
      <c r="F70">
        <v>1</v>
      </c>
      <c r="H70" t="s">
        <v>8127</v>
      </c>
      <c r="I70" t="s">
        <v>8057</v>
      </c>
      <c r="J70" t="s">
        <v>8123</v>
      </c>
      <c r="K70">
        <v>46865</v>
      </c>
      <c r="L70">
        <v>29484</v>
      </c>
      <c r="N70" t="s">
        <v>8217</v>
      </c>
      <c r="O70" s="19"/>
      <c r="P70" s="19"/>
      <c r="Q70" s="19"/>
      <c r="R70" s="19"/>
    </row>
    <row r="71" spans="1:23" x14ac:dyDescent="0.3">
      <c r="C71" s="44">
        <v>59738</v>
      </c>
      <c r="D71">
        <v>401658</v>
      </c>
      <c r="E71" s="75">
        <v>44398</v>
      </c>
      <c r="F71">
        <v>1</v>
      </c>
      <c r="H71" t="s">
        <v>8330</v>
      </c>
      <c r="I71" t="s">
        <v>8057</v>
      </c>
      <c r="J71" t="s">
        <v>8128</v>
      </c>
      <c r="K71">
        <v>2176</v>
      </c>
      <c r="L71">
        <v>2176</v>
      </c>
      <c r="M71">
        <v>2176</v>
      </c>
      <c r="N71" t="s">
        <v>8227</v>
      </c>
      <c r="O71" s="19"/>
      <c r="P71" s="19"/>
      <c r="Q71" s="19"/>
      <c r="R71" s="19"/>
    </row>
    <row r="72" spans="1:23" x14ac:dyDescent="0.3">
      <c r="C72" s="44">
        <v>59738</v>
      </c>
      <c r="D72">
        <v>401868</v>
      </c>
      <c r="E72" s="75">
        <v>44398</v>
      </c>
      <c r="G72">
        <v>1</v>
      </c>
      <c r="H72" t="s">
        <v>8331</v>
      </c>
      <c r="I72" t="s">
        <v>8057</v>
      </c>
      <c r="J72" t="s">
        <v>8128</v>
      </c>
      <c r="K72">
        <v>23046</v>
      </c>
      <c r="L72">
        <v>23046</v>
      </c>
      <c r="M72">
        <v>23046</v>
      </c>
      <c r="O72" s="19"/>
      <c r="P72" s="19"/>
      <c r="Q72" s="19"/>
      <c r="R72" s="19"/>
    </row>
    <row r="73" spans="1:23" x14ac:dyDescent="0.3">
      <c r="C73" s="44">
        <v>59738</v>
      </c>
      <c r="D73">
        <v>397235</v>
      </c>
      <c r="E73" s="75">
        <v>44287</v>
      </c>
      <c r="G73" s="68">
        <v>1</v>
      </c>
      <c r="H73" t="s">
        <v>8129</v>
      </c>
      <c r="I73" t="s">
        <v>8121</v>
      </c>
      <c r="J73" t="s">
        <v>8130</v>
      </c>
      <c r="K73">
        <v>1085342</v>
      </c>
      <c r="L73" s="68">
        <v>1094121</v>
      </c>
      <c r="M73">
        <v>1094121</v>
      </c>
      <c r="N73" t="s">
        <v>8581</v>
      </c>
      <c r="O73" s="19"/>
      <c r="P73" s="19"/>
      <c r="Q73" s="19"/>
      <c r="R73" s="19"/>
    </row>
    <row r="74" spans="1:23" x14ac:dyDescent="0.3">
      <c r="C74" s="44">
        <v>59738</v>
      </c>
      <c r="D74">
        <v>407605</v>
      </c>
      <c r="E74" s="75">
        <v>44512</v>
      </c>
      <c r="G74">
        <v>1</v>
      </c>
      <c r="H74" t="s">
        <v>8580</v>
      </c>
      <c r="I74" t="s">
        <v>8057</v>
      </c>
      <c r="J74" t="s">
        <v>8128</v>
      </c>
      <c r="K74">
        <v>16965</v>
      </c>
      <c r="L74">
        <v>16965</v>
      </c>
      <c r="O74" s="19"/>
      <c r="P74" s="19"/>
      <c r="Q74" s="19"/>
      <c r="R74" s="19"/>
    </row>
    <row r="75" spans="1:23" x14ac:dyDescent="0.3">
      <c r="O75" s="19"/>
      <c r="P75" s="19"/>
      <c r="Q75" s="19"/>
      <c r="R75" s="19"/>
    </row>
    <row r="76" spans="1:23" x14ac:dyDescent="0.3">
      <c r="A76" t="s">
        <v>8131</v>
      </c>
      <c r="B76" s="79" t="s">
        <v>8132</v>
      </c>
      <c r="C76">
        <v>59716</v>
      </c>
      <c r="D76">
        <v>388253</v>
      </c>
      <c r="E76" s="75">
        <v>44083</v>
      </c>
      <c r="G76" s="81">
        <v>1</v>
      </c>
      <c r="H76" t="s">
        <v>8056</v>
      </c>
      <c r="I76" t="s">
        <v>8057</v>
      </c>
      <c r="J76" t="s">
        <v>8126</v>
      </c>
      <c r="K76">
        <v>63337</v>
      </c>
      <c r="L76" s="81">
        <v>63337</v>
      </c>
      <c r="N76" t="s">
        <v>8218</v>
      </c>
      <c r="O76" s="19">
        <f>SUM(M77:M79)*1.117</f>
        <v>302287.00799999997</v>
      </c>
      <c r="P76" s="19">
        <f>'BCWR - Cat A'!U55</f>
        <v>260020.06049999999</v>
      </c>
      <c r="Q76" s="19"/>
      <c r="R76" s="19">
        <f>O76-P76</f>
        <v>42266.94749999998</v>
      </c>
      <c r="T76" s="19">
        <f>R76</f>
        <v>42266.94749999998</v>
      </c>
    </row>
    <row r="77" spans="1:23" x14ac:dyDescent="0.3">
      <c r="C77">
        <v>59716</v>
      </c>
      <c r="D77">
        <v>382403</v>
      </c>
      <c r="E77" s="75">
        <v>43950</v>
      </c>
      <c r="G77" s="67">
        <v>1</v>
      </c>
      <c r="H77" t="s">
        <v>8133</v>
      </c>
      <c r="I77" t="s">
        <v>8057</v>
      </c>
      <c r="J77" t="s">
        <v>8134</v>
      </c>
      <c r="K77">
        <v>763438</v>
      </c>
      <c r="L77" s="67">
        <v>270617</v>
      </c>
      <c r="M77">
        <v>270617</v>
      </c>
      <c r="N77" t="s">
        <v>8219</v>
      </c>
      <c r="O77" s="19"/>
      <c r="P77" s="19"/>
      <c r="Q77" s="19"/>
      <c r="R77" s="19"/>
    </row>
    <row r="78" spans="1:23" x14ac:dyDescent="0.3">
      <c r="C78" s="44">
        <v>59739</v>
      </c>
      <c r="D78">
        <v>407605</v>
      </c>
      <c r="E78" s="75">
        <v>44512</v>
      </c>
      <c r="G78" s="82">
        <v>1</v>
      </c>
      <c r="H78" t="s">
        <v>8580</v>
      </c>
      <c r="I78" t="s">
        <v>8057</v>
      </c>
      <c r="J78" t="s">
        <v>8128</v>
      </c>
      <c r="K78">
        <v>107</v>
      </c>
      <c r="L78" s="82">
        <v>107</v>
      </c>
      <c r="O78" s="19"/>
      <c r="P78" s="19"/>
      <c r="Q78" s="19"/>
      <c r="R78" s="19"/>
    </row>
    <row r="79" spans="1:23" x14ac:dyDescent="0.3">
      <c r="C79" s="44">
        <v>59739</v>
      </c>
      <c r="D79">
        <v>390055</v>
      </c>
      <c r="E79" s="75">
        <v>44155</v>
      </c>
      <c r="F79">
        <v>1</v>
      </c>
      <c r="H79" t="s">
        <v>8059</v>
      </c>
      <c r="I79" t="s">
        <v>8057</v>
      </c>
      <c r="J79" t="s">
        <v>8126</v>
      </c>
      <c r="K79">
        <v>70303</v>
      </c>
      <c r="L79">
        <v>7</v>
      </c>
      <c r="M79">
        <v>7</v>
      </c>
      <c r="N79" t="s">
        <v>8227</v>
      </c>
      <c r="O79" s="19"/>
      <c r="P79" s="19"/>
      <c r="Q79" s="19"/>
      <c r="R79" s="19"/>
    </row>
    <row r="80" spans="1:23" x14ac:dyDescent="0.3">
      <c r="O80" s="19"/>
      <c r="P80" s="19"/>
      <c r="Q80" s="19"/>
      <c r="R80" s="19"/>
    </row>
    <row r="81" spans="1:20" x14ac:dyDescent="0.3">
      <c r="O81" s="19"/>
      <c r="P81" s="19"/>
      <c r="Q81" s="19"/>
      <c r="R81" s="19"/>
    </row>
    <row r="82" spans="1:20" x14ac:dyDescent="0.3">
      <c r="A82" t="s">
        <v>8135</v>
      </c>
      <c r="B82" t="s">
        <v>8136</v>
      </c>
      <c r="C82">
        <v>59718</v>
      </c>
      <c r="D82">
        <v>380992</v>
      </c>
      <c r="E82" s="75">
        <v>43909</v>
      </c>
      <c r="G82">
        <v>1</v>
      </c>
      <c r="H82" t="s">
        <v>8137</v>
      </c>
      <c r="I82" t="s">
        <v>8072</v>
      </c>
      <c r="J82" t="s">
        <v>8138</v>
      </c>
      <c r="K82">
        <v>50500</v>
      </c>
      <c r="L82" s="81">
        <v>50500</v>
      </c>
      <c r="N82" t="s">
        <v>8332</v>
      </c>
      <c r="O82" s="19">
        <f>SUM(M82:M83)*1.117</f>
        <v>156380</v>
      </c>
      <c r="P82" s="19">
        <f>'BCWR - Cat A'!U59</f>
        <v>219658.06</v>
      </c>
      <c r="Q82" s="19"/>
      <c r="R82" s="19">
        <f>O82-P82</f>
        <v>-63278.06</v>
      </c>
      <c r="T82" s="19">
        <f>R82</f>
        <v>-63278.06</v>
      </c>
    </row>
    <row r="83" spans="1:20" x14ac:dyDescent="0.3">
      <c r="C83" s="44">
        <v>59740</v>
      </c>
      <c r="D83">
        <v>396499</v>
      </c>
      <c r="E83" s="75">
        <v>44427</v>
      </c>
      <c r="F83">
        <v>1</v>
      </c>
      <c r="H83" t="s">
        <v>8565</v>
      </c>
      <c r="I83" t="s">
        <v>8051</v>
      </c>
      <c r="J83" t="s">
        <v>8134</v>
      </c>
      <c r="K83">
        <v>140000</v>
      </c>
      <c r="L83" s="82">
        <v>140000</v>
      </c>
      <c r="M83">
        <v>140000</v>
      </c>
      <c r="O83" s="19"/>
      <c r="P83" s="19"/>
      <c r="Q83" s="19"/>
      <c r="R83" s="19"/>
      <c r="T83" s="19"/>
    </row>
    <row r="84" spans="1:20" x14ac:dyDescent="0.3">
      <c r="O84" s="19"/>
      <c r="P84" s="19"/>
      <c r="Q84" s="19"/>
      <c r="R84" s="19"/>
    </row>
    <row r="85" spans="1:20" x14ac:dyDescent="0.3">
      <c r="O85" s="19"/>
      <c r="P85" s="19"/>
      <c r="Q85" s="19"/>
      <c r="R85" s="19"/>
    </row>
    <row r="86" spans="1:20" x14ac:dyDescent="0.3">
      <c r="A86" t="s">
        <v>8139</v>
      </c>
      <c r="B86" t="s">
        <v>8140</v>
      </c>
      <c r="C86" s="44">
        <v>59741</v>
      </c>
      <c r="D86">
        <v>396499</v>
      </c>
      <c r="E86" s="75">
        <v>44427</v>
      </c>
      <c r="F86">
        <v>1</v>
      </c>
      <c r="G86" s="82"/>
      <c r="H86" t="s">
        <v>8141</v>
      </c>
      <c r="I86" t="s">
        <v>8051</v>
      </c>
      <c r="J86" t="s">
        <v>8134</v>
      </c>
      <c r="K86">
        <v>230923</v>
      </c>
      <c r="L86" s="82">
        <v>188306</v>
      </c>
      <c r="M86" s="82"/>
      <c r="N86" t="s">
        <v>8228</v>
      </c>
      <c r="O86" s="19">
        <f>L86*1.117</f>
        <v>210337.802</v>
      </c>
      <c r="P86" s="19">
        <f>'BCWR - Cat A'!U63</f>
        <v>209549.94</v>
      </c>
      <c r="Q86" s="19"/>
      <c r="R86" s="19">
        <f>O86-P86</f>
        <v>787.86199999999371</v>
      </c>
      <c r="T86" s="19">
        <f>R86</f>
        <v>787.86199999999371</v>
      </c>
    </row>
    <row r="87" spans="1:20" x14ac:dyDescent="0.3">
      <c r="O87" s="19"/>
      <c r="P87" s="19"/>
      <c r="Q87" s="19"/>
      <c r="R87" s="19"/>
    </row>
    <row r="88" spans="1:20" x14ac:dyDescent="0.3">
      <c r="O88" s="19"/>
      <c r="P88" s="19"/>
      <c r="Q88" s="19"/>
      <c r="R88" s="19"/>
    </row>
    <row r="89" spans="1:20" x14ac:dyDescent="0.3">
      <c r="A89" t="s">
        <v>8142</v>
      </c>
      <c r="B89" t="s">
        <v>8143</v>
      </c>
      <c r="C89" s="44">
        <v>59742</v>
      </c>
      <c r="E89" s="75"/>
      <c r="G89" s="82"/>
      <c r="L89" s="82"/>
      <c r="M89" s="82"/>
      <c r="O89" s="19">
        <f>SUM(M89:M89)*1.117</f>
        <v>0</v>
      </c>
      <c r="P89" s="19">
        <f>'BCWR - Cat A'!U67</f>
        <v>0</v>
      </c>
      <c r="Q89" s="19"/>
      <c r="R89" s="19">
        <v>0</v>
      </c>
    </row>
    <row r="90" spans="1:20" x14ac:dyDescent="0.3">
      <c r="O90" s="19"/>
      <c r="P90" s="19"/>
      <c r="Q90" s="19"/>
      <c r="R90" s="19"/>
    </row>
    <row r="91" spans="1:20" x14ac:dyDescent="0.3">
      <c r="O91" s="19"/>
      <c r="P91" s="19"/>
      <c r="Q91" s="19"/>
      <c r="R91" s="19"/>
    </row>
    <row r="92" spans="1:20" x14ac:dyDescent="0.3">
      <c r="A92" s="83">
        <v>1.7</v>
      </c>
      <c r="B92" t="s">
        <v>8144</v>
      </c>
      <c r="C92">
        <v>59722</v>
      </c>
      <c r="D92">
        <v>388253</v>
      </c>
      <c r="E92" s="75">
        <v>44083</v>
      </c>
      <c r="G92" s="81">
        <v>1</v>
      </c>
      <c r="H92" t="s">
        <v>8056</v>
      </c>
      <c r="I92" t="s">
        <v>8057</v>
      </c>
      <c r="J92" t="s">
        <v>8126</v>
      </c>
      <c r="K92">
        <v>3570</v>
      </c>
      <c r="L92" s="81">
        <v>3570</v>
      </c>
      <c r="N92" t="s">
        <v>8218</v>
      </c>
      <c r="O92" s="19">
        <f>(M93+L94+L95)*1.117</f>
        <v>78526.217000000004</v>
      </c>
      <c r="P92" s="19">
        <f>'BCWR - Cat A'!U71</f>
        <v>61951.008000000002</v>
      </c>
      <c r="Q92" s="19"/>
      <c r="R92" s="19">
        <f>O92-P92</f>
        <v>16575.209000000003</v>
      </c>
      <c r="T92" s="19">
        <f>R92</f>
        <v>16575.209000000003</v>
      </c>
    </row>
    <row r="93" spans="1:20" x14ac:dyDescent="0.3">
      <c r="C93">
        <v>59722</v>
      </c>
      <c r="D93">
        <v>382403</v>
      </c>
      <c r="E93" s="75">
        <v>43978</v>
      </c>
      <c r="F93">
        <v>1</v>
      </c>
      <c r="H93" t="s">
        <v>8145</v>
      </c>
      <c r="I93" t="s">
        <v>8057</v>
      </c>
      <c r="J93" t="s">
        <v>8134</v>
      </c>
      <c r="K93">
        <v>16129</v>
      </c>
      <c r="L93">
        <v>6764</v>
      </c>
      <c r="M93">
        <v>6764</v>
      </c>
      <c r="O93" s="19"/>
      <c r="P93" s="19"/>
      <c r="Q93" s="19"/>
      <c r="R93" s="19"/>
    </row>
    <row r="94" spans="1:20" x14ac:dyDescent="0.3">
      <c r="C94" s="44">
        <v>59743</v>
      </c>
      <c r="D94">
        <v>405337</v>
      </c>
      <c r="E94" s="75">
        <v>44459</v>
      </c>
      <c r="F94">
        <v>1</v>
      </c>
      <c r="H94" t="s">
        <v>8370</v>
      </c>
      <c r="I94" t="s">
        <v>8371</v>
      </c>
      <c r="J94" t="s">
        <v>8130</v>
      </c>
      <c r="K94" s="82">
        <v>7290</v>
      </c>
      <c r="L94" s="82">
        <v>7290</v>
      </c>
      <c r="M94" s="82"/>
      <c r="N94" s="82"/>
      <c r="O94" s="19"/>
      <c r="P94" s="19"/>
      <c r="Q94" s="19"/>
      <c r="R94" s="19"/>
    </row>
    <row r="95" spans="1:20" x14ac:dyDescent="0.3">
      <c r="C95" s="44">
        <v>59743</v>
      </c>
      <c r="D95">
        <v>396499</v>
      </c>
      <c r="E95" s="75">
        <v>44427</v>
      </c>
      <c r="F95">
        <v>1</v>
      </c>
      <c r="G95" s="82"/>
      <c r="H95" t="s">
        <v>8146</v>
      </c>
      <c r="I95" t="s">
        <v>8051</v>
      </c>
      <c r="J95" t="s">
        <v>8134</v>
      </c>
      <c r="K95">
        <v>68977</v>
      </c>
      <c r="L95" s="82">
        <v>56247</v>
      </c>
      <c r="M95" s="82"/>
      <c r="N95" t="s">
        <v>8228</v>
      </c>
      <c r="O95" s="19"/>
      <c r="P95" s="19"/>
      <c r="Q95" s="19"/>
      <c r="R95" s="19"/>
    </row>
    <row r="96" spans="1:20" x14ac:dyDescent="0.3">
      <c r="S96" s="47">
        <f>SUM(S2:S95)</f>
        <v>506653.02020000003</v>
      </c>
      <c r="T96" s="47">
        <f>SUM(T2:T95)</f>
        <v>898081.90390000003</v>
      </c>
    </row>
    <row r="97" spans="15:18" x14ac:dyDescent="0.3">
      <c r="O97" s="78"/>
      <c r="P97" s="78"/>
      <c r="Q97" s="103" t="s">
        <v>8333</v>
      </c>
      <c r="R97" s="47">
        <f>SUM(R2:R92)</f>
        <v>1404734.9241000002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63"/>
  <sheetViews>
    <sheetView tabSelected="1" workbookViewId="0">
      <pane xSplit="8" ySplit="1" topLeftCell="I43" activePane="bottomRight" state="frozen"/>
      <selection pane="topRight" activeCell="I1" sqref="I1"/>
      <selection pane="bottomLeft" activeCell="A2" sqref="A2"/>
      <selection pane="bottomRight" activeCell="O2" sqref="O2"/>
    </sheetView>
  </sheetViews>
  <sheetFormatPr defaultRowHeight="14.4" x14ac:dyDescent="0.3"/>
  <cols>
    <col min="1" max="1" width="11.77734375" customWidth="1"/>
    <col min="2" max="2" width="15.33203125" customWidth="1"/>
    <col min="4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4" t="s">
        <v>8032</v>
      </c>
      <c r="B1" s="44" t="s">
        <v>8033</v>
      </c>
      <c r="C1" s="44" t="s">
        <v>8034</v>
      </c>
      <c r="D1" s="44" t="s">
        <v>8035</v>
      </c>
      <c r="E1" s="44" t="s">
        <v>8044</v>
      </c>
      <c r="F1" s="44" t="s">
        <v>8036</v>
      </c>
      <c r="G1" s="44" t="s">
        <v>8037</v>
      </c>
      <c r="H1" s="44" t="s">
        <v>8038</v>
      </c>
      <c r="I1" s="44" t="s">
        <v>8049</v>
      </c>
      <c r="J1" s="44" t="s">
        <v>8046</v>
      </c>
      <c r="K1" s="44" t="s">
        <v>8039</v>
      </c>
      <c r="L1" s="80" t="s">
        <v>8040</v>
      </c>
      <c r="M1" s="80" t="s">
        <v>8213</v>
      </c>
      <c r="N1" s="44" t="s">
        <v>8214</v>
      </c>
      <c r="O1" s="100" t="s">
        <v>8237</v>
      </c>
      <c r="P1" s="104" t="s">
        <v>8222</v>
      </c>
      <c r="Q1" s="85" t="s">
        <v>8223</v>
      </c>
      <c r="R1" s="99" t="s">
        <v>8224</v>
      </c>
      <c r="S1" s="80" t="s">
        <v>8326</v>
      </c>
      <c r="T1" s="80" t="s">
        <v>8327</v>
      </c>
    </row>
    <row r="2" spans="1:20" x14ac:dyDescent="0.3">
      <c r="A2" t="s">
        <v>8148</v>
      </c>
      <c r="B2" t="s">
        <v>8149</v>
      </c>
      <c r="C2">
        <v>16718</v>
      </c>
      <c r="D2">
        <v>384315</v>
      </c>
      <c r="E2" s="75">
        <v>44147</v>
      </c>
      <c r="F2">
        <v>1</v>
      </c>
      <c r="G2" s="82"/>
      <c r="H2" t="s">
        <v>8150</v>
      </c>
      <c r="I2" t="s">
        <v>8151</v>
      </c>
      <c r="J2" t="s">
        <v>8152</v>
      </c>
      <c r="K2">
        <v>247261</v>
      </c>
      <c r="L2" s="82">
        <v>109704</v>
      </c>
      <c r="M2">
        <v>109704</v>
      </c>
      <c r="O2" s="19">
        <f>SUM(M2:M5)*1.117</f>
        <v>997113.50699999998</v>
      </c>
      <c r="P2" s="19">
        <f>'BCWR - Cat C'!AA44 + 'BCWR - Cat C'!AA62+'BCWR - Cat C'!AA81+'BCWR - Cat C'!AA96</f>
        <v>819028.89600000018</v>
      </c>
      <c r="Q2" t="s">
        <v>8489</v>
      </c>
      <c r="R2" s="19">
        <f>O2-P2</f>
        <v>178084.6109999998</v>
      </c>
      <c r="S2" s="19">
        <f>R2</f>
        <v>178084.6109999998</v>
      </c>
    </row>
    <row r="3" spans="1:20" x14ac:dyDescent="0.3">
      <c r="C3">
        <v>16718</v>
      </c>
      <c r="D3">
        <v>397827</v>
      </c>
      <c r="E3" s="75">
        <v>44350</v>
      </c>
      <c r="F3">
        <v>1</v>
      </c>
      <c r="H3" t="s">
        <v>8154</v>
      </c>
      <c r="I3" t="s">
        <v>8153</v>
      </c>
      <c r="J3" t="s">
        <v>8155</v>
      </c>
      <c r="K3">
        <v>31550</v>
      </c>
      <c r="L3">
        <v>31150</v>
      </c>
      <c r="M3">
        <v>31150</v>
      </c>
      <c r="Q3" t="s">
        <v>8254</v>
      </c>
    </row>
    <row r="4" spans="1:20" x14ac:dyDescent="0.3">
      <c r="C4">
        <v>16718</v>
      </c>
      <c r="D4">
        <v>404025</v>
      </c>
      <c r="E4" s="75">
        <v>44428</v>
      </c>
      <c r="G4">
        <v>1</v>
      </c>
      <c r="H4" t="s">
        <v>8372</v>
      </c>
      <c r="I4" t="s">
        <v>8153</v>
      </c>
      <c r="J4" t="s">
        <v>8156</v>
      </c>
      <c r="K4">
        <v>2852</v>
      </c>
      <c r="L4" s="82">
        <v>300</v>
      </c>
      <c r="M4" s="82">
        <v>300</v>
      </c>
      <c r="N4" s="82"/>
    </row>
    <row r="5" spans="1:20" x14ac:dyDescent="0.3">
      <c r="C5">
        <v>16718</v>
      </c>
      <c r="D5">
        <v>362765</v>
      </c>
      <c r="E5" s="75">
        <v>43613</v>
      </c>
      <c r="F5">
        <v>1</v>
      </c>
      <c r="H5" t="s">
        <v>8157</v>
      </c>
      <c r="I5" t="s">
        <v>8158</v>
      </c>
      <c r="J5" t="s">
        <v>8373</v>
      </c>
      <c r="K5">
        <v>1565660</v>
      </c>
      <c r="L5">
        <v>751517</v>
      </c>
      <c r="M5">
        <v>751517</v>
      </c>
    </row>
    <row r="8" spans="1:20" x14ac:dyDescent="0.3">
      <c r="A8" t="s">
        <v>8159</v>
      </c>
      <c r="B8" t="s">
        <v>8160</v>
      </c>
      <c r="C8">
        <v>16719</v>
      </c>
      <c r="D8">
        <v>400512</v>
      </c>
      <c r="E8" s="75">
        <v>44370</v>
      </c>
      <c r="F8">
        <v>1</v>
      </c>
      <c r="H8" t="s">
        <v>8161</v>
      </c>
      <c r="I8" t="s">
        <v>8162</v>
      </c>
      <c r="J8" t="s">
        <v>8163</v>
      </c>
      <c r="K8">
        <v>2037</v>
      </c>
      <c r="L8">
        <v>2037</v>
      </c>
      <c r="M8">
        <v>2037</v>
      </c>
      <c r="O8" s="19">
        <f>SUM(M8)*1.117</f>
        <v>2275.3290000000002</v>
      </c>
      <c r="P8" s="19">
        <f>'BCWR - Cat C'!AA120</f>
        <v>0</v>
      </c>
      <c r="R8" s="19">
        <f>O8-P8</f>
        <v>2275.3290000000002</v>
      </c>
      <c r="S8" s="19">
        <f>R8</f>
        <v>2275.3290000000002</v>
      </c>
    </row>
    <row r="11" spans="1:20" x14ac:dyDescent="0.3">
      <c r="A11" t="s">
        <v>8164</v>
      </c>
      <c r="B11" t="s">
        <v>8165</v>
      </c>
      <c r="C11">
        <v>16722</v>
      </c>
      <c r="D11">
        <v>364436</v>
      </c>
      <c r="E11" s="75">
        <v>43739</v>
      </c>
      <c r="F11">
        <v>1</v>
      </c>
      <c r="H11" t="s">
        <v>8335</v>
      </c>
      <c r="I11" t="s">
        <v>8166</v>
      </c>
      <c r="J11" t="s">
        <v>8220</v>
      </c>
      <c r="K11">
        <v>11878</v>
      </c>
      <c r="L11">
        <v>14254</v>
      </c>
      <c r="M11">
        <v>14254</v>
      </c>
      <c r="O11" s="19">
        <f>SUM(M11)*1.117</f>
        <v>15921.718000000001</v>
      </c>
      <c r="P11" s="19">
        <v>0</v>
      </c>
      <c r="R11" s="19">
        <f>O11-P11</f>
        <v>15921.718000000001</v>
      </c>
      <c r="T11" s="19">
        <f>R11</f>
        <v>15921.718000000001</v>
      </c>
    </row>
    <row r="12" spans="1:20" x14ac:dyDescent="0.3">
      <c r="E12" s="75"/>
    </row>
    <row r="14" spans="1:20" ht="28.8" x14ac:dyDescent="0.3">
      <c r="A14" t="s">
        <v>8167</v>
      </c>
      <c r="B14" s="74" t="s">
        <v>8168</v>
      </c>
      <c r="C14">
        <v>16723</v>
      </c>
      <c r="D14">
        <v>389021</v>
      </c>
      <c r="E14" s="75">
        <v>44110</v>
      </c>
      <c r="F14">
        <v>1</v>
      </c>
      <c r="H14" t="s">
        <v>8374</v>
      </c>
      <c r="I14" t="s">
        <v>8506</v>
      </c>
      <c r="J14" t="s">
        <v>8170</v>
      </c>
      <c r="K14">
        <v>151555</v>
      </c>
      <c r="L14">
        <v>42124</v>
      </c>
      <c r="M14">
        <v>42124</v>
      </c>
      <c r="O14" s="19">
        <f>SUM(M14:M25)*1.117</f>
        <v>139993.60999999999</v>
      </c>
      <c r="P14" s="19">
        <f>'BCWR - Cat C'!AA291</f>
        <v>75295.918000000005</v>
      </c>
      <c r="Q14" t="s">
        <v>8490</v>
      </c>
      <c r="R14" s="19">
        <f>O14-P14</f>
        <v>64697.691999999981</v>
      </c>
      <c r="T14" s="19">
        <f>R14</f>
        <v>64697.691999999981</v>
      </c>
    </row>
    <row r="15" spans="1:20" x14ac:dyDescent="0.3">
      <c r="B15" s="74"/>
      <c r="C15">
        <v>16723</v>
      </c>
      <c r="D15">
        <v>389300</v>
      </c>
      <c r="E15" s="75">
        <v>44110</v>
      </c>
      <c r="F15">
        <v>1</v>
      </c>
      <c r="H15" t="s">
        <v>8505</v>
      </c>
      <c r="I15" t="s">
        <v>8506</v>
      </c>
      <c r="J15" t="s">
        <v>8504</v>
      </c>
      <c r="K15">
        <v>144403</v>
      </c>
      <c r="L15">
        <v>40611</v>
      </c>
      <c r="M15">
        <v>40611</v>
      </c>
      <c r="R15" s="19"/>
      <c r="T15" s="19"/>
    </row>
    <row r="16" spans="1:20" x14ac:dyDescent="0.3">
      <c r="B16" s="74"/>
      <c r="C16">
        <v>16723</v>
      </c>
      <c r="D16">
        <v>398619</v>
      </c>
      <c r="E16" s="75">
        <v>44323</v>
      </c>
      <c r="F16">
        <v>1</v>
      </c>
      <c r="H16" t="s">
        <v>8171</v>
      </c>
      <c r="I16" t="s">
        <v>8172</v>
      </c>
      <c r="J16" t="s">
        <v>8173</v>
      </c>
      <c r="K16">
        <v>5000</v>
      </c>
      <c r="L16">
        <v>5000</v>
      </c>
      <c r="M16">
        <v>5000</v>
      </c>
      <c r="R16" s="19"/>
      <c r="T16" s="19"/>
    </row>
    <row r="17" spans="1:20" x14ac:dyDescent="0.3">
      <c r="C17">
        <v>16723</v>
      </c>
      <c r="D17">
        <v>403753</v>
      </c>
      <c r="E17" s="75">
        <v>44483</v>
      </c>
      <c r="F17">
        <v>1</v>
      </c>
      <c r="H17" t="s">
        <v>8336</v>
      </c>
      <c r="I17" t="s">
        <v>8172</v>
      </c>
      <c r="J17" t="s">
        <v>8337</v>
      </c>
      <c r="K17">
        <v>9261</v>
      </c>
      <c r="L17" s="82">
        <v>3202</v>
      </c>
      <c r="M17" s="82">
        <v>3202</v>
      </c>
      <c r="N17" s="82"/>
    </row>
    <row r="18" spans="1:20" x14ac:dyDescent="0.3">
      <c r="C18">
        <v>16723</v>
      </c>
      <c r="D18">
        <v>404029</v>
      </c>
      <c r="E18" s="75">
        <v>44449</v>
      </c>
      <c r="F18">
        <v>1</v>
      </c>
      <c r="H18" t="s">
        <v>8338</v>
      </c>
      <c r="I18" t="s">
        <v>8172</v>
      </c>
      <c r="J18" t="s">
        <v>8337</v>
      </c>
      <c r="K18">
        <v>2979</v>
      </c>
      <c r="L18">
        <v>2979</v>
      </c>
      <c r="M18">
        <v>2979</v>
      </c>
    </row>
    <row r="19" spans="1:20" x14ac:dyDescent="0.3">
      <c r="C19">
        <v>16723</v>
      </c>
      <c r="D19">
        <v>405770</v>
      </c>
      <c r="E19" s="75">
        <v>44473</v>
      </c>
      <c r="F19">
        <v>1</v>
      </c>
      <c r="H19" t="s">
        <v>8507</v>
      </c>
      <c r="I19" t="s">
        <v>8172</v>
      </c>
      <c r="J19" t="s">
        <v>8510</v>
      </c>
      <c r="K19">
        <v>4739</v>
      </c>
      <c r="L19">
        <v>4739</v>
      </c>
      <c r="M19">
        <v>4739</v>
      </c>
    </row>
    <row r="20" spans="1:20" x14ac:dyDescent="0.3">
      <c r="C20">
        <v>16723</v>
      </c>
      <c r="D20">
        <v>405846</v>
      </c>
      <c r="E20" s="75">
        <v>44481</v>
      </c>
      <c r="F20">
        <v>1</v>
      </c>
      <c r="H20" t="s">
        <v>8508</v>
      </c>
      <c r="I20" t="s">
        <v>8172</v>
      </c>
      <c r="J20" t="s">
        <v>8500</v>
      </c>
      <c r="K20">
        <v>1766</v>
      </c>
      <c r="L20">
        <v>1766</v>
      </c>
      <c r="M20">
        <v>1766</v>
      </c>
    </row>
    <row r="21" spans="1:20" x14ac:dyDescent="0.3">
      <c r="C21">
        <v>16723</v>
      </c>
      <c r="D21">
        <v>406331</v>
      </c>
      <c r="E21" s="75">
        <v>44483</v>
      </c>
      <c r="G21">
        <v>1</v>
      </c>
      <c r="H21" t="s">
        <v>8509</v>
      </c>
      <c r="I21" t="s">
        <v>8172</v>
      </c>
      <c r="J21" t="s">
        <v>8511</v>
      </c>
      <c r="K21">
        <v>551</v>
      </c>
      <c r="L21">
        <v>50</v>
      </c>
      <c r="M21">
        <v>50</v>
      </c>
    </row>
    <row r="22" spans="1:20" x14ac:dyDescent="0.3">
      <c r="C22">
        <v>16723</v>
      </c>
      <c r="D22">
        <v>407887</v>
      </c>
      <c r="E22" s="75">
        <v>44524</v>
      </c>
      <c r="F22">
        <v>1</v>
      </c>
      <c r="H22" t="s">
        <v>8516</v>
      </c>
      <c r="I22" t="s">
        <v>8172</v>
      </c>
      <c r="J22" t="s">
        <v>8582</v>
      </c>
      <c r="K22">
        <v>1106</v>
      </c>
      <c r="L22">
        <v>1106</v>
      </c>
      <c r="M22">
        <v>1106</v>
      </c>
    </row>
    <row r="23" spans="1:20" x14ac:dyDescent="0.3">
      <c r="C23">
        <v>16723</v>
      </c>
      <c r="D23">
        <v>408174</v>
      </c>
      <c r="E23" s="75">
        <v>44530</v>
      </c>
      <c r="F23">
        <v>1</v>
      </c>
      <c r="H23" t="s">
        <v>8583</v>
      </c>
      <c r="I23" t="s">
        <v>8172</v>
      </c>
      <c r="J23" t="s">
        <v>8515</v>
      </c>
      <c r="K23">
        <v>725</v>
      </c>
      <c r="L23">
        <v>725</v>
      </c>
      <c r="M23">
        <v>725</v>
      </c>
    </row>
    <row r="24" spans="1:20" x14ac:dyDescent="0.3">
      <c r="C24">
        <v>16723</v>
      </c>
      <c r="D24">
        <v>108182</v>
      </c>
      <c r="E24" s="75">
        <v>44531</v>
      </c>
      <c r="F24">
        <v>1</v>
      </c>
      <c r="H24" t="s">
        <v>8584</v>
      </c>
      <c r="I24" t="s">
        <v>8172</v>
      </c>
      <c r="J24" t="s">
        <v>8173</v>
      </c>
      <c r="K24">
        <v>528</v>
      </c>
      <c r="L24">
        <v>528</v>
      </c>
      <c r="M24">
        <v>528</v>
      </c>
    </row>
    <row r="25" spans="1:20" x14ac:dyDescent="0.3">
      <c r="C25">
        <v>16723</v>
      </c>
      <c r="D25">
        <v>398624</v>
      </c>
      <c r="E25" s="75">
        <v>44323</v>
      </c>
      <c r="F25">
        <v>1</v>
      </c>
      <c r="H25" t="s">
        <v>8174</v>
      </c>
      <c r="I25" t="s">
        <v>8172</v>
      </c>
      <c r="J25" t="s">
        <v>8173</v>
      </c>
      <c r="K25">
        <v>22500</v>
      </c>
      <c r="L25">
        <v>22500</v>
      </c>
      <c r="M25">
        <v>22500</v>
      </c>
    </row>
    <row r="26" spans="1:20" x14ac:dyDescent="0.3">
      <c r="E26" s="75"/>
      <c r="L26" s="82"/>
      <c r="M26" s="82"/>
      <c r="N26" s="82"/>
    </row>
    <row r="28" spans="1:20" ht="28.8" x14ac:dyDescent="0.3">
      <c r="A28" t="s">
        <v>8175</v>
      </c>
      <c r="B28" s="74" t="s">
        <v>8176</v>
      </c>
      <c r="C28">
        <v>16724</v>
      </c>
      <c r="D28">
        <v>396236</v>
      </c>
      <c r="E28" s="75">
        <v>44273</v>
      </c>
      <c r="F28">
        <v>1</v>
      </c>
      <c r="H28" t="s">
        <v>8178</v>
      </c>
      <c r="I28" t="s">
        <v>8177</v>
      </c>
      <c r="J28" t="s">
        <v>8179</v>
      </c>
      <c r="K28">
        <v>8250</v>
      </c>
      <c r="L28">
        <v>1500</v>
      </c>
      <c r="M28">
        <v>1500</v>
      </c>
      <c r="O28" s="19">
        <f>SUM(M28:M35)*1.117</f>
        <v>486841.09899999999</v>
      </c>
      <c r="P28" s="19">
        <f>'BCWR - Cat C'!AA440</f>
        <v>166612.609</v>
      </c>
      <c r="R28" s="19">
        <f>O28-P28</f>
        <v>320228.49</v>
      </c>
      <c r="S28">
        <f>M35</f>
        <v>232857</v>
      </c>
      <c r="T28" s="19">
        <f>R28-S28</f>
        <v>87371.489999999991</v>
      </c>
    </row>
    <row r="29" spans="1:20" x14ac:dyDescent="0.3">
      <c r="C29">
        <v>16724</v>
      </c>
      <c r="D29">
        <v>401169</v>
      </c>
      <c r="E29" s="75">
        <v>44390</v>
      </c>
      <c r="F29">
        <v>1</v>
      </c>
      <c r="H29" t="s">
        <v>8180</v>
      </c>
      <c r="I29" t="s">
        <v>8177</v>
      </c>
      <c r="J29" t="s">
        <v>8179</v>
      </c>
      <c r="K29">
        <v>20000</v>
      </c>
      <c r="L29">
        <v>6425</v>
      </c>
      <c r="M29">
        <v>6425</v>
      </c>
      <c r="Q29" t="s">
        <v>8562</v>
      </c>
    </row>
    <row r="30" spans="1:20" x14ac:dyDescent="0.3">
      <c r="C30">
        <v>16724</v>
      </c>
      <c r="D30">
        <v>405632</v>
      </c>
      <c r="E30" s="75">
        <v>44498</v>
      </c>
      <c r="F30">
        <v>1</v>
      </c>
      <c r="H30" t="s">
        <v>8375</v>
      </c>
      <c r="I30" t="s">
        <v>8376</v>
      </c>
      <c r="J30" t="s">
        <v>8339</v>
      </c>
      <c r="K30">
        <v>19819</v>
      </c>
      <c r="L30" s="82">
        <v>19819</v>
      </c>
      <c r="M30" s="82">
        <v>19819</v>
      </c>
      <c r="N30" s="82"/>
    </row>
    <row r="31" spans="1:20" x14ac:dyDescent="0.3">
      <c r="C31">
        <v>16724</v>
      </c>
      <c r="D31">
        <v>383876</v>
      </c>
      <c r="E31" s="75">
        <v>44139</v>
      </c>
      <c r="F31">
        <v>1</v>
      </c>
      <c r="H31" t="s">
        <v>8181</v>
      </c>
      <c r="I31" t="s">
        <v>8182</v>
      </c>
      <c r="J31" t="s">
        <v>8183</v>
      </c>
      <c r="K31">
        <v>284828</v>
      </c>
      <c r="L31">
        <v>143354</v>
      </c>
      <c r="M31">
        <v>143354</v>
      </c>
    </row>
    <row r="32" spans="1:20" x14ac:dyDescent="0.3">
      <c r="C32">
        <v>16724</v>
      </c>
      <c r="D32">
        <v>397246</v>
      </c>
      <c r="E32" s="75">
        <v>44356</v>
      </c>
      <c r="F32">
        <v>1</v>
      </c>
      <c r="H32" t="s">
        <v>8184</v>
      </c>
      <c r="I32" t="s">
        <v>8185</v>
      </c>
      <c r="J32" t="s">
        <v>8186</v>
      </c>
      <c r="K32">
        <v>6112</v>
      </c>
      <c r="L32">
        <v>1004</v>
      </c>
      <c r="M32">
        <v>1004</v>
      </c>
    </row>
    <row r="33" spans="1:20" x14ac:dyDescent="0.3">
      <c r="C33">
        <v>16724</v>
      </c>
      <c r="D33">
        <v>405999</v>
      </c>
      <c r="E33" s="75">
        <v>44475</v>
      </c>
      <c r="G33">
        <v>1</v>
      </c>
      <c r="H33" t="s">
        <v>8512</v>
      </c>
      <c r="I33" t="s">
        <v>8172</v>
      </c>
      <c r="J33" t="s">
        <v>8513</v>
      </c>
      <c r="K33">
        <v>24129</v>
      </c>
      <c r="L33" s="82">
        <v>24129</v>
      </c>
      <c r="M33" s="82">
        <v>24129</v>
      </c>
      <c r="N33" s="82"/>
    </row>
    <row r="34" spans="1:20" x14ac:dyDescent="0.3">
      <c r="C34">
        <v>16724</v>
      </c>
      <c r="D34">
        <v>406080</v>
      </c>
      <c r="E34" s="75">
        <v>44476</v>
      </c>
      <c r="G34">
        <v>1</v>
      </c>
      <c r="H34" t="s">
        <v>8514</v>
      </c>
      <c r="I34" t="s">
        <v>8172</v>
      </c>
      <c r="J34" t="s">
        <v>8515</v>
      </c>
      <c r="K34">
        <v>11574</v>
      </c>
      <c r="L34" s="82">
        <v>6759</v>
      </c>
      <c r="M34" s="82">
        <v>6759</v>
      </c>
      <c r="N34" s="82"/>
    </row>
    <row r="35" spans="1:20" x14ac:dyDescent="0.3">
      <c r="C35">
        <v>16724</v>
      </c>
      <c r="D35">
        <v>389925</v>
      </c>
      <c r="E35" s="75">
        <v>44225</v>
      </c>
      <c r="F35">
        <v>1</v>
      </c>
      <c r="H35" t="s">
        <v>8187</v>
      </c>
      <c r="I35" t="s">
        <v>8177</v>
      </c>
      <c r="J35" t="s">
        <v>8188</v>
      </c>
      <c r="K35">
        <v>1137078</v>
      </c>
      <c r="L35">
        <v>232857</v>
      </c>
      <c r="M35">
        <v>232857</v>
      </c>
    </row>
    <row r="38" spans="1:20" ht="28.8" x14ac:dyDescent="0.3">
      <c r="A38" s="83">
        <v>2.5</v>
      </c>
      <c r="B38" t="s">
        <v>8191</v>
      </c>
      <c r="C38">
        <v>16727</v>
      </c>
      <c r="D38">
        <v>401725</v>
      </c>
      <c r="E38" s="75">
        <v>44420</v>
      </c>
      <c r="F38">
        <v>1</v>
      </c>
      <c r="H38" t="s">
        <v>8190</v>
      </c>
      <c r="I38" t="s">
        <v>8169</v>
      </c>
      <c r="J38" t="s">
        <v>8047</v>
      </c>
      <c r="K38">
        <v>160805</v>
      </c>
      <c r="L38">
        <v>160805</v>
      </c>
      <c r="M38">
        <v>160805</v>
      </c>
      <c r="O38" s="19">
        <f>(SUM(M38:M42))*1.117</f>
        <v>400435.56400000001</v>
      </c>
      <c r="P38" s="19">
        <f>'BCWR - Cat C'!AA522</f>
        <v>302506.66399999999</v>
      </c>
      <c r="Q38" s="74" t="s">
        <v>8491</v>
      </c>
      <c r="R38" s="19">
        <f>O38-P38</f>
        <v>97928.900000000023</v>
      </c>
      <c r="S38">
        <f>34812</f>
        <v>34812</v>
      </c>
      <c r="T38" s="19">
        <f>R38-S38</f>
        <v>63116.900000000023</v>
      </c>
    </row>
    <row r="39" spans="1:20" x14ac:dyDescent="0.3">
      <c r="A39" s="83"/>
      <c r="C39">
        <v>16727</v>
      </c>
      <c r="D39">
        <v>401901</v>
      </c>
      <c r="E39" s="75">
        <v>44439</v>
      </c>
      <c r="F39">
        <v>1</v>
      </c>
      <c r="H39" t="s">
        <v>8238</v>
      </c>
      <c r="I39" t="s">
        <v>8169</v>
      </c>
      <c r="J39" t="s">
        <v>8047</v>
      </c>
      <c r="K39">
        <v>44894</v>
      </c>
      <c r="L39">
        <v>44894</v>
      </c>
      <c r="M39">
        <v>44894</v>
      </c>
      <c r="Q39" s="74"/>
      <c r="R39" s="19"/>
      <c r="T39" s="19"/>
    </row>
    <row r="40" spans="1:20" x14ac:dyDescent="0.3">
      <c r="C40">
        <v>16727</v>
      </c>
      <c r="D40">
        <v>399894</v>
      </c>
      <c r="E40" s="75">
        <v>44378</v>
      </c>
      <c r="F40">
        <v>1</v>
      </c>
      <c r="H40" t="s">
        <v>8356</v>
      </c>
      <c r="I40" t="s">
        <v>8192</v>
      </c>
      <c r="J40" t="s">
        <v>8173</v>
      </c>
      <c r="K40">
        <v>14625</v>
      </c>
      <c r="L40">
        <v>14625</v>
      </c>
      <c r="M40">
        <v>14625</v>
      </c>
      <c r="Q40" t="s">
        <v>8563</v>
      </c>
    </row>
    <row r="41" spans="1:20" x14ac:dyDescent="0.3">
      <c r="C41">
        <v>16727</v>
      </c>
      <c r="D41">
        <v>380126</v>
      </c>
      <c r="E41" s="75">
        <v>43892</v>
      </c>
      <c r="F41">
        <v>1</v>
      </c>
      <c r="H41" t="s">
        <v>8193</v>
      </c>
      <c r="I41" t="s">
        <v>8051</v>
      </c>
      <c r="J41" t="s">
        <v>8194</v>
      </c>
      <c r="K41">
        <v>30500</v>
      </c>
      <c r="L41">
        <v>30500</v>
      </c>
      <c r="M41">
        <v>30500</v>
      </c>
      <c r="Q41" s="74" t="s">
        <v>8564</v>
      </c>
    </row>
    <row r="42" spans="1:20" ht="57.6" x14ac:dyDescent="0.3">
      <c r="C42">
        <v>16727</v>
      </c>
      <c r="D42">
        <v>395973</v>
      </c>
      <c r="E42" s="75">
        <v>44362</v>
      </c>
      <c r="F42">
        <v>1</v>
      </c>
      <c r="G42">
        <v>1</v>
      </c>
      <c r="H42" s="74" t="s">
        <v>8357</v>
      </c>
      <c r="I42" t="s">
        <v>8051</v>
      </c>
      <c r="J42" t="s">
        <v>8048</v>
      </c>
      <c r="K42">
        <v>120036</v>
      </c>
      <c r="L42">
        <v>107668</v>
      </c>
      <c r="M42">
        <v>107668</v>
      </c>
    </row>
    <row r="43" spans="1:20" x14ac:dyDescent="0.3">
      <c r="C43">
        <v>16727</v>
      </c>
      <c r="D43">
        <v>407234</v>
      </c>
      <c r="E43" s="75">
        <v>44503</v>
      </c>
      <c r="G43">
        <v>1</v>
      </c>
      <c r="H43" s="74" t="s">
        <v>8567</v>
      </c>
      <c r="I43" t="s">
        <v>8169</v>
      </c>
      <c r="J43" t="s">
        <v>8189</v>
      </c>
      <c r="K43">
        <v>70635</v>
      </c>
      <c r="L43">
        <v>70635</v>
      </c>
      <c r="N43" t="s">
        <v>8568</v>
      </c>
    </row>
    <row r="44" spans="1:20" x14ac:dyDescent="0.3">
      <c r="C44">
        <v>16727</v>
      </c>
      <c r="D44">
        <v>406772</v>
      </c>
      <c r="E44" s="75">
        <v>44493</v>
      </c>
      <c r="G44">
        <v>1</v>
      </c>
      <c r="H44" s="74" t="s">
        <v>8585</v>
      </c>
      <c r="I44" t="s">
        <v>8169</v>
      </c>
      <c r="J44" t="s">
        <v>8047</v>
      </c>
      <c r="K44">
        <v>155420</v>
      </c>
      <c r="L44">
        <v>155420</v>
      </c>
      <c r="N44" t="s">
        <v>8568</v>
      </c>
    </row>
    <row r="47" spans="1:20" x14ac:dyDescent="0.3">
      <c r="A47" t="s">
        <v>8198</v>
      </c>
      <c r="B47" t="s">
        <v>8195</v>
      </c>
      <c r="C47">
        <v>16729</v>
      </c>
      <c r="D47">
        <v>406778</v>
      </c>
      <c r="E47" s="75">
        <v>44510</v>
      </c>
      <c r="F47">
        <v>1</v>
      </c>
      <c r="G47" s="82"/>
      <c r="H47" t="s">
        <v>8586</v>
      </c>
      <c r="I47" t="s">
        <v>8201</v>
      </c>
      <c r="J47" t="s">
        <v>8047</v>
      </c>
      <c r="K47">
        <v>56202</v>
      </c>
      <c r="L47" s="82">
        <v>56202</v>
      </c>
      <c r="M47" s="82">
        <v>56202</v>
      </c>
      <c r="O47" s="19">
        <f>SUM(M47:M49)*1.117</f>
        <v>79957.093999999997</v>
      </c>
      <c r="P47" s="19">
        <f>'BCWR - Cat C'!AA176</f>
        <v>0</v>
      </c>
      <c r="Q47" t="s">
        <v>8492</v>
      </c>
      <c r="R47" s="19">
        <f>O47-P47</f>
        <v>79957.093999999997</v>
      </c>
      <c r="T47" s="19">
        <f>R47</f>
        <v>79957.093999999997</v>
      </c>
    </row>
    <row r="48" spans="1:20" x14ac:dyDescent="0.3">
      <c r="C48">
        <v>16729</v>
      </c>
      <c r="D48" t="s">
        <v>8517</v>
      </c>
      <c r="E48" s="75">
        <v>44474</v>
      </c>
      <c r="F48">
        <v>1</v>
      </c>
      <c r="G48" s="82"/>
      <c r="H48" t="s">
        <v>8518</v>
      </c>
      <c r="K48">
        <v>0</v>
      </c>
      <c r="L48" s="82">
        <v>500</v>
      </c>
      <c r="M48" s="82">
        <v>500</v>
      </c>
      <c r="R48" s="19"/>
      <c r="T48" s="19"/>
    </row>
    <row r="49" spans="1:20" x14ac:dyDescent="0.3">
      <c r="C49">
        <v>16729</v>
      </c>
      <c r="D49">
        <v>388730</v>
      </c>
      <c r="E49" s="75">
        <v>44236</v>
      </c>
      <c r="F49">
        <v>1</v>
      </c>
      <c r="H49" t="s">
        <v>8197</v>
      </c>
      <c r="I49" t="s">
        <v>8196</v>
      </c>
      <c r="J49" t="s">
        <v>8047</v>
      </c>
      <c r="K49">
        <v>14880</v>
      </c>
      <c r="L49">
        <v>14880</v>
      </c>
      <c r="M49">
        <v>14880</v>
      </c>
    </row>
    <row r="52" spans="1:20" x14ac:dyDescent="0.3">
      <c r="A52" t="s">
        <v>8211</v>
      </c>
      <c r="B52" t="s">
        <v>8199</v>
      </c>
      <c r="C52">
        <v>16731</v>
      </c>
      <c r="D52">
        <v>400958</v>
      </c>
      <c r="E52" s="75">
        <v>44390</v>
      </c>
      <c r="F52">
        <v>1</v>
      </c>
      <c r="H52" t="s">
        <v>8200</v>
      </c>
      <c r="I52" t="s">
        <v>8201</v>
      </c>
      <c r="J52" t="s">
        <v>8202</v>
      </c>
      <c r="K52">
        <v>9919</v>
      </c>
      <c r="L52">
        <v>2259</v>
      </c>
      <c r="M52">
        <v>2259</v>
      </c>
      <c r="O52" s="19">
        <f>SUM(M52:M52)*1.117</f>
        <v>2523.3029999999999</v>
      </c>
      <c r="P52" s="19">
        <f>'BCWR - Cat C'!AA217</f>
        <v>0</v>
      </c>
      <c r="R52" s="19">
        <f>O52-P52</f>
        <v>2523.3029999999999</v>
      </c>
      <c r="S52" s="19">
        <f>R52</f>
        <v>2523.3029999999999</v>
      </c>
      <c r="T52" s="19"/>
    </row>
    <row r="55" spans="1:20" x14ac:dyDescent="0.3">
      <c r="A55" t="s">
        <v>8203</v>
      </c>
      <c r="B55" t="s">
        <v>8204</v>
      </c>
      <c r="C55">
        <v>16732</v>
      </c>
      <c r="D55">
        <v>405503</v>
      </c>
      <c r="E55" s="75">
        <v>44484</v>
      </c>
      <c r="F55">
        <v>1</v>
      </c>
      <c r="H55" t="s">
        <v>8519</v>
      </c>
      <c r="I55" t="s">
        <v>8342</v>
      </c>
      <c r="J55" t="s">
        <v>8520</v>
      </c>
      <c r="K55">
        <v>24984</v>
      </c>
      <c r="L55" s="82">
        <v>24984</v>
      </c>
      <c r="M55" s="82">
        <v>24984</v>
      </c>
      <c r="O55" s="19">
        <f>SUM(M55:M56)*1.117</f>
        <v>1022329.782</v>
      </c>
      <c r="P55" s="19">
        <f>'BCWR - Cat C'!AA276</f>
        <v>993188.32</v>
      </c>
      <c r="Q55" t="s">
        <v>8493</v>
      </c>
      <c r="R55" s="19">
        <f>O55-P55</f>
        <v>29141.462000000058</v>
      </c>
      <c r="T55" s="19">
        <f>R55</f>
        <v>29141.462000000058</v>
      </c>
    </row>
    <row r="56" spans="1:20" x14ac:dyDescent="0.3">
      <c r="C56">
        <v>16732</v>
      </c>
      <c r="D56">
        <v>388730</v>
      </c>
      <c r="E56" s="75">
        <v>44236</v>
      </c>
      <c r="F56">
        <v>1</v>
      </c>
      <c r="H56" t="s">
        <v>8205</v>
      </c>
      <c r="I56" t="s">
        <v>8196</v>
      </c>
      <c r="J56" t="s">
        <v>8047</v>
      </c>
      <c r="K56">
        <v>890262</v>
      </c>
      <c r="L56">
        <v>890262</v>
      </c>
      <c r="M56">
        <v>890262</v>
      </c>
    </row>
    <row r="59" spans="1:20" x14ac:dyDescent="0.3">
      <c r="A59" t="s">
        <v>8206</v>
      </c>
      <c r="B59" t="s">
        <v>8207</v>
      </c>
      <c r="C59">
        <v>16733</v>
      </c>
      <c r="D59">
        <v>405740</v>
      </c>
      <c r="E59" s="75">
        <v>44469</v>
      </c>
      <c r="G59">
        <v>1</v>
      </c>
      <c r="H59" t="s">
        <v>8521</v>
      </c>
      <c r="I59" t="s">
        <v>8344</v>
      </c>
      <c r="J59" t="s">
        <v>8343</v>
      </c>
      <c r="K59">
        <v>1321</v>
      </c>
      <c r="L59" s="82">
        <v>1321</v>
      </c>
      <c r="M59" s="82"/>
      <c r="N59" s="82" t="s">
        <v>8560</v>
      </c>
      <c r="O59" s="19">
        <f>(SUM(M59:M61))*1.117 +L61*1.117</f>
        <v>470054.82299999997</v>
      </c>
      <c r="P59" s="19">
        <f>'BCWR - Cat C'!AA283</f>
        <v>469603.15390000003</v>
      </c>
      <c r="Q59" t="s">
        <v>8601</v>
      </c>
      <c r="R59" s="19">
        <f>O59-P59</f>
        <v>451.66909999994095</v>
      </c>
      <c r="T59" s="19">
        <f>R59</f>
        <v>451.66909999994095</v>
      </c>
    </row>
    <row r="60" spans="1:20" x14ac:dyDescent="0.3">
      <c r="C60">
        <v>16733</v>
      </c>
      <c r="D60">
        <v>391837</v>
      </c>
      <c r="E60" s="75">
        <v>44258</v>
      </c>
      <c r="F60">
        <v>1</v>
      </c>
      <c r="H60" t="s">
        <v>8208</v>
      </c>
      <c r="I60" t="s">
        <v>8196</v>
      </c>
      <c r="J60" t="s">
        <v>8047</v>
      </c>
      <c r="K60">
        <v>354679</v>
      </c>
      <c r="L60">
        <v>354679</v>
      </c>
      <c r="M60">
        <v>354679</v>
      </c>
      <c r="Q60" t="s">
        <v>8602</v>
      </c>
    </row>
    <row r="61" spans="1:20" x14ac:dyDescent="0.3">
      <c r="C61">
        <v>16733</v>
      </c>
      <c r="D61">
        <v>397180</v>
      </c>
      <c r="E61" s="75">
        <v>44410</v>
      </c>
      <c r="F61">
        <v>1</v>
      </c>
      <c r="H61" t="s">
        <v>8209</v>
      </c>
      <c r="I61" t="s">
        <v>8196</v>
      </c>
      <c r="J61" t="s">
        <v>8210</v>
      </c>
      <c r="K61">
        <v>66140</v>
      </c>
      <c r="L61">
        <v>66140</v>
      </c>
      <c r="N61" s="82" t="s">
        <v>8597</v>
      </c>
      <c r="Q61" t="s">
        <v>8603</v>
      </c>
    </row>
    <row r="62" spans="1:20" x14ac:dyDescent="0.3">
      <c r="S62" s="47">
        <f>SUM(S2:S61)</f>
        <v>450552.24299999984</v>
      </c>
      <c r="T62" s="47">
        <f>SUM(T2:T61)</f>
        <v>340658.02509999997</v>
      </c>
    </row>
    <row r="63" spans="1:20" x14ac:dyDescent="0.3">
      <c r="P63" s="115"/>
      <c r="Q63" s="103" t="s">
        <v>8334</v>
      </c>
      <c r="R63" s="51">
        <f>SUM(R2:R59)</f>
        <v>791210.26809999975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sheetPr>
    <pageSetUpPr fitToPage="1"/>
  </sheetPr>
  <dimension ref="A2:M22"/>
  <sheetViews>
    <sheetView workbookViewId="0">
      <selection activeCell="F17" sqref="F17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4" t="s">
        <v>8604</v>
      </c>
      <c r="D2" s="35"/>
      <c r="E2" s="35"/>
      <c r="F2" s="94">
        <f>'BCWR - Cat A'!M75</f>
        <v>2435173.8956340002</v>
      </c>
      <c r="G2" s="35"/>
      <c r="H2" s="35"/>
      <c r="I2" s="35"/>
      <c r="J2" s="35"/>
      <c r="K2" s="35"/>
      <c r="L2" s="35"/>
      <c r="M2" s="35"/>
    </row>
    <row r="3" spans="1:13" x14ac:dyDescent="0.3">
      <c r="E3" s="29"/>
      <c r="F3" s="29"/>
      <c r="G3" s="29"/>
      <c r="K3" s="44"/>
      <c r="L3" s="43"/>
    </row>
    <row r="4" spans="1:13" x14ac:dyDescent="0.3">
      <c r="A4" s="46" t="s">
        <v>8014</v>
      </c>
      <c r="E4" s="29"/>
      <c r="F4" s="29"/>
      <c r="G4" s="29"/>
    </row>
    <row r="5" spans="1:13" x14ac:dyDescent="0.3">
      <c r="B5" t="s">
        <v>8561</v>
      </c>
      <c r="D5" s="47">
        <v>140000</v>
      </c>
      <c r="E5" s="29"/>
      <c r="F5" s="29"/>
      <c r="G5" s="29"/>
      <c r="K5" s="29"/>
      <c r="L5" s="29"/>
      <c r="M5" s="29"/>
    </row>
    <row r="6" spans="1:13" x14ac:dyDescent="0.3">
      <c r="B6" t="s">
        <v>8589</v>
      </c>
      <c r="D6" s="47">
        <v>90000</v>
      </c>
      <c r="E6" s="29"/>
      <c r="F6" s="29"/>
      <c r="G6" s="29"/>
      <c r="K6" s="29"/>
      <c r="L6" s="29"/>
      <c r="M6" s="29"/>
    </row>
    <row r="7" spans="1:13" x14ac:dyDescent="0.3">
      <c r="B7" t="s">
        <v>8317</v>
      </c>
      <c r="E7" s="29"/>
      <c r="F7" s="69">
        <f>SUM(D5:D6)</f>
        <v>230000</v>
      </c>
      <c r="G7" s="29"/>
    </row>
    <row r="8" spans="1:13" x14ac:dyDescent="0.3">
      <c r="E8" s="29"/>
      <c r="F8" s="29"/>
      <c r="G8" s="29"/>
      <c r="K8" s="48"/>
      <c r="L8" s="48"/>
      <c r="M8" s="48"/>
    </row>
    <row r="9" spans="1:13" x14ac:dyDescent="0.3">
      <c r="C9" s="46" t="s">
        <v>8318</v>
      </c>
      <c r="D9" s="45"/>
      <c r="E9" s="29"/>
      <c r="F9" s="49">
        <f>F2+F7</f>
        <v>2665173.8956340002</v>
      </c>
      <c r="G9" s="29"/>
    </row>
    <row r="10" spans="1:13" x14ac:dyDescent="0.3">
      <c r="E10" s="29"/>
      <c r="F10" s="29"/>
      <c r="G10" s="29"/>
    </row>
    <row r="11" spans="1:13" x14ac:dyDescent="0.3">
      <c r="A11" s="46" t="s">
        <v>8319</v>
      </c>
      <c r="B11" t="s">
        <v>8320</v>
      </c>
      <c r="E11" s="29"/>
      <c r="F11" s="29">
        <v>425000</v>
      </c>
      <c r="G11" s="29"/>
      <c r="L11" s="50"/>
    </row>
    <row r="12" spans="1:13" x14ac:dyDescent="0.3">
      <c r="B12" t="s">
        <v>8605</v>
      </c>
      <c r="E12" s="29"/>
      <c r="F12" s="29">
        <v>155465</v>
      </c>
      <c r="G12" s="29"/>
    </row>
    <row r="13" spans="1:13" x14ac:dyDescent="0.3">
      <c r="B13" t="s">
        <v>8232</v>
      </c>
      <c r="E13" s="29"/>
      <c r="F13" s="29">
        <f>'Open Commitments Cat A'!R97</f>
        <v>1404734.9241000002</v>
      </c>
      <c r="G13" s="29"/>
      <c r="H13" t="s">
        <v>8230</v>
      </c>
    </row>
    <row r="14" spans="1:13" x14ac:dyDescent="0.3">
      <c r="B14" t="s">
        <v>8321</v>
      </c>
      <c r="E14" s="29"/>
      <c r="F14" s="29"/>
      <c r="G14" s="29"/>
    </row>
    <row r="15" spans="1:13" x14ac:dyDescent="0.3">
      <c r="C15" s="52" t="s">
        <v>8322</v>
      </c>
      <c r="D15" s="52"/>
      <c r="E15" s="102"/>
      <c r="F15" s="51">
        <f>F9+SUM(F11:F14)</f>
        <v>4650373.8197340006</v>
      </c>
      <c r="G15" s="29"/>
    </row>
    <row r="16" spans="1:13" x14ac:dyDescent="0.3">
      <c r="C16" s="44" t="s">
        <v>8606</v>
      </c>
      <c r="E16" s="29"/>
      <c r="F16" s="47">
        <v>21661911</v>
      </c>
      <c r="G16" s="29"/>
    </row>
    <row r="17" spans="3:8" x14ac:dyDescent="0.3">
      <c r="C17" s="113" t="s">
        <v>8323</v>
      </c>
      <c r="D17" s="113"/>
      <c r="E17" s="114"/>
      <c r="F17" s="114">
        <f>F15+F16</f>
        <v>26312284.819734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27000000</v>
      </c>
      <c r="G19" s="29"/>
    </row>
    <row r="20" spans="3:8" ht="15" thickBot="1" x14ac:dyDescent="0.35">
      <c r="C20" s="70" t="s">
        <v>8257</v>
      </c>
      <c r="D20" s="71"/>
      <c r="E20" s="72"/>
      <c r="F20" s="73">
        <f>F19-F17</f>
        <v>687715.18026600033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0" t="s">
        <v>8258</v>
      </c>
      <c r="D22" s="71"/>
      <c r="E22" s="72"/>
      <c r="F22" s="73">
        <f>F19-F9-F16-F13</f>
        <v>1268180.1802660006</v>
      </c>
      <c r="G22" s="29"/>
      <c r="H22" t="s">
        <v>8231</v>
      </c>
    </row>
  </sheetData>
  <pageMargins left="0.7" right="0.7" top="0.75" bottom="0.75" header="0.3" footer="0.3"/>
  <pageSetup scale="58" fitToHeight="0" orientation="landscape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sheetPr>
    <pageSetUpPr fitToPage="1"/>
  </sheetPr>
  <dimension ref="A1:M22"/>
  <sheetViews>
    <sheetView workbookViewId="0">
      <selection activeCell="F16" sqref="F16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5"/>
      <c r="H1" s="35"/>
      <c r="I1" s="35"/>
      <c r="J1" s="35"/>
      <c r="K1" s="35"/>
      <c r="L1" s="35"/>
      <c r="M1" s="35"/>
    </row>
    <row r="2" spans="1:13" x14ac:dyDescent="0.3">
      <c r="C2" s="44" t="s">
        <v>8604</v>
      </c>
      <c r="D2" s="35"/>
      <c r="E2" s="35"/>
      <c r="F2" s="117">
        <f>'BCWR - Cat C'!M1048</f>
        <v>9363567.1952599976</v>
      </c>
      <c r="G2" s="29"/>
      <c r="K2" s="44"/>
      <c r="L2" s="43"/>
    </row>
    <row r="3" spans="1:13" x14ac:dyDescent="0.3">
      <c r="E3" s="29"/>
      <c r="F3" s="29"/>
      <c r="G3" s="29"/>
    </row>
    <row r="4" spans="1:13" x14ac:dyDescent="0.3">
      <c r="A4" s="46" t="s">
        <v>8014</v>
      </c>
      <c r="E4" s="29"/>
      <c r="F4" s="29"/>
      <c r="G4" s="29"/>
      <c r="K4" s="29"/>
      <c r="L4" s="29"/>
      <c r="M4" s="29"/>
    </row>
    <row r="5" spans="1:13" x14ac:dyDescent="0.3">
      <c r="D5" s="47"/>
      <c r="E5" s="29"/>
      <c r="F5" s="29"/>
      <c r="G5" s="29"/>
      <c r="K5" s="29"/>
      <c r="L5" s="29"/>
      <c r="M5" s="29"/>
    </row>
    <row r="6" spans="1:13" x14ac:dyDescent="0.3">
      <c r="D6" s="47"/>
      <c r="E6" s="29"/>
      <c r="F6" s="29"/>
      <c r="G6" s="29"/>
    </row>
    <row r="7" spans="1:13" x14ac:dyDescent="0.3">
      <c r="B7" t="s">
        <v>8317</v>
      </c>
      <c r="E7" s="29"/>
      <c r="F7" s="69">
        <f>SUM(D5:D6)</f>
        <v>0</v>
      </c>
      <c r="G7" s="29"/>
      <c r="K7" s="48"/>
      <c r="L7" s="48"/>
      <c r="M7" s="48"/>
    </row>
    <row r="8" spans="1:13" x14ac:dyDescent="0.3">
      <c r="E8" s="29"/>
      <c r="F8" s="29"/>
      <c r="G8" s="29"/>
    </row>
    <row r="9" spans="1:13" x14ac:dyDescent="0.3">
      <c r="C9" s="46" t="s">
        <v>8318</v>
      </c>
      <c r="D9" s="45"/>
      <c r="E9" s="29"/>
      <c r="F9" s="49">
        <f>F2+F7</f>
        <v>9363567.1952599976</v>
      </c>
      <c r="G9" s="29"/>
    </row>
    <row r="10" spans="1:13" x14ac:dyDescent="0.3">
      <c r="E10" s="29"/>
      <c r="F10" s="29"/>
      <c r="G10" s="29"/>
      <c r="L10" s="50"/>
    </row>
    <row r="11" spans="1:13" x14ac:dyDescent="0.3">
      <c r="A11" s="46" t="s">
        <v>8319</v>
      </c>
      <c r="B11" t="s">
        <v>8324</v>
      </c>
      <c r="E11" s="29"/>
      <c r="F11" s="29">
        <v>107012</v>
      </c>
      <c r="G11" s="29"/>
    </row>
    <row r="12" spans="1:13" x14ac:dyDescent="0.3">
      <c r="B12" t="s">
        <v>8607</v>
      </c>
      <c r="E12" s="29"/>
      <c r="F12" s="118">
        <v>397794</v>
      </c>
      <c r="G12" s="29"/>
      <c r="H12" t="s">
        <v>8256</v>
      </c>
    </row>
    <row r="13" spans="1:13" x14ac:dyDescent="0.3">
      <c r="B13" t="s">
        <v>8232</v>
      </c>
      <c r="E13" s="29"/>
      <c r="F13" s="29">
        <f>'Open Commitments Cat C'!R63</f>
        <v>791210.26809999975</v>
      </c>
      <c r="G13" s="29"/>
      <c r="H13" t="s">
        <v>8255</v>
      </c>
      <c r="L13" t="s">
        <v>8325</v>
      </c>
    </row>
    <row r="14" spans="1:13" x14ac:dyDescent="0.3">
      <c r="B14" t="s">
        <v>8321</v>
      </c>
      <c r="E14" s="29"/>
      <c r="F14" s="29"/>
      <c r="G14" s="29"/>
    </row>
    <row r="15" spans="1:13" x14ac:dyDescent="0.3">
      <c r="C15" s="52" t="s">
        <v>8322</v>
      </c>
      <c r="D15" s="52"/>
      <c r="E15" s="102"/>
      <c r="F15" s="51">
        <f>F9+SUM(F11:F14)</f>
        <v>10659583.463359997</v>
      </c>
      <c r="G15" s="29"/>
    </row>
    <row r="16" spans="1:13" x14ac:dyDescent="0.3">
      <c r="C16" s="44" t="s">
        <v>8606</v>
      </c>
      <c r="E16" s="29"/>
      <c r="F16" s="47">
        <v>22804556</v>
      </c>
      <c r="G16" s="29"/>
    </row>
    <row r="17" spans="3:8" x14ac:dyDescent="0.3">
      <c r="C17" s="113" t="s">
        <v>8323</v>
      </c>
      <c r="D17" s="113"/>
      <c r="E17" s="114"/>
      <c r="F17" s="114">
        <f>F15+F16</f>
        <v>33464139.463359997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33400000</v>
      </c>
      <c r="G19" s="29"/>
    </row>
    <row r="20" spans="3:8" ht="15" thickBot="1" x14ac:dyDescent="0.35">
      <c r="C20" s="70" t="s">
        <v>8259</v>
      </c>
      <c r="D20" s="71"/>
      <c r="E20" s="72"/>
      <c r="F20" s="73">
        <f>F19-F17</f>
        <v>-64139.463359996676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0" t="s">
        <v>8260</v>
      </c>
      <c r="D22" s="71"/>
      <c r="E22" s="72"/>
      <c r="F22" s="73">
        <f>F19-F9-F16-F13</f>
        <v>440666.53664000449</v>
      </c>
      <c r="G22" s="29"/>
      <c r="H22" t="s">
        <v>8231</v>
      </c>
    </row>
  </sheetData>
  <pageMargins left="0.7" right="0.7" top="0.75" bottom="0.75" header="0.3" footer="0.3"/>
  <pageSetup scale="60" fitToHeight="0" orientation="landscape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dimension ref="A1:R104"/>
  <sheetViews>
    <sheetView workbookViewId="0">
      <pane xSplit="4" ySplit="3" topLeftCell="K89" activePane="bottomRight" state="frozen"/>
      <selection pane="topRight" activeCell="E1" sqref="E1"/>
      <selection pane="bottomLeft" activeCell="A6" sqref="A6"/>
      <selection pane="bottomRight" activeCell="C2" sqref="C2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63" t="s">
        <v>3815</v>
      </c>
      <c r="B1" s="164"/>
      <c r="C1" s="164"/>
      <c r="D1" s="165"/>
      <c r="E1" s="166" t="s">
        <v>7818</v>
      </c>
      <c r="F1" s="167"/>
      <c r="G1" s="168"/>
      <c r="H1" s="34"/>
      <c r="I1" s="35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8023</v>
      </c>
      <c r="Q2" s="55" t="s">
        <v>8026</v>
      </c>
      <c r="R2" s="57" t="s">
        <v>8028</v>
      </c>
    </row>
    <row r="3" spans="1:18" x14ac:dyDescent="0.3">
      <c r="A3" s="7" t="s">
        <v>3724</v>
      </c>
      <c r="B3" s="7"/>
      <c r="C3" s="7"/>
      <c r="D3" s="8"/>
      <c r="E3" s="16"/>
      <c r="F3" s="16"/>
      <c r="G3" s="40"/>
      <c r="H3" s="7"/>
      <c r="I3" s="37"/>
      <c r="J3" s="7"/>
      <c r="K3" s="7"/>
      <c r="L3" s="31"/>
      <c r="M3" s="31"/>
      <c r="N3" s="31"/>
    </row>
    <row r="4" spans="1:18" x14ac:dyDescent="0.3">
      <c r="A4" s="105" t="s">
        <v>8264</v>
      </c>
      <c r="B4" s="105"/>
      <c r="C4" s="106"/>
      <c r="D4" s="107"/>
      <c r="E4" s="108"/>
      <c r="F4" s="108"/>
      <c r="G4" s="106"/>
      <c r="H4" s="105"/>
      <c r="I4" s="109"/>
      <c r="J4" s="105"/>
      <c r="K4" s="105"/>
      <c r="L4" s="110"/>
      <c r="M4" s="110"/>
      <c r="N4" s="110"/>
      <c r="Q4" s="29"/>
      <c r="R4" s="29"/>
    </row>
    <row r="5" spans="1:18" x14ac:dyDescent="0.3">
      <c r="A5" s="5" t="s">
        <v>1667</v>
      </c>
      <c r="B5" s="5" t="s">
        <v>1668</v>
      </c>
      <c r="C5" s="111">
        <v>63000</v>
      </c>
      <c r="D5" s="6">
        <v>73123</v>
      </c>
      <c r="E5" s="112">
        <f>VLOOKUP(A5,'[1]forecast data dump'!$A$1:$H$3483,4,FALSE)</f>
        <v>44469</v>
      </c>
      <c r="F5" s="112">
        <f>VLOOKUP(A5,'[1]forecast data dump'!$A$1:$H$3483,5,FALSE)</f>
        <v>44620</v>
      </c>
      <c r="G5" s="41">
        <f>VLOOKUP(A5,'[1]forecast data dump'!$A$1:$H$3483,8,FALSE)</f>
        <v>0</v>
      </c>
      <c r="H5" s="5" t="s">
        <v>3762</v>
      </c>
      <c r="I5" s="22">
        <f>C5*(1-G5)</f>
        <v>63000</v>
      </c>
      <c r="J5" s="5"/>
      <c r="K5" s="5"/>
      <c r="L5" s="33">
        <f>D5*(1-G5)</f>
        <v>73123</v>
      </c>
      <c r="M5" s="33">
        <f>IF(J5="",L5,(D5/C5)*J5)</f>
        <v>73123</v>
      </c>
      <c r="N5" s="33">
        <f>L5-M5</f>
        <v>0</v>
      </c>
      <c r="P5">
        <v>1</v>
      </c>
      <c r="Q5" s="29">
        <f>O5*M5</f>
        <v>0</v>
      </c>
      <c r="R5" s="116">
        <f>P5*M5</f>
        <v>73123</v>
      </c>
    </row>
    <row r="6" spans="1:18" x14ac:dyDescent="0.3">
      <c r="A6" s="105" t="s">
        <v>8266</v>
      </c>
      <c r="B6" s="105"/>
      <c r="C6" s="106"/>
      <c r="D6" s="107"/>
      <c r="E6" s="108"/>
      <c r="F6" s="108"/>
      <c r="G6" s="106"/>
      <c r="H6" s="105"/>
      <c r="I6" s="109"/>
      <c r="J6" s="105"/>
      <c r="K6" s="105"/>
      <c r="L6" s="110"/>
      <c r="M6" s="110"/>
      <c r="N6" s="110"/>
      <c r="Q6" s="29"/>
      <c r="R6" s="29"/>
    </row>
    <row r="7" spans="1:18" x14ac:dyDescent="0.3">
      <c r="A7" s="5" t="s">
        <v>3358</v>
      </c>
      <c r="B7" s="5" t="s">
        <v>3359</v>
      </c>
      <c r="C7" s="111">
        <v>126000</v>
      </c>
      <c r="D7" s="6">
        <v>146246</v>
      </c>
      <c r="E7" s="112">
        <f>VLOOKUP(A7,'[1]forecast data dump'!$A$1:$H$3483,4,FALSE)</f>
        <v>44666</v>
      </c>
      <c r="F7" s="112">
        <f>VLOOKUP(A7,'[1]forecast data dump'!$A$1:$H$3483,5,FALSE)</f>
        <v>44672</v>
      </c>
      <c r="G7" s="41">
        <f>VLOOKUP(A7,'[1]forecast data dump'!$A$1:$H$3483,8,FALSE)</f>
        <v>0</v>
      </c>
      <c r="H7" s="5" t="s">
        <v>3762</v>
      </c>
      <c r="I7" s="22">
        <f>C7*(1-G7)</f>
        <v>126000</v>
      </c>
      <c r="J7" s="5"/>
      <c r="K7" s="5"/>
      <c r="L7" s="33">
        <f>D7*(1-G7)</f>
        <v>146246</v>
      </c>
      <c r="M7" s="33">
        <f>IF(J7="",L7,(D7/C7)*J7)</f>
        <v>146246</v>
      </c>
      <c r="N7" s="33">
        <f>L7-M7</f>
        <v>0</v>
      </c>
      <c r="P7">
        <v>1</v>
      </c>
      <c r="Q7" s="29">
        <f>O7*M7</f>
        <v>0</v>
      </c>
      <c r="R7" s="116">
        <f>P7*M7</f>
        <v>146246</v>
      </c>
    </row>
    <row r="8" spans="1:18" x14ac:dyDescent="0.3">
      <c r="A8" s="105" t="s">
        <v>8267</v>
      </c>
      <c r="B8" s="105"/>
      <c r="C8" s="106"/>
      <c r="D8" s="107"/>
      <c r="E8" s="108"/>
      <c r="F8" s="108"/>
      <c r="G8" s="106"/>
      <c r="H8" s="105"/>
      <c r="I8" s="109"/>
      <c r="J8" s="105"/>
      <c r="K8" s="105"/>
      <c r="L8" s="110"/>
      <c r="M8" s="110"/>
      <c r="N8" s="110"/>
      <c r="Q8" s="29"/>
      <c r="R8" s="29"/>
    </row>
    <row r="9" spans="1:18" x14ac:dyDescent="0.3">
      <c r="A9" s="5" t="s">
        <v>3506</v>
      </c>
      <c r="B9" s="5" t="s">
        <v>3507</v>
      </c>
      <c r="C9" s="111">
        <v>50000</v>
      </c>
      <c r="D9" s="6">
        <v>58034</v>
      </c>
      <c r="E9" s="112">
        <f>VLOOKUP(A9,'[1]forecast data dump'!$A$1:$H$3483,4,FALSE)</f>
        <v>44602</v>
      </c>
      <c r="F9" s="112">
        <f>VLOOKUP(A9,'[1]forecast data dump'!$A$1:$H$3483,5,FALSE)</f>
        <v>44658</v>
      </c>
      <c r="G9" s="41">
        <f>VLOOKUP(A9,'[1]forecast data dump'!$A$1:$H$3483,8,FALSE)</f>
        <v>0</v>
      </c>
      <c r="H9" s="5" t="s">
        <v>3762</v>
      </c>
      <c r="I9" s="22">
        <f>C9*(1-G9)</f>
        <v>50000</v>
      </c>
      <c r="J9" s="5"/>
      <c r="K9" s="5"/>
      <c r="L9" s="33">
        <f>D9*(1-G9)</f>
        <v>58034</v>
      </c>
      <c r="M9" s="33">
        <f>IF(J9="",L9,(D9/C9)*J9)</f>
        <v>58034</v>
      </c>
      <c r="N9" s="33">
        <f>L9-M9</f>
        <v>0</v>
      </c>
      <c r="P9">
        <v>1</v>
      </c>
      <c r="Q9" s="29">
        <f>O9*M9</f>
        <v>0</v>
      </c>
      <c r="R9" s="116">
        <f>P9*M9</f>
        <v>58034</v>
      </c>
    </row>
    <row r="10" spans="1:18" x14ac:dyDescent="0.3">
      <c r="A10" s="5" t="s">
        <v>3508</v>
      </c>
      <c r="B10" s="5" t="s">
        <v>3509</v>
      </c>
      <c r="C10" s="111">
        <v>50000</v>
      </c>
      <c r="D10" s="6">
        <v>58034</v>
      </c>
      <c r="E10" s="112">
        <f>VLOOKUP(A10,'[1]forecast data dump'!$A$1:$H$3483,4,FALSE)</f>
        <v>44594</v>
      </c>
      <c r="F10" s="112">
        <f>VLOOKUP(A10,'[1]forecast data dump'!$A$1:$H$3483,5,FALSE)</f>
        <v>44650</v>
      </c>
      <c r="G10" s="41">
        <f>VLOOKUP(A10,'[1]forecast data dump'!$A$1:$H$3483,8,FALSE)</f>
        <v>0</v>
      </c>
      <c r="H10" s="5" t="s">
        <v>3762</v>
      </c>
      <c r="I10" s="22">
        <f>C10*(1-G10)</f>
        <v>50000</v>
      </c>
      <c r="J10" s="5"/>
      <c r="K10" s="5"/>
      <c r="L10" s="33">
        <f>D10*(1-G10)</f>
        <v>58034</v>
      </c>
      <c r="M10" s="33">
        <f>IF(J10="",L10,(D10/C10)*J10)</f>
        <v>58034</v>
      </c>
      <c r="N10" s="33">
        <f>L10-M10</f>
        <v>0</v>
      </c>
      <c r="P10">
        <v>1</v>
      </c>
      <c r="Q10" s="29">
        <f>O10*M10</f>
        <v>0</v>
      </c>
      <c r="R10" s="116">
        <f>P10*M10</f>
        <v>58034</v>
      </c>
    </row>
    <row r="11" spans="1:18" x14ac:dyDescent="0.3">
      <c r="A11" s="5" t="s">
        <v>3510</v>
      </c>
      <c r="B11" s="5" t="s">
        <v>3511</v>
      </c>
      <c r="C11" s="111">
        <v>50000</v>
      </c>
      <c r="D11" s="6">
        <v>58034</v>
      </c>
      <c r="E11" s="112">
        <f>VLOOKUP(A11,'[1]forecast data dump'!$A$1:$H$3483,4,FALSE)</f>
        <v>44585</v>
      </c>
      <c r="F11" s="112">
        <f>VLOOKUP(A11,'[1]forecast data dump'!$A$1:$H$3483,5,FALSE)</f>
        <v>44641</v>
      </c>
      <c r="G11" s="41">
        <f>VLOOKUP(A11,'[1]forecast data dump'!$A$1:$H$3483,8,FALSE)</f>
        <v>0</v>
      </c>
      <c r="H11" s="5" t="s">
        <v>3762</v>
      </c>
      <c r="I11" s="22">
        <f>C11*(1-G11)</f>
        <v>50000</v>
      </c>
      <c r="J11" s="5"/>
      <c r="K11" s="5"/>
      <c r="L11" s="33">
        <f>D11*(1-G11)</f>
        <v>58034</v>
      </c>
      <c r="M11" s="33">
        <f>IF(J11="",L11,(D11/C11)*J11)</f>
        <v>58034</v>
      </c>
      <c r="N11" s="33">
        <f>L11-M11</f>
        <v>0</v>
      </c>
      <c r="P11">
        <v>1</v>
      </c>
      <c r="Q11" s="29">
        <f>O11*M11</f>
        <v>0</v>
      </c>
      <c r="R11" s="116">
        <f>P11*M11</f>
        <v>58034</v>
      </c>
    </row>
    <row r="12" spans="1:18" x14ac:dyDescent="0.3">
      <c r="A12" s="5" t="s">
        <v>3512</v>
      </c>
      <c r="B12" s="5" t="s">
        <v>3513</v>
      </c>
      <c r="C12" s="111">
        <v>10000</v>
      </c>
      <c r="D12" s="6">
        <v>11607</v>
      </c>
      <c r="E12" s="112">
        <f>VLOOKUP(A12,'[1]forecast data dump'!$A$1:$H$3483,4,FALSE)</f>
        <v>44603</v>
      </c>
      <c r="F12" s="112">
        <f>VLOOKUP(A12,'[1]forecast data dump'!$A$1:$H$3483,5,FALSE)</f>
        <v>44631</v>
      </c>
      <c r="G12" s="41">
        <f>VLOOKUP(A12,'[1]forecast data dump'!$A$1:$H$3483,8,FALSE)</f>
        <v>0</v>
      </c>
      <c r="H12" s="5" t="s">
        <v>3762</v>
      </c>
      <c r="I12" s="22">
        <f>C12*(1-G12)</f>
        <v>10000</v>
      </c>
      <c r="J12" s="5"/>
      <c r="K12" s="5"/>
      <c r="L12" s="33">
        <f>D12*(1-G12)</f>
        <v>11607</v>
      </c>
      <c r="M12" s="33">
        <f>IF(J12="",L12,(D12/C12)*J12)</f>
        <v>11607</v>
      </c>
      <c r="N12" s="33">
        <f>L12-M12</f>
        <v>0</v>
      </c>
      <c r="P12">
        <v>1</v>
      </c>
      <c r="Q12" s="29">
        <f>O12*M12</f>
        <v>0</v>
      </c>
      <c r="R12" s="116">
        <f>P12*M12</f>
        <v>11607</v>
      </c>
    </row>
    <row r="13" spans="1:18" x14ac:dyDescent="0.3">
      <c r="A13" s="5" t="s">
        <v>3516</v>
      </c>
      <c r="B13" s="5" t="s">
        <v>3517</v>
      </c>
      <c r="C13" s="111">
        <v>25000</v>
      </c>
      <c r="D13" s="6">
        <v>29017</v>
      </c>
      <c r="E13" s="112">
        <f>VLOOKUP(A13,'[1]forecast data dump'!$A$1:$H$3483,4,FALSE)</f>
        <v>44592</v>
      </c>
      <c r="F13" s="112">
        <f>VLOOKUP(A13,'[1]forecast data dump'!$A$1:$H$3483,5,FALSE)</f>
        <v>44620</v>
      </c>
      <c r="G13" s="41">
        <f>VLOOKUP(A13,'[1]forecast data dump'!$A$1:$H$3483,8,FALSE)</f>
        <v>0</v>
      </c>
      <c r="H13" s="5" t="s">
        <v>3762</v>
      </c>
      <c r="I13" s="22">
        <f>C13*(1-G13)</f>
        <v>25000</v>
      </c>
      <c r="J13" s="5"/>
      <c r="K13" s="5"/>
      <c r="L13" s="33">
        <f>D13*(1-G13)</f>
        <v>29017</v>
      </c>
      <c r="M13" s="33">
        <f>IF(J13="",L13,(D13/C13)*J13)</f>
        <v>29017</v>
      </c>
      <c r="N13" s="33">
        <f>L13-M13</f>
        <v>0</v>
      </c>
      <c r="P13">
        <v>1</v>
      </c>
      <c r="Q13" s="29">
        <f>O13*M13</f>
        <v>0</v>
      </c>
      <c r="R13" s="116">
        <f>P13*M13</f>
        <v>29017</v>
      </c>
    </row>
    <row r="14" spans="1:18" x14ac:dyDescent="0.3">
      <c r="A14" s="105" t="s">
        <v>8268</v>
      </c>
      <c r="B14" s="105"/>
      <c r="C14" s="106"/>
      <c r="D14" s="107"/>
      <c r="E14" s="108"/>
      <c r="F14" s="108"/>
      <c r="G14" s="106"/>
      <c r="H14" s="105"/>
      <c r="I14" s="109"/>
      <c r="J14" s="105"/>
      <c r="K14" s="105"/>
      <c r="L14" s="110"/>
      <c r="M14" s="110"/>
      <c r="N14" s="110"/>
      <c r="Q14" s="29"/>
      <c r="R14" s="29"/>
    </row>
    <row r="15" spans="1:18" x14ac:dyDescent="0.3">
      <c r="A15" s="5" t="s">
        <v>3026</v>
      </c>
      <c r="B15" s="5" t="s">
        <v>3027</v>
      </c>
      <c r="C15" s="111">
        <v>22000</v>
      </c>
      <c r="D15" s="6">
        <v>26046</v>
      </c>
      <c r="E15" s="112">
        <f>VLOOKUP(A15,'[1]forecast data dump'!$A$1:$H$3483,4,FALSE)</f>
        <v>44721</v>
      </c>
      <c r="F15" s="112">
        <f>VLOOKUP(A15,'[1]forecast data dump'!$A$1:$H$3483,5,FALSE)</f>
        <v>44805</v>
      </c>
      <c r="G15" s="41">
        <f>VLOOKUP(A15,'[1]forecast data dump'!$A$1:$H$3483,8,FALSE)</f>
        <v>0</v>
      </c>
      <c r="H15" s="5" t="s">
        <v>3762</v>
      </c>
      <c r="I15" s="22">
        <f>C15*(1-G15)</f>
        <v>22000</v>
      </c>
      <c r="J15" s="5"/>
      <c r="K15" s="5"/>
      <c r="L15" s="33">
        <f>D15*(1-G15)</f>
        <v>26046</v>
      </c>
      <c r="M15" s="33">
        <f>IF(J15="",L15,(D15/C15)*J15)</f>
        <v>26046</v>
      </c>
      <c r="N15" s="33">
        <f>L15-M15</f>
        <v>0</v>
      </c>
      <c r="P15">
        <v>1</v>
      </c>
      <c r="Q15" s="29">
        <f>O15*M15</f>
        <v>0</v>
      </c>
      <c r="R15" s="116">
        <f>P15*M15</f>
        <v>26046</v>
      </c>
    </row>
    <row r="16" spans="1:18" x14ac:dyDescent="0.3">
      <c r="A16" s="105" t="s">
        <v>8281</v>
      </c>
      <c r="B16" s="105"/>
      <c r="C16" s="106"/>
      <c r="D16" s="107"/>
      <c r="E16" s="108"/>
      <c r="F16" s="108"/>
      <c r="G16" s="106"/>
      <c r="H16" s="105"/>
      <c r="I16" s="109"/>
      <c r="J16" s="105"/>
      <c r="K16" s="105"/>
      <c r="L16" s="110"/>
      <c r="M16" s="110"/>
      <c r="N16" s="110"/>
      <c r="Q16" s="29"/>
      <c r="R16" s="29"/>
    </row>
    <row r="17" spans="1:18" x14ac:dyDescent="0.3">
      <c r="A17" s="5" t="s">
        <v>3120</v>
      </c>
      <c r="B17" s="5" t="s">
        <v>3121</v>
      </c>
      <c r="C17" s="111">
        <v>53000</v>
      </c>
      <c r="D17" s="6">
        <v>62419</v>
      </c>
      <c r="E17" s="112">
        <f>VLOOKUP(A17,'[1]forecast data dump'!$A$1:$H$3483,4,FALSE)</f>
        <v>44607</v>
      </c>
      <c r="F17" s="112">
        <f>VLOOKUP(A17,'[1]forecast data dump'!$A$1:$H$3483,5,FALSE)</f>
        <v>44734</v>
      </c>
      <c r="G17" s="41">
        <f>VLOOKUP(A17,'[1]forecast data dump'!$A$1:$H$3483,8,FALSE)</f>
        <v>0</v>
      </c>
      <c r="H17" s="5" t="s">
        <v>3762</v>
      </c>
      <c r="I17" s="22">
        <f>C17*(1-G17)</f>
        <v>53000</v>
      </c>
      <c r="J17" s="5"/>
      <c r="K17" s="5"/>
      <c r="L17" s="33">
        <f>D17*(1-G17)</f>
        <v>62419</v>
      </c>
      <c r="M17" s="33">
        <f>IF(J17="",L17,(D17/C17)*J17)</f>
        <v>62419</v>
      </c>
      <c r="N17" s="33">
        <f>L17-M17</f>
        <v>0</v>
      </c>
      <c r="P17">
        <v>1</v>
      </c>
      <c r="Q17" s="29">
        <f>O17*M17</f>
        <v>0</v>
      </c>
      <c r="R17" s="116">
        <f>P17*M17</f>
        <v>62419</v>
      </c>
    </row>
    <row r="18" spans="1:18" x14ac:dyDescent="0.3">
      <c r="A18" s="5" t="s">
        <v>3170</v>
      </c>
      <c r="B18" s="5" t="s">
        <v>3171</v>
      </c>
      <c r="C18" s="111">
        <v>54000</v>
      </c>
      <c r="D18" s="6">
        <v>63930</v>
      </c>
      <c r="E18" s="112">
        <f>VLOOKUP(A18,'[1]forecast data dump'!$A$1:$H$3483,4,FALSE)</f>
        <v>44649</v>
      </c>
      <c r="F18" s="112">
        <f>VLOOKUP(A18,'[1]forecast data dump'!$A$1:$H$3483,5,FALSE)</f>
        <v>44819</v>
      </c>
      <c r="G18" s="41">
        <f>VLOOKUP(A18,'[1]forecast data dump'!$A$1:$H$3483,8,FALSE)</f>
        <v>0</v>
      </c>
      <c r="H18" s="5" t="s">
        <v>3762</v>
      </c>
      <c r="I18" s="22">
        <f>C18*(1-G18)</f>
        <v>54000</v>
      </c>
      <c r="J18" s="5"/>
      <c r="K18" s="5"/>
      <c r="L18" s="33">
        <f>D18*(1-G18)</f>
        <v>63930</v>
      </c>
      <c r="M18" s="33">
        <f>IF(J18="",L18,(D18/C18)*J18)</f>
        <v>63930</v>
      </c>
      <c r="N18" s="33">
        <f>L18-M18</f>
        <v>0</v>
      </c>
      <c r="P18">
        <v>1</v>
      </c>
      <c r="Q18" s="29">
        <f>O18*M18</f>
        <v>0</v>
      </c>
      <c r="R18" s="116">
        <f>P18*M18</f>
        <v>63930</v>
      </c>
    </row>
    <row r="19" spans="1:18" x14ac:dyDescent="0.3">
      <c r="A19" s="105" t="s">
        <v>8282</v>
      </c>
      <c r="B19" s="105"/>
      <c r="C19" s="106"/>
      <c r="D19" s="107"/>
      <c r="E19" s="108"/>
      <c r="F19" s="108"/>
      <c r="G19" s="106"/>
      <c r="H19" s="105"/>
      <c r="I19" s="109"/>
      <c r="J19" s="105"/>
      <c r="K19" s="105"/>
      <c r="L19" s="110"/>
      <c r="M19" s="110"/>
      <c r="N19" s="110"/>
      <c r="Q19" s="29"/>
      <c r="R19" s="29"/>
    </row>
    <row r="20" spans="1:18" x14ac:dyDescent="0.3">
      <c r="A20" s="5" t="s">
        <v>2932</v>
      </c>
      <c r="B20" s="5" t="s">
        <v>2933</v>
      </c>
      <c r="C20" s="111">
        <v>12000</v>
      </c>
      <c r="D20" s="6">
        <v>14156</v>
      </c>
      <c r="E20" s="112">
        <f>VLOOKUP(A20,'[1]forecast data dump'!$A$1:$H$3483,4,FALSE)</f>
        <v>44602</v>
      </c>
      <c r="F20" s="112">
        <f>VLOOKUP(A20,'[1]forecast data dump'!$A$1:$H$3483,5,FALSE)</f>
        <v>44686</v>
      </c>
      <c r="G20" s="41">
        <f>VLOOKUP(A20,'[1]forecast data dump'!$A$1:$H$3483,8,FALSE)</f>
        <v>0</v>
      </c>
      <c r="H20" s="5" t="s">
        <v>3762</v>
      </c>
      <c r="I20" s="22">
        <f>C20*(1-G20)</f>
        <v>12000</v>
      </c>
      <c r="J20" s="5"/>
      <c r="K20" s="5"/>
      <c r="L20" s="33">
        <f>D20*(1-G20)</f>
        <v>14156</v>
      </c>
      <c r="M20" s="33">
        <f>IF(J20="",L20,(D20/C20)*J20)</f>
        <v>14156</v>
      </c>
      <c r="N20" s="33">
        <f>L20-M20</f>
        <v>0</v>
      </c>
      <c r="P20">
        <v>1</v>
      </c>
      <c r="Q20" s="29">
        <f>O20*M20</f>
        <v>0</v>
      </c>
      <c r="R20" s="116">
        <f>P20*M20</f>
        <v>14156</v>
      </c>
    </row>
    <row r="21" spans="1:18" x14ac:dyDescent="0.3">
      <c r="A21" s="105" t="s">
        <v>8283</v>
      </c>
      <c r="B21" s="105"/>
      <c r="C21" s="106"/>
      <c r="D21" s="107"/>
      <c r="E21" s="108"/>
      <c r="F21" s="108"/>
      <c r="G21" s="106"/>
      <c r="H21" s="105"/>
      <c r="I21" s="109"/>
      <c r="J21" s="105"/>
      <c r="K21" s="105"/>
      <c r="L21" s="110"/>
      <c r="M21" s="110"/>
      <c r="N21" s="110"/>
      <c r="Q21" s="29"/>
      <c r="R21" s="29"/>
    </row>
    <row r="22" spans="1:18" x14ac:dyDescent="0.3">
      <c r="A22" s="5" t="s">
        <v>3194</v>
      </c>
      <c r="B22" s="5" t="s">
        <v>3195</v>
      </c>
      <c r="C22" s="111">
        <v>20000</v>
      </c>
      <c r="D22" s="6">
        <v>23678</v>
      </c>
      <c r="E22" s="112">
        <f>VLOOKUP(A22,'[1]forecast data dump'!$A$1:$H$3483,4,FALSE)</f>
        <v>44573</v>
      </c>
      <c r="F22" s="112">
        <f>VLOOKUP(A22,'[1]forecast data dump'!$A$1:$H$3483,5,FALSE)</f>
        <v>44658</v>
      </c>
      <c r="G22" s="41">
        <f>VLOOKUP(A22,'[1]forecast data dump'!$A$1:$H$3483,8,FALSE)</f>
        <v>0</v>
      </c>
      <c r="H22" s="5" t="s">
        <v>3762</v>
      </c>
      <c r="I22" s="22">
        <f>C22*(1-G22)</f>
        <v>20000</v>
      </c>
      <c r="J22" s="5"/>
      <c r="K22" s="5"/>
      <c r="L22" s="33">
        <f>D22*(1-G22)</f>
        <v>23678</v>
      </c>
      <c r="M22" s="33">
        <f>IF(J22="",L22,(D22/C22)*J22)</f>
        <v>23678</v>
      </c>
      <c r="N22" s="33">
        <f>L22-M22</f>
        <v>0</v>
      </c>
      <c r="P22">
        <v>1</v>
      </c>
      <c r="Q22" s="29">
        <f>O22*M22</f>
        <v>0</v>
      </c>
      <c r="R22" s="116">
        <f>P22*M22</f>
        <v>23678</v>
      </c>
    </row>
    <row r="23" spans="1:18" x14ac:dyDescent="0.3">
      <c r="A23" s="105" t="s">
        <v>8284</v>
      </c>
      <c r="B23" s="105"/>
      <c r="C23" s="106"/>
      <c r="D23" s="107"/>
      <c r="E23" s="108"/>
      <c r="F23" s="108"/>
      <c r="G23" s="106"/>
      <c r="H23" s="105"/>
      <c r="I23" s="109"/>
      <c r="J23" s="105"/>
      <c r="K23" s="105"/>
      <c r="L23" s="110"/>
      <c r="M23" s="110"/>
      <c r="N23" s="110"/>
      <c r="Q23" s="29"/>
      <c r="R23" s="29"/>
    </row>
    <row r="24" spans="1:18" x14ac:dyDescent="0.3">
      <c r="A24" s="5" t="s">
        <v>3216</v>
      </c>
      <c r="B24" s="5" t="s">
        <v>3217</v>
      </c>
      <c r="C24" s="111">
        <v>50000</v>
      </c>
      <c r="D24" s="6">
        <v>59195</v>
      </c>
      <c r="E24" s="112">
        <f>VLOOKUP(A24,'[1]forecast data dump'!$A$1:$H$3483,4,FALSE)</f>
        <v>44603</v>
      </c>
      <c r="F24" s="112">
        <f>VLOOKUP(A24,'[1]forecast data dump'!$A$1:$H$3483,5,FALSE)</f>
        <v>44645</v>
      </c>
      <c r="G24" s="41">
        <f>VLOOKUP(A24,'[1]forecast data dump'!$A$1:$H$3483,8,FALSE)</f>
        <v>0</v>
      </c>
      <c r="H24" s="5" t="s">
        <v>3762</v>
      </c>
      <c r="I24" s="22">
        <f>C24*(1-G24)</f>
        <v>50000</v>
      </c>
      <c r="J24" s="5"/>
      <c r="K24" s="5"/>
      <c r="L24" s="33">
        <f>D24*(1-G24)</f>
        <v>59195</v>
      </c>
      <c r="M24" s="33">
        <f>IF(J24="",L24,(D24/C24)*J24)</f>
        <v>59195</v>
      </c>
      <c r="N24" s="33">
        <f>L24-M24</f>
        <v>0</v>
      </c>
      <c r="P24">
        <v>1</v>
      </c>
      <c r="Q24" s="29">
        <f>O24*M24</f>
        <v>0</v>
      </c>
      <c r="R24" s="116">
        <f>P24*M24</f>
        <v>59195</v>
      </c>
    </row>
    <row r="25" spans="1:18" x14ac:dyDescent="0.3">
      <c r="A25" s="105" t="s">
        <v>8285</v>
      </c>
      <c r="B25" s="105"/>
      <c r="C25" s="106"/>
      <c r="D25" s="107"/>
      <c r="E25" s="108"/>
      <c r="F25" s="108"/>
      <c r="G25" s="106"/>
      <c r="H25" s="105"/>
      <c r="I25" s="109"/>
      <c r="J25" s="105"/>
      <c r="K25" s="105"/>
      <c r="L25" s="110"/>
      <c r="M25" s="110"/>
      <c r="N25" s="110"/>
      <c r="Q25" s="29"/>
      <c r="R25" s="29"/>
    </row>
    <row r="26" spans="1:18" x14ac:dyDescent="0.3">
      <c r="A26" s="5" t="s">
        <v>2826</v>
      </c>
      <c r="B26" s="5" t="s">
        <v>2827</v>
      </c>
      <c r="C26" s="111">
        <v>35000</v>
      </c>
      <c r="D26" s="6">
        <v>40624</v>
      </c>
      <c r="E26" s="112">
        <f>VLOOKUP(A26,'[1]forecast data dump'!$A$1:$H$3483,4,FALSE)</f>
        <v>44546</v>
      </c>
      <c r="F26" s="112">
        <f>VLOOKUP(A26,'[1]forecast data dump'!$A$1:$H$3483,5,FALSE)</f>
        <v>44635</v>
      </c>
      <c r="G26" s="41">
        <v>0.5</v>
      </c>
      <c r="H26" s="5" t="s">
        <v>3762</v>
      </c>
      <c r="I26" s="22">
        <f>C26*(1-G26)</f>
        <v>17500</v>
      </c>
      <c r="J26" s="5"/>
      <c r="K26" s="5"/>
      <c r="L26" s="33">
        <f>D26*(1-G26)</f>
        <v>20312</v>
      </c>
      <c r="M26" s="33">
        <f>IF(J26="",L26,(D26/C26)*J26)</f>
        <v>20312</v>
      </c>
      <c r="N26" s="33">
        <f>L26-M26</f>
        <v>0</v>
      </c>
      <c r="P26">
        <v>1</v>
      </c>
      <c r="Q26" s="29">
        <f>O26*M26</f>
        <v>0</v>
      </c>
      <c r="R26" s="116">
        <f>P26*M26</f>
        <v>20312</v>
      </c>
    </row>
    <row r="27" spans="1:18" x14ac:dyDescent="0.3">
      <c r="A27" s="105" t="s">
        <v>8286</v>
      </c>
      <c r="B27" s="105"/>
      <c r="C27" s="106"/>
      <c r="D27" s="107"/>
      <c r="E27" s="108"/>
      <c r="F27" s="108"/>
      <c r="G27" s="106"/>
      <c r="H27" s="105"/>
      <c r="I27" s="109"/>
      <c r="J27" s="105"/>
      <c r="K27" s="105"/>
      <c r="L27" s="110"/>
      <c r="M27" s="110"/>
      <c r="N27" s="110"/>
      <c r="Q27" s="29"/>
      <c r="R27" s="29"/>
    </row>
    <row r="28" spans="1:18" x14ac:dyDescent="0.3">
      <c r="A28" s="5" t="s">
        <v>2736</v>
      </c>
      <c r="B28" s="5" t="s">
        <v>2737</v>
      </c>
      <c r="C28" s="111">
        <v>32000</v>
      </c>
      <c r="D28" s="6">
        <v>37142</v>
      </c>
      <c r="E28" s="112">
        <f>VLOOKUP(A28,'[1]forecast data dump'!$A$1:$H$3483,4,FALSE)</f>
        <v>44607</v>
      </c>
      <c r="F28" s="112">
        <f>VLOOKUP(A28,'[1]forecast data dump'!$A$1:$H$3483,5,FALSE)</f>
        <v>44691</v>
      </c>
      <c r="G28" s="41">
        <f>VLOOKUP(A28,'[1]forecast data dump'!$A$1:$H$3483,8,FALSE)</f>
        <v>0</v>
      </c>
      <c r="H28" s="5" t="s">
        <v>3762</v>
      </c>
      <c r="I28" s="22">
        <f>C28*(1-G28)</f>
        <v>32000</v>
      </c>
      <c r="J28" s="5"/>
      <c r="K28" s="5"/>
      <c r="L28" s="33">
        <f>D28*(1-G28)</f>
        <v>37142</v>
      </c>
      <c r="M28" s="33">
        <f>IF(J28="",L28,(D28/C28)*J28)</f>
        <v>37142</v>
      </c>
      <c r="N28" s="33">
        <f>L28-M28</f>
        <v>0</v>
      </c>
      <c r="P28">
        <v>1</v>
      </c>
      <c r="Q28" s="29">
        <f>O28*M28</f>
        <v>0</v>
      </c>
      <c r="R28" s="116">
        <f>P28*M28</f>
        <v>37142</v>
      </c>
    </row>
    <row r="29" spans="1:18" x14ac:dyDescent="0.3">
      <c r="A29" s="105" t="s">
        <v>8287</v>
      </c>
      <c r="B29" s="105"/>
      <c r="C29" s="106"/>
      <c r="D29" s="107"/>
      <c r="E29" s="108"/>
      <c r="F29" s="108"/>
      <c r="G29" s="106"/>
      <c r="H29" s="105"/>
      <c r="I29" s="109"/>
      <c r="J29" s="105"/>
      <c r="K29" s="105"/>
      <c r="L29" s="110"/>
      <c r="M29" s="110"/>
      <c r="N29" s="110"/>
      <c r="Q29" s="29"/>
      <c r="R29" s="29"/>
    </row>
    <row r="30" spans="1:18" x14ac:dyDescent="0.3">
      <c r="A30" s="5" t="s">
        <v>2756</v>
      </c>
      <c r="B30" s="5" t="s">
        <v>2757</v>
      </c>
      <c r="C30" s="111">
        <v>10000</v>
      </c>
      <c r="D30" s="6">
        <v>11607</v>
      </c>
      <c r="E30" s="112">
        <f>VLOOKUP(A30,'[1]forecast data dump'!$A$1:$H$3483,4,FALSE)</f>
        <v>44606</v>
      </c>
      <c r="F30" s="112">
        <f>VLOOKUP(A30,'[1]forecast data dump'!$A$1:$H$3483,5,FALSE)</f>
        <v>44733</v>
      </c>
      <c r="G30" s="41">
        <f>VLOOKUP(A30,'[1]forecast data dump'!$A$1:$H$3483,8,FALSE)</f>
        <v>0</v>
      </c>
      <c r="H30" s="5" t="s">
        <v>3762</v>
      </c>
      <c r="I30" s="22">
        <f>C30*(1-G30)</f>
        <v>10000</v>
      </c>
      <c r="J30" s="5"/>
      <c r="K30" s="5"/>
      <c r="L30" s="33">
        <f>D30*(1-G30)</f>
        <v>11607</v>
      </c>
      <c r="M30" s="33">
        <f>IF(J30="",L30,(D30/C30)*J30)</f>
        <v>11607</v>
      </c>
      <c r="N30" s="33">
        <f>L30-M30</f>
        <v>0</v>
      </c>
      <c r="P30">
        <v>1</v>
      </c>
      <c r="Q30" s="29">
        <f>O30*M30</f>
        <v>0</v>
      </c>
      <c r="R30" s="116">
        <f>P30*M30</f>
        <v>11607</v>
      </c>
    </row>
    <row r="31" spans="1:18" x14ac:dyDescent="0.3">
      <c r="A31" s="105" t="s">
        <v>8288</v>
      </c>
      <c r="B31" s="105"/>
      <c r="C31" s="106"/>
      <c r="D31" s="107"/>
      <c r="E31" s="108"/>
      <c r="F31" s="108"/>
      <c r="G31" s="106"/>
      <c r="H31" s="105"/>
      <c r="I31" s="109"/>
      <c r="J31" s="105"/>
      <c r="K31" s="105"/>
      <c r="L31" s="110"/>
      <c r="M31" s="110"/>
      <c r="N31" s="110"/>
      <c r="Q31" s="29"/>
      <c r="R31" s="29"/>
    </row>
    <row r="32" spans="1:18" x14ac:dyDescent="0.3">
      <c r="A32" s="5" t="s">
        <v>2148</v>
      </c>
      <c r="B32" s="5" t="s">
        <v>8290</v>
      </c>
      <c r="C32" s="111">
        <v>500</v>
      </c>
      <c r="D32" s="6">
        <v>592</v>
      </c>
      <c r="E32" s="112">
        <f>VLOOKUP(A32,'[1]forecast data dump'!$A$1:$H$3483,4,FALSE)</f>
        <v>44798</v>
      </c>
      <c r="F32" s="112">
        <f>VLOOKUP(A32,'[1]forecast data dump'!$A$1:$H$3483,5,FALSE)</f>
        <v>44798</v>
      </c>
      <c r="G32" s="41">
        <f>VLOOKUP(A32,'[1]forecast data dump'!$A$1:$H$3483,8,FALSE)</f>
        <v>0</v>
      </c>
      <c r="H32" s="5" t="s">
        <v>3762</v>
      </c>
      <c r="I32" s="22">
        <f t="shared" ref="I32:I42" si="0">C32*(1-G32)</f>
        <v>500</v>
      </c>
      <c r="J32" s="5"/>
      <c r="K32" s="5"/>
      <c r="L32" s="33">
        <f t="shared" ref="L32:L42" si="1">D32*(1-G32)</f>
        <v>592</v>
      </c>
      <c r="M32" s="33">
        <f t="shared" ref="M32:M42" si="2">IF(J32="",L32,(D32/C32)*J32)</f>
        <v>592</v>
      </c>
      <c r="N32" s="33">
        <f t="shared" ref="N32:N42" si="3">L32-M32</f>
        <v>0</v>
      </c>
      <c r="P32">
        <v>1</v>
      </c>
      <c r="Q32" s="29">
        <f t="shared" ref="Q32:Q42" si="4">O32*M32</f>
        <v>0</v>
      </c>
      <c r="R32" s="29">
        <f t="shared" ref="R32:R42" si="5">P32*M32</f>
        <v>592</v>
      </c>
    </row>
    <row r="33" spans="1:18" x14ac:dyDescent="0.3">
      <c r="A33" s="5" t="s">
        <v>2150</v>
      </c>
      <c r="B33" s="5" t="s">
        <v>2151</v>
      </c>
      <c r="C33" s="111">
        <v>500</v>
      </c>
      <c r="D33" s="6">
        <v>580</v>
      </c>
      <c r="E33" s="112">
        <f>VLOOKUP(A33,'[1]forecast data dump'!$A$1:$H$3483,4,FALSE)</f>
        <v>44650</v>
      </c>
      <c r="F33" s="112">
        <f>VLOOKUP(A33,'[1]forecast data dump'!$A$1:$H$3483,5,FALSE)</f>
        <v>44663</v>
      </c>
      <c r="G33" s="41">
        <f>VLOOKUP(A33,'[1]forecast data dump'!$A$1:$H$3483,8,FALSE)</f>
        <v>0</v>
      </c>
      <c r="H33" s="5" t="s">
        <v>3762</v>
      </c>
      <c r="I33" s="22">
        <f t="shared" si="0"/>
        <v>500</v>
      </c>
      <c r="J33" s="5"/>
      <c r="K33" s="5"/>
      <c r="L33" s="33">
        <f t="shared" si="1"/>
        <v>580</v>
      </c>
      <c r="M33" s="33">
        <f t="shared" si="2"/>
        <v>580</v>
      </c>
      <c r="N33" s="33">
        <f t="shared" si="3"/>
        <v>0</v>
      </c>
      <c r="P33">
        <v>1</v>
      </c>
      <c r="Q33" s="29">
        <f t="shared" si="4"/>
        <v>0</v>
      </c>
      <c r="R33" s="29">
        <f t="shared" si="5"/>
        <v>580</v>
      </c>
    </row>
    <row r="34" spans="1:18" x14ac:dyDescent="0.3">
      <c r="A34" s="5" t="s">
        <v>2152</v>
      </c>
      <c r="B34" s="5" t="s">
        <v>2153</v>
      </c>
      <c r="C34" s="111">
        <v>500</v>
      </c>
      <c r="D34" s="6">
        <v>592</v>
      </c>
      <c r="E34" s="112">
        <f>VLOOKUP(A34,'[1]forecast data dump'!$A$1:$H$3483,4,FALSE)</f>
        <v>44582</v>
      </c>
      <c r="F34" s="112">
        <f>VLOOKUP(A34,'[1]forecast data dump'!$A$1:$H$3483,5,FALSE)</f>
        <v>44609</v>
      </c>
      <c r="G34" s="41">
        <f>VLOOKUP(A34,'[1]forecast data dump'!$A$1:$H$3483,8,FALSE)</f>
        <v>0</v>
      </c>
      <c r="H34" s="5" t="s">
        <v>3762</v>
      </c>
      <c r="I34" s="22">
        <f t="shared" si="0"/>
        <v>500</v>
      </c>
      <c r="J34" s="5"/>
      <c r="K34" s="5"/>
      <c r="L34" s="33">
        <f t="shared" si="1"/>
        <v>592</v>
      </c>
      <c r="M34" s="33">
        <f t="shared" si="2"/>
        <v>592</v>
      </c>
      <c r="N34" s="33">
        <f t="shared" si="3"/>
        <v>0</v>
      </c>
      <c r="P34">
        <v>1</v>
      </c>
      <c r="Q34" s="29">
        <f t="shared" si="4"/>
        <v>0</v>
      </c>
      <c r="R34" s="29">
        <f t="shared" si="5"/>
        <v>592</v>
      </c>
    </row>
    <row r="35" spans="1:18" x14ac:dyDescent="0.3">
      <c r="A35" s="5" t="s">
        <v>2154</v>
      </c>
      <c r="B35" s="5" t="s">
        <v>2155</v>
      </c>
      <c r="C35" s="111">
        <v>500</v>
      </c>
      <c r="D35" s="6">
        <v>592</v>
      </c>
      <c r="E35" s="112">
        <f>VLOOKUP(A35,'[1]forecast data dump'!$A$1:$H$3483,4,FALSE)</f>
        <v>44701</v>
      </c>
      <c r="F35" s="112">
        <f>VLOOKUP(A35,'[1]forecast data dump'!$A$1:$H$3483,5,FALSE)</f>
        <v>44729</v>
      </c>
      <c r="G35" s="41">
        <f>VLOOKUP(A35,'[1]forecast data dump'!$A$1:$H$3483,8,FALSE)</f>
        <v>0</v>
      </c>
      <c r="H35" s="5" t="s">
        <v>3762</v>
      </c>
      <c r="I35" s="22">
        <f t="shared" si="0"/>
        <v>500</v>
      </c>
      <c r="J35" s="5"/>
      <c r="K35" s="5"/>
      <c r="L35" s="33">
        <f t="shared" si="1"/>
        <v>592</v>
      </c>
      <c r="M35" s="33">
        <f t="shared" si="2"/>
        <v>592</v>
      </c>
      <c r="N35" s="33">
        <f t="shared" si="3"/>
        <v>0</v>
      </c>
      <c r="P35">
        <v>1</v>
      </c>
      <c r="Q35" s="29">
        <f t="shared" si="4"/>
        <v>0</v>
      </c>
      <c r="R35" s="29">
        <f t="shared" si="5"/>
        <v>592</v>
      </c>
    </row>
    <row r="36" spans="1:18" x14ac:dyDescent="0.3">
      <c r="A36" s="5" t="s">
        <v>2156</v>
      </c>
      <c r="B36" s="5" t="s">
        <v>2157</v>
      </c>
      <c r="C36" s="111">
        <v>500</v>
      </c>
      <c r="D36" s="6">
        <v>592</v>
      </c>
      <c r="E36" s="112">
        <f>VLOOKUP(A36,'[1]forecast data dump'!$A$1:$H$3483,4,FALSE)</f>
        <v>44806</v>
      </c>
      <c r="F36" s="112">
        <f>VLOOKUP(A36,'[1]forecast data dump'!$A$1:$H$3483,5,FALSE)</f>
        <v>44834</v>
      </c>
      <c r="G36" s="41">
        <f>VLOOKUP(A36,'[1]forecast data dump'!$A$1:$H$3483,8,FALSE)</f>
        <v>0</v>
      </c>
      <c r="H36" s="5" t="s">
        <v>3762</v>
      </c>
      <c r="I36" s="22">
        <f t="shared" si="0"/>
        <v>500</v>
      </c>
      <c r="J36" s="5"/>
      <c r="K36" s="5"/>
      <c r="L36" s="33">
        <f t="shared" si="1"/>
        <v>592</v>
      </c>
      <c r="M36" s="33">
        <f t="shared" si="2"/>
        <v>592</v>
      </c>
      <c r="N36" s="33">
        <f t="shared" si="3"/>
        <v>0</v>
      </c>
      <c r="P36">
        <v>1</v>
      </c>
      <c r="Q36" s="29">
        <f t="shared" si="4"/>
        <v>0</v>
      </c>
      <c r="R36" s="29">
        <f t="shared" si="5"/>
        <v>592</v>
      </c>
    </row>
    <row r="37" spans="1:18" x14ac:dyDescent="0.3">
      <c r="A37" s="5" t="s">
        <v>2160</v>
      </c>
      <c r="B37" s="5" t="s">
        <v>2161</v>
      </c>
      <c r="C37" s="111">
        <v>500</v>
      </c>
      <c r="D37" s="6">
        <v>592</v>
      </c>
      <c r="E37" s="112">
        <f>VLOOKUP(A37,'[1]forecast data dump'!$A$1:$H$3483,4,FALSE)</f>
        <v>44764</v>
      </c>
      <c r="F37" s="112">
        <f>VLOOKUP(A37,'[1]forecast data dump'!$A$1:$H$3483,5,FALSE)</f>
        <v>44820</v>
      </c>
      <c r="G37" s="41">
        <f>VLOOKUP(A37,'[1]forecast data dump'!$A$1:$H$3483,8,FALSE)</f>
        <v>0</v>
      </c>
      <c r="H37" s="5" t="s">
        <v>3762</v>
      </c>
      <c r="I37" s="22">
        <f t="shared" si="0"/>
        <v>500</v>
      </c>
      <c r="J37" s="5"/>
      <c r="K37" s="5"/>
      <c r="L37" s="33">
        <f t="shared" si="1"/>
        <v>592</v>
      </c>
      <c r="M37" s="33">
        <f t="shared" si="2"/>
        <v>592</v>
      </c>
      <c r="N37" s="33">
        <f t="shared" si="3"/>
        <v>0</v>
      </c>
      <c r="P37">
        <v>1</v>
      </c>
      <c r="Q37" s="29">
        <f t="shared" si="4"/>
        <v>0</v>
      </c>
      <c r="R37" s="29">
        <f t="shared" si="5"/>
        <v>592</v>
      </c>
    </row>
    <row r="38" spans="1:18" x14ac:dyDescent="0.3">
      <c r="A38" s="5" t="s">
        <v>2162</v>
      </c>
      <c r="B38" s="5" t="s">
        <v>2163</v>
      </c>
      <c r="C38" s="111">
        <v>500</v>
      </c>
      <c r="D38" s="6">
        <v>592</v>
      </c>
      <c r="E38" s="112">
        <f>VLOOKUP(A38,'[1]forecast data dump'!$A$1:$H$3483,4,FALSE)</f>
        <v>44763</v>
      </c>
      <c r="F38" s="112">
        <f>VLOOKUP(A38,'[1]forecast data dump'!$A$1:$H$3483,5,FALSE)</f>
        <v>44812</v>
      </c>
      <c r="G38" s="41">
        <f>VLOOKUP(A38,'[1]forecast data dump'!$A$1:$H$3483,8,FALSE)</f>
        <v>0</v>
      </c>
      <c r="H38" s="5" t="s">
        <v>3762</v>
      </c>
      <c r="I38" s="22">
        <f t="shared" si="0"/>
        <v>500</v>
      </c>
      <c r="J38" s="5"/>
      <c r="K38" s="5"/>
      <c r="L38" s="33">
        <f t="shared" si="1"/>
        <v>592</v>
      </c>
      <c r="M38" s="33">
        <f t="shared" si="2"/>
        <v>592</v>
      </c>
      <c r="N38" s="33">
        <f t="shared" si="3"/>
        <v>0</v>
      </c>
      <c r="P38">
        <v>1</v>
      </c>
      <c r="Q38" s="29">
        <f t="shared" si="4"/>
        <v>0</v>
      </c>
      <c r="R38" s="29">
        <f t="shared" si="5"/>
        <v>592</v>
      </c>
    </row>
    <row r="39" spans="1:18" x14ac:dyDescent="0.3">
      <c r="A39" s="5" t="s">
        <v>2172</v>
      </c>
      <c r="B39" s="5" t="s">
        <v>2173</v>
      </c>
      <c r="C39" s="111">
        <v>500</v>
      </c>
      <c r="D39" s="6">
        <v>580</v>
      </c>
      <c r="E39" s="112">
        <f>VLOOKUP(A39,'[1]forecast data dump'!$A$1:$H$3483,4,FALSE)</f>
        <v>44706</v>
      </c>
      <c r="F39" s="112">
        <f>VLOOKUP(A39,'[1]forecast data dump'!$A$1:$H$3483,5,FALSE)</f>
        <v>44734</v>
      </c>
      <c r="G39" s="41">
        <f>VLOOKUP(A39,'[1]forecast data dump'!$A$1:$H$3483,8,FALSE)</f>
        <v>0</v>
      </c>
      <c r="H39" s="5" t="s">
        <v>3762</v>
      </c>
      <c r="I39" s="22">
        <f t="shared" si="0"/>
        <v>500</v>
      </c>
      <c r="J39" s="5"/>
      <c r="K39" s="5"/>
      <c r="L39" s="33">
        <f t="shared" si="1"/>
        <v>580</v>
      </c>
      <c r="M39" s="33">
        <f t="shared" si="2"/>
        <v>580</v>
      </c>
      <c r="N39" s="33">
        <f t="shared" si="3"/>
        <v>0</v>
      </c>
      <c r="P39">
        <v>1</v>
      </c>
      <c r="Q39" s="29">
        <f t="shared" si="4"/>
        <v>0</v>
      </c>
      <c r="R39" s="29">
        <f t="shared" si="5"/>
        <v>580</v>
      </c>
    </row>
    <row r="40" spans="1:18" x14ac:dyDescent="0.3">
      <c r="A40" s="5" t="s">
        <v>2174</v>
      </c>
      <c r="B40" s="5" t="s">
        <v>2175</v>
      </c>
      <c r="C40" s="111">
        <v>500</v>
      </c>
      <c r="D40" s="6">
        <v>592</v>
      </c>
      <c r="E40" s="112">
        <f>VLOOKUP(A40,'[1]forecast data dump'!$A$1:$H$3483,4,FALSE)</f>
        <v>44558</v>
      </c>
      <c r="F40" s="112">
        <f>VLOOKUP(A40,'[1]forecast data dump'!$A$1:$H$3483,5,FALSE)</f>
        <v>44587</v>
      </c>
      <c r="G40" s="41">
        <f>VLOOKUP(A40,'[1]forecast data dump'!$A$1:$H$3483,8,FALSE)</f>
        <v>0</v>
      </c>
      <c r="H40" s="5" t="s">
        <v>3762</v>
      </c>
      <c r="I40" s="22">
        <f t="shared" si="0"/>
        <v>500</v>
      </c>
      <c r="J40" s="5"/>
      <c r="K40" s="5"/>
      <c r="L40" s="33">
        <f t="shared" si="1"/>
        <v>592</v>
      </c>
      <c r="M40" s="33">
        <f t="shared" si="2"/>
        <v>592</v>
      </c>
      <c r="N40" s="33">
        <f t="shared" si="3"/>
        <v>0</v>
      </c>
      <c r="P40">
        <v>1</v>
      </c>
      <c r="Q40" s="29">
        <f t="shared" si="4"/>
        <v>0</v>
      </c>
      <c r="R40" s="29">
        <f t="shared" si="5"/>
        <v>592</v>
      </c>
    </row>
    <row r="41" spans="1:18" x14ac:dyDescent="0.3">
      <c r="A41" s="5" t="s">
        <v>2176</v>
      </c>
      <c r="B41" s="5" t="s">
        <v>2177</v>
      </c>
      <c r="C41" s="111">
        <v>500</v>
      </c>
      <c r="D41" s="6">
        <v>592</v>
      </c>
      <c r="E41" s="112">
        <f>VLOOKUP(A41,'[1]forecast data dump'!$A$1:$H$3483,4,FALSE)</f>
        <v>44601</v>
      </c>
      <c r="F41" s="112">
        <f>VLOOKUP(A41,'[1]forecast data dump'!$A$1:$H$3483,5,FALSE)</f>
        <v>44629</v>
      </c>
      <c r="G41" s="41">
        <f>VLOOKUP(A41,'[1]forecast data dump'!$A$1:$H$3483,8,FALSE)</f>
        <v>0</v>
      </c>
      <c r="H41" s="5" t="s">
        <v>3762</v>
      </c>
      <c r="I41" s="22">
        <f t="shared" si="0"/>
        <v>500</v>
      </c>
      <c r="J41" s="5"/>
      <c r="K41" s="5"/>
      <c r="L41" s="33">
        <f t="shared" si="1"/>
        <v>592</v>
      </c>
      <c r="M41" s="33">
        <f t="shared" si="2"/>
        <v>592</v>
      </c>
      <c r="N41" s="33">
        <f t="shared" si="3"/>
        <v>0</v>
      </c>
      <c r="P41">
        <v>1</v>
      </c>
      <c r="Q41" s="29">
        <f t="shared" si="4"/>
        <v>0</v>
      </c>
      <c r="R41" s="29">
        <f t="shared" si="5"/>
        <v>592</v>
      </c>
    </row>
    <row r="42" spans="1:18" x14ac:dyDescent="0.3">
      <c r="A42" s="5" t="s">
        <v>2178</v>
      </c>
      <c r="B42" s="5" t="s">
        <v>2179</v>
      </c>
      <c r="C42" s="111">
        <v>500</v>
      </c>
      <c r="D42" s="6">
        <v>592</v>
      </c>
      <c r="E42" s="112">
        <f>VLOOKUP(A42,'[1]forecast data dump'!$A$1:$H$3483,4,FALSE)</f>
        <v>44768</v>
      </c>
      <c r="F42" s="112">
        <f>VLOOKUP(A42,'[1]forecast data dump'!$A$1:$H$3483,5,FALSE)</f>
        <v>44853</v>
      </c>
      <c r="G42" s="41">
        <f>VLOOKUP(A42,'[1]forecast data dump'!$A$1:$H$3483,8,FALSE)</f>
        <v>0</v>
      </c>
      <c r="H42" s="5" t="s">
        <v>3762</v>
      </c>
      <c r="I42" s="22">
        <f t="shared" si="0"/>
        <v>500</v>
      </c>
      <c r="J42" s="5"/>
      <c r="K42" s="5"/>
      <c r="L42" s="33">
        <f t="shared" si="1"/>
        <v>592</v>
      </c>
      <c r="M42" s="33">
        <f t="shared" si="2"/>
        <v>592</v>
      </c>
      <c r="N42" s="33">
        <f t="shared" si="3"/>
        <v>0</v>
      </c>
      <c r="P42">
        <v>1</v>
      </c>
      <c r="Q42" s="29">
        <f t="shared" si="4"/>
        <v>0</v>
      </c>
      <c r="R42" s="29">
        <f t="shared" si="5"/>
        <v>592</v>
      </c>
    </row>
    <row r="43" spans="1:18" x14ac:dyDescent="0.3">
      <c r="A43" s="105" t="s">
        <v>8295</v>
      </c>
      <c r="B43" s="105"/>
      <c r="C43" s="106"/>
      <c r="D43" s="107"/>
      <c r="E43" s="108"/>
      <c r="F43" s="108"/>
      <c r="G43" s="106"/>
      <c r="H43" s="105"/>
      <c r="I43" s="109"/>
      <c r="J43" s="105"/>
      <c r="K43" s="105"/>
      <c r="L43" s="110"/>
      <c r="M43" s="110"/>
      <c r="N43" s="110"/>
      <c r="Q43" s="29"/>
      <c r="R43" s="29"/>
    </row>
    <row r="44" spans="1:18" x14ac:dyDescent="0.3">
      <c r="A44" s="5" t="s">
        <v>2321</v>
      </c>
      <c r="B44" s="5" t="s">
        <v>2322</v>
      </c>
      <c r="C44" s="111">
        <v>1000</v>
      </c>
      <c r="D44" s="6">
        <v>1184</v>
      </c>
      <c r="E44" s="112">
        <f>VLOOKUP(A44,'[1]forecast data dump'!$A$1:$H$3483,4,FALSE)</f>
        <v>44572</v>
      </c>
      <c r="F44" s="112">
        <f>VLOOKUP(A44,'[1]forecast data dump'!$A$1:$H$3483,5,FALSE)</f>
        <v>44600</v>
      </c>
      <c r="G44" s="41">
        <f>VLOOKUP(A44,'[1]forecast data dump'!$A$1:$H$3483,8,FALSE)</f>
        <v>0</v>
      </c>
      <c r="H44" s="5" t="s">
        <v>3762</v>
      </c>
      <c r="I44" s="22">
        <f>C44*(1-G44)</f>
        <v>1000</v>
      </c>
      <c r="J44" s="5"/>
      <c r="K44" s="5"/>
      <c r="L44" s="33">
        <f>D44*(1-G44)</f>
        <v>1184</v>
      </c>
      <c r="M44" s="33">
        <f>IF(J44="",L44,(D44/C44)*J44)</f>
        <v>1184</v>
      </c>
      <c r="N44" s="33">
        <f>L44-M44</f>
        <v>0</v>
      </c>
      <c r="P44">
        <v>1</v>
      </c>
      <c r="Q44" s="29">
        <f>O44*M44</f>
        <v>0</v>
      </c>
      <c r="R44" s="29">
        <f>P44*M44</f>
        <v>1184</v>
      </c>
    </row>
    <row r="45" spans="1:18" x14ac:dyDescent="0.3">
      <c r="A45" s="5" t="s">
        <v>2323</v>
      </c>
      <c r="B45" s="5" t="s">
        <v>2324</v>
      </c>
      <c r="C45" s="111">
        <v>3000</v>
      </c>
      <c r="D45" s="6">
        <v>3552</v>
      </c>
      <c r="E45" s="112">
        <f>VLOOKUP(A45,'[1]forecast data dump'!$A$1:$H$3483,4,FALSE)</f>
        <v>44572</v>
      </c>
      <c r="F45" s="112">
        <f>VLOOKUP(A45,'[1]forecast data dump'!$A$1:$H$3483,5,FALSE)</f>
        <v>44586</v>
      </c>
      <c r="G45" s="41">
        <f>VLOOKUP(A45,'[1]forecast data dump'!$A$1:$H$3483,8,FALSE)</f>
        <v>0</v>
      </c>
      <c r="H45" s="5" t="s">
        <v>3762</v>
      </c>
      <c r="I45" s="22">
        <f>C45*(1-G45)</f>
        <v>3000</v>
      </c>
      <c r="J45" s="5"/>
      <c r="K45" s="5"/>
      <c r="L45" s="33">
        <f>D45*(1-G45)</f>
        <v>3552</v>
      </c>
      <c r="M45" s="33">
        <f>IF(J45="",L45,(D45/C45)*J45)</f>
        <v>3552</v>
      </c>
      <c r="N45" s="33">
        <f>L45-M45</f>
        <v>0</v>
      </c>
      <c r="P45">
        <v>1</v>
      </c>
      <c r="Q45" s="29">
        <f>O45*M45</f>
        <v>0</v>
      </c>
      <c r="R45" s="29">
        <f>P45*M45</f>
        <v>3552</v>
      </c>
    </row>
    <row r="46" spans="1:18" x14ac:dyDescent="0.3">
      <c r="A46" s="105" t="s">
        <v>8296</v>
      </c>
      <c r="B46" s="105"/>
      <c r="C46" s="106"/>
      <c r="D46" s="107"/>
      <c r="E46" s="108"/>
      <c r="F46" s="108"/>
      <c r="G46" s="106"/>
      <c r="H46" s="105"/>
      <c r="I46" s="109"/>
      <c r="J46" s="105"/>
      <c r="K46" s="105"/>
      <c r="L46" s="110"/>
      <c r="M46" s="110"/>
      <c r="N46" s="110"/>
      <c r="Q46" s="29"/>
      <c r="R46" s="29"/>
    </row>
    <row r="47" spans="1:18" x14ac:dyDescent="0.3">
      <c r="A47" s="5" t="s">
        <v>2377</v>
      </c>
      <c r="B47" s="5" t="s">
        <v>2378</v>
      </c>
      <c r="C47" s="111">
        <v>500</v>
      </c>
      <c r="D47" s="6">
        <v>592</v>
      </c>
      <c r="E47" s="112">
        <f>VLOOKUP(A47,'[1]forecast data dump'!$A$1:$H$3483,4,FALSE)</f>
        <v>44517</v>
      </c>
      <c r="F47" s="112">
        <f>VLOOKUP(A47,'[1]forecast data dump'!$A$1:$H$3483,5,FALSE)</f>
        <v>44532</v>
      </c>
      <c r="G47" s="41">
        <f>VLOOKUP(A47,'[1]forecast data dump'!$A$1:$H$3483,8,FALSE)</f>
        <v>0</v>
      </c>
      <c r="H47" s="5" t="s">
        <v>3762</v>
      </c>
      <c r="I47" s="22">
        <f>C47*(1-G47)</f>
        <v>500</v>
      </c>
      <c r="J47" s="5"/>
      <c r="K47" s="5"/>
      <c r="L47" s="33">
        <f>D47*(1-G47)</f>
        <v>592</v>
      </c>
      <c r="M47" s="33">
        <f>IF(J47="",L47,(D47/C47)*J47)</f>
        <v>592</v>
      </c>
      <c r="N47" s="33">
        <f>L47-M47</f>
        <v>0</v>
      </c>
      <c r="P47">
        <v>1</v>
      </c>
      <c r="Q47" s="29">
        <f>O47*M47</f>
        <v>0</v>
      </c>
      <c r="R47" s="29">
        <f>P47*M47</f>
        <v>592</v>
      </c>
    </row>
    <row r="48" spans="1:18" x14ac:dyDescent="0.3">
      <c r="A48" s="5" t="s">
        <v>2379</v>
      </c>
      <c r="B48" s="5" t="s">
        <v>2380</v>
      </c>
      <c r="C48" s="111">
        <v>500</v>
      </c>
      <c r="D48" s="6">
        <v>592</v>
      </c>
      <c r="E48" s="112">
        <f>VLOOKUP(A48,'[1]forecast data dump'!$A$1:$H$3483,4,FALSE)</f>
        <v>44524</v>
      </c>
      <c r="F48" s="112">
        <f>VLOOKUP(A48,'[1]forecast data dump'!$A$1:$H$3483,5,FALSE)</f>
        <v>44571</v>
      </c>
      <c r="G48" s="41">
        <f>VLOOKUP(A48,'[1]forecast data dump'!$A$1:$H$3483,8,FALSE)</f>
        <v>0</v>
      </c>
      <c r="H48" s="5" t="s">
        <v>3762</v>
      </c>
      <c r="I48" s="22">
        <f>C48*(1-G48)</f>
        <v>500</v>
      </c>
      <c r="J48" s="5"/>
      <c r="K48" s="5"/>
      <c r="L48" s="33">
        <f>D48*(1-G48)</f>
        <v>592</v>
      </c>
      <c r="M48" s="33">
        <f>IF(J48="",L48,(D48/C48)*J48)</f>
        <v>592</v>
      </c>
      <c r="N48" s="33">
        <f>L48-M48</f>
        <v>0</v>
      </c>
      <c r="P48">
        <v>1</v>
      </c>
      <c r="Q48" s="29">
        <f>O48*M48</f>
        <v>0</v>
      </c>
      <c r="R48" s="29">
        <f>P48*M48</f>
        <v>592</v>
      </c>
    </row>
    <row r="49" spans="1:18" x14ac:dyDescent="0.3">
      <c r="A49" s="5" t="s">
        <v>2381</v>
      </c>
      <c r="B49" s="5" t="s">
        <v>2382</v>
      </c>
      <c r="C49" s="111">
        <v>500</v>
      </c>
      <c r="D49" s="6">
        <v>592</v>
      </c>
      <c r="E49" s="112">
        <f>VLOOKUP(A49,'[1]forecast data dump'!$A$1:$H$3483,4,FALSE)</f>
        <v>44572</v>
      </c>
      <c r="F49" s="112">
        <f>VLOOKUP(A49,'[1]forecast data dump'!$A$1:$H$3483,5,FALSE)</f>
        <v>44579</v>
      </c>
      <c r="G49" s="41">
        <f>VLOOKUP(A49,'[1]forecast data dump'!$A$1:$H$3483,8,FALSE)</f>
        <v>0</v>
      </c>
      <c r="H49" s="5" t="s">
        <v>3762</v>
      </c>
      <c r="I49" s="22">
        <f>C49*(1-G49)</f>
        <v>500</v>
      </c>
      <c r="J49" s="5"/>
      <c r="K49" s="5"/>
      <c r="L49" s="33">
        <f>D49*(1-G49)</f>
        <v>592</v>
      </c>
      <c r="M49" s="33">
        <f>IF(J49="",L49,(D49/C49)*J49)</f>
        <v>592</v>
      </c>
      <c r="N49" s="33">
        <f>L49-M49</f>
        <v>0</v>
      </c>
      <c r="P49">
        <v>1</v>
      </c>
      <c r="Q49" s="29">
        <f>O49*M49</f>
        <v>0</v>
      </c>
      <c r="R49" s="29">
        <f>P49*M49</f>
        <v>592</v>
      </c>
    </row>
    <row r="50" spans="1:18" x14ac:dyDescent="0.3">
      <c r="A50" s="5" t="s">
        <v>2383</v>
      </c>
      <c r="B50" s="5" t="s">
        <v>2384</v>
      </c>
      <c r="C50" s="111">
        <v>500</v>
      </c>
      <c r="D50" s="6">
        <v>592</v>
      </c>
      <c r="E50" s="112">
        <f>VLOOKUP(A50,'[1]forecast data dump'!$A$1:$H$3483,4,FALSE)</f>
        <v>44580</v>
      </c>
      <c r="F50" s="112">
        <f>VLOOKUP(A50,'[1]forecast data dump'!$A$1:$H$3483,5,FALSE)</f>
        <v>44607</v>
      </c>
      <c r="G50" s="41">
        <f>VLOOKUP(A50,'[1]forecast data dump'!$A$1:$H$3483,8,FALSE)</f>
        <v>0</v>
      </c>
      <c r="H50" s="5" t="s">
        <v>3762</v>
      </c>
      <c r="I50" s="22">
        <f>C50*(1-G50)</f>
        <v>500</v>
      </c>
      <c r="J50" s="5"/>
      <c r="K50" s="5"/>
      <c r="L50" s="33">
        <f>D50*(1-G50)</f>
        <v>592</v>
      </c>
      <c r="M50" s="33">
        <f>IF(J50="",L50,(D50/C50)*J50)</f>
        <v>592</v>
      </c>
      <c r="N50" s="33">
        <f>L50-M50</f>
        <v>0</v>
      </c>
      <c r="P50">
        <v>1</v>
      </c>
      <c r="Q50" s="29">
        <f>O50*M50</f>
        <v>0</v>
      </c>
      <c r="R50" s="29">
        <f>P50*M50</f>
        <v>592</v>
      </c>
    </row>
    <row r="51" spans="1:18" x14ac:dyDescent="0.3">
      <c r="A51" s="5" t="s">
        <v>2385</v>
      </c>
      <c r="B51" s="5" t="s">
        <v>2386</v>
      </c>
      <c r="C51" s="111">
        <v>500</v>
      </c>
      <c r="D51" s="6">
        <v>592</v>
      </c>
      <c r="E51" s="112">
        <f>VLOOKUP(A51,'[1]forecast data dump'!$A$1:$H$3483,4,FALSE)</f>
        <v>44637</v>
      </c>
      <c r="F51" s="112">
        <f>VLOOKUP(A51,'[1]forecast data dump'!$A$1:$H$3483,5,FALSE)</f>
        <v>44664</v>
      </c>
      <c r="G51" s="41">
        <f>VLOOKUP(A51,'[1]forecast data dump'!$A$1:$H$3483,8,FALSE)</f>
        <v>0</v>
      </c>
      <c r="H51" s="5" t="s">
        <v>3762</v>
      </c>
      <c r="I51" s="22">
        <f>C51*(1-G51)</f>
        <v>500</v>
      </c>
      <c r="J51" s="5"/>
      <c r="K51" s="5"/>
      <c r="L51" s="33">
        <f>D51*(1-G51)</f>
        <v>592</v>
      </c>
      <c r="M51" s="33">
        <f>IF(J51="",L51,(D51/C51)*J51)</f>
        <v>592</v>
      </c>
      <c r="N51" s="33">
        <f>L51-M51</f>
        <v>0</v>
      </c>
      <c r="P51">
        <v>1</v>
      </c>
      <c r="Q51" s="29">
        <f>O51*M51</f>
        <v>0</v>
      </c>
      <c r="R51" s="29">
        <f>P51*M51</f>
        <v>592</v>
      </c>
    </row>
    <row r="52" spans="1:18" x14ac:dyDescent="0.3">
      <c r="A52" s="105" t="s">
        <v>8297</v>
      </c>
      <c r="B52" s="105"/>
      <c r="C52" s="106"/>
      <c r="D52" s="107"/>
      <c r="E52" s="108"/>
      <c r="F52" s="108"/>
      <c r="G52" s="106"/>
      <c r="H52" s="105"/>
      <c r="I52" s="109"/>
      <c r="J52" s="105"/>
      <c r="K52" s="105"/>
      <c r="L52" s="110"/>
      <c r="M52" s="110"/>
      <c r="N52" s="110"/>
      <c r="Q52" s="29"/>
      <c r="R52" s="29"/>
    </row>
    <row r="53" spans="1:18" x14ac:dyDescent="0.3">
      <c r="A53" s="5" t="s">
        <v>2483</v>
      </c>
      <c r="B53" s="5" t="s">
        <v>8494</v>
      </c>
      <c r="C53" s="111">
        <v>500</v>
      </c>
      <c r="D53" s="6">
        <v>592</v>
      </c>
      <c r="E53" s="112">
        <f>VLOOKUP(A53,'[1]forecast data dump'!$A$1:$H$3483,4,FALSE)</f>
        <v>44593</v>
      </c>
      <c r="F53" s="112">
        <f>VLOOKUP(A53,'[1]forecast data dump'!$A$1:$H$3483,5,FALSE)</f>
        <v>44599</v>
      </c>
      <c r="G53" s="41">
        <f>VLOOKUP(A53,'[1]forecast data dump'!$A$1:$H$3483,8,FALSE)</f>
        <v>0</v>
      </c>
      <c r="H53" s="5" t="s">
        <v>3762</v>
      </c>
      <c r="I53" s="22">
        <f>C53*(1-G53)</f>
        <v>500</v>
      </c>
      <c r="J53" s="5"/>
      <c r="K53" s="5"/>
      <c r="L53" s="33">
        <f>D53*(1-G53)</f>
        <v>592</v>
      </c>
      <c r="M53" s="33">
        <f>IF(J53="",L53,(D53/C53)*J53)</f>
        <v>592</v>
      </c>
      <c r="N53" s="33">
        <f>L53-M53</f>
        <v>0</v>
      </c>
      <c r="P53">
        <v>1</v>
      </c>
      <c r="Q53" s="29">
        <f>O53*M53</f>
        <v>0</v>
      </c>
      <c r="R53" s="29">
        <f>P53*M53</f>
        <v>592</v>
      </c>
    </row>
    <row r="54" spans="1:18" x14ac:dyDescent="0.3">
      <c r="A54" s="5" t="s">
        <v>2487</v>
      </c>
      <c r="B54" s="5" t="s">
        <v>2488</v>
      </c>
      <c r="C54" s="111">
        <v>500</v>
      </c>
      <c r="D54" s="6">
        <v>592</v>
      </c>
      <c r="E54" s="112">
        <f>VLOOKUP(A54,'[1]forecast data dump'!$A$1:$H$3483,4,FALSE)</f>
        <v>44602</v>
      </c>
      <c r="F54" s="112">
        <f>VLOOKUP(A54,'[1]forecast data dump'!$A$1:$H$3483,5,FALSE)</f>
        <v>44603</v>
      </c>
      <c r="G54" s="41">
        <f>VLOOKUP(A54,'[1]forecast data dump'!$A$1:$H$3483,8,FALSE)</f>
        <v>0</v>
      </c>
      <c r="H54" s="5" t="s">
        <v>3762</v>
      </c>
      <c r="I54" s="22">
        <f>C54*(1-G54)</f>
        <v>500</v>
      </c>
      <c r="J54" s="5"/>
      <c r="K54" s="5"/>
      <c r="L54" s="33">
        <f>D54*(1-G54)</f>
        <v>592</v>
      </c>
      <c r="M54" s="33">
        <f>IF(J54="",L54,(D54/C54)*J54)</f>
        <v>592</v>
      </c>
      <c r="N54" s="33">
        <f>L54-M54</f>
        <v>0</v>
      </c>
      <c r="P54">
        <v>1</v>
      </c>
      <c r="Q54" s="29">
        <f>O54*M54</f>
        <v>0</v>
      </c>
      <c r="R54" s="29">
        <f>P54*M54</f>
        <v>592</v>
      </c>
    </row>
    <row r="55" spans="1:18" x14ac:dyDescent="0.3">
      <c r="A55" s="5" t="s">
        <v>2491</v>
      </c>
      <c r="B55" s="5" t="s">
        <v>2492</v>
      </c>
      <c r="C55" s="111">
        <v>500</v>
      </c>
      <c r="D55" s="6">
        <v>592</v>
      </c>
      <c r="E55" s="112">
        <f>VLOOKUP(A55,'[1]forecast data dump'!$A$1:$H$3483,4,FALSE)</f>
        <v>44606</v>
      </c>
      <c r="F55" s="112">
        <f>VLOOKUP(A55,'[1]forecast data dump'!$A$1:$H$3483,5,FALSE)</f>
        <v>44610</v>
      </c>
      <c r="G55" s="41">
        <f>VLOOKUP(A55,'[1]forecast data dump'!$A$1:$H$3483,8,FALSE)</f>
        <v>0</v>
      </c>
      <c r="H55" s="5" t="s">
        <v>3762</v>
      </c>
      <c r="I55" s="22">
        <f>C55*(1-G55)</f>
        <v>500</v>
      </c>
      <c r="J55" s="5"/>
      <c r="K55" s="5"/>
      <c r="L55" s="33">
        <f>D55*(1-G55)</f>
        <v>592</v>
      </c>
      <c r="M55" s="33">
        <f>IF(J55="",L55,(D55/C55)*J55)</f>
        <v>592</v>
      </c>
      <c r="N55" s="33">
        <f>L55-M55</f>
        <v>0</v>
      </c>
      <c r="P55">
        <v>1</v>
      </c>
      <c r="Q55" s="29">
        <f>O55*M55</f>
        <v>0</v>
      </c>
      <c r="R55" s="29">
        <f>P55*M55</f>
        <v>592</v>
      </c>
    </row>
    <row r="56" spans="1:18" x14ac:dyDescent="0.3">
      <c r="A56" s="5" t="s">
        <v>2493</v>
      </c>
      <c r="B56" s="5" t="s">
        <v>8298</v>
      </c>
      <c r="C56" s="111">
        <v>500</v>
      </c>
      <c r="D56" s="6">
        <v>592</v>
      </c>
      <c r="E56" s="112">
        <f>VLOOKUP(A56,'[1]forecast data dump'!$A$1:$H$3483,4,FALSE)</f>
        <v>44622</v>
      </c>
      <c r="F56" s="112">
        <f>VLOOKUP(A56,'[1]forecast data dump'!$A$1:$H$3483,5,FALSE)</f>
        <v>44649</v>
      </c>
      <c r="G56" s="41">
        <f>VLOOKUP(A56,'[1]forecast data dump'!$A$1:$H$3483,8,FALSE)</f>
        <v>0</v>
      </c>
      <c r="H56" s="5" t="s">
        <v>3762</v>
      </c>
      <c r="I56" s="22">
        <f>C56*(1-G56)</f>
        <v>500</v>
      </c>
      <c r="J56" s="5"/>
      <c r="K56" s="5"/>
      <c r="L56" s="33">
        <f>D56*(1-G56)</f>
        <v>592</v>
      </c>
      <c r="M56" s="33">
        <f>IF(J56="",L56,(D56/C56)*J56)</f>
        <v>592</v>
      </c>
      <c r="N56" s="33">
        <f>L56-M56</f>
        <v>0</v>
      </c>
      <c r="P56">
        <v>1</v>
      </c>
      <c r="Q56" s="29">
        <f>O56*M56</f>
        <v>0</v>
      </c>
      <c r="R56" s="29">
        <f>P56*M56</f>
        <v>592</v>
      </c>
    </row>
    <row r="57" spans="1:18" x14ac:dyDescent="0.3">
      <c r="A57" s="5" t="s">
        <v>2495</v>
      </c>
      <c r="B57" s="5" t="s">
        <v>2496</v>
      </c>
      <c r="C57" s="111">
        <v>500</v>
      </c>
      <c r="D57" s="6">
        <v>592</v>
      </c>
      <c r="E57" s="112">
        <f>VLOOKUP(A57,'[1]forecast data dump'!$A$1:$H$3483,4,FALSE)</f>
        <v>44678</v>
      </c>
      <c r="F57" s="112">
        <f>VLOOKUP(A57,'[1]forecast data dump'!$A$1:$H$3483,5,FALSE)</f>
        <v>44684</v>
      </c>
      <c r="G57" s="41">
        <f>VLOOKUP(A57,'[1]forecast data dump'!$A$1:$H$3483,8,FALSE)</f>
        <v>0</v>
      </c>
      <c r="H57" s="5" t="s">
        <v>3762</v>
      </c>
      <c r="I57" s="22">
        <f>C57*(1-G57)</f>
        <v>500</v>
      </c>
      <c r="J57" s="5"/>
      <c r="K57" s="5"/>
      <c r="L57" s="33">
        <f>D57*(1-G57)</f>
        <v>592</v>
      </c>
      <c r="M57" s="33">
        <f>IF(J57="",L57,(D57/C57)*J57)</f>
        <v>592</v>
      </c>
      <c r="N57" s="33">
        <f>L57-M57</f>
        <v>0</v>
      </c>
      <c r="P57">
        <v>1</v>
      </c>
      <c r="Q57" s="29">
        <f>O57*M57</f>
        <v>0</v>
      </c>
      <c r="R57" s="29">
        <f>P57*M57</f>
        <v>592</v>
      </c>
    </row>
    <row r="58" spans="1:18" x14ac:dyDescent="0.3">
      <c r="A58" s="105" t="s">
        <v>8309</v>
      </c>
      <c r="B58" s="105"/>
      <c r="C58" s="106"/>
      <c r="D58" s="107"/>
      <c r="E58" s="108"/>
      <c r="F58" s="108"/>
      <c r="G58" s="106"/>
      <c r="H58" s="105"/>
      <c r="I58" s="109"/>
      <c r="J58" s="105"/>
      <c r="K58" s="105"/>
      <c r="L58" s="110"/>
      <c r="M58" s="110"/>
      <c r="N58" s="110"/>
      <c r="Q58" s="29"/>
      <c r="R58" s="29"/>
    </row>
    <row r="59" spans="1:18" x14ac:dyDescent="0.3">
      <c r="A59" s="5" t="s">
        <v>2432</v>
      </c>
      <c r="B59" s="5" t="s">
        <v>2433</v>
      </c>
      <c r="C59" s="111">
        <v>500</v>
      </c>
      <c r="D59" s="6">
        <v>592</v>
      </c>
      <c r="E59" s="112">
        <f>VLOOKUP(A59,'[1]forecast data dump'!$A$1:$H$3483,4,FALSE)</f>
        <v>44614</v>
      </c>
      <c r="F59" s="112">
        <f>VLOOKUP(A59,'[1]forecast data dump'!$A$1:$H$3483,5,FALSE)</f>
        <v>44635</v>
      </c>
      <c r="G59" s="41">
        <f>VLOOKUP(A59,'[1]forecast data dump'!$A$1:$H$3483,8,FALSE)</f>
        <v>0</v>
      </c>
      <c r="H59" s="5" t="s">
        <v>3762</v>
      </c>
      <c r="I59" s="22">
        <f>C59*(1-G59)</f>
        <v>500</v>
      </c>
      <c r="J59" s="5"/>
      <c r="K59" s="5"/>
      <c r="L59" s="33">
        <f>D59*(1-G59)</f>
        <v>592</v>
      </c>
      <c r="M59" s="33">
        <f>IF(J59="",L59,(D59/C59)*J59)</f>
        <v>592</v>
      </c>
      <c r="N59" s="33">
        <f>L59-M59</f>
        <v>0</v>
      </c>
      <c r="P59">
        <v>1</v>
      </c>
      <c r="Q59" s="29">
        <f>O59*M59</f>
        <v>0</v>
      </c>
      <c r="R59" s="29">
        <f>P59*M59</f>
        <v>592</v>
      </c>
    </row>
    <row r="60" spans="1:18" x14ac:dyDescent="0.3">
      <c r="A60" s="5" t="s">
        <v>2434</v>
      </c>
      <c r="B60" s="5" t="s">
        <v>2435</v>
      </c>
      <c r="C60" s="111">
        <v>500</v>
      </c>
      <c r="D60" s="6">
        <v>592</v>
      </c>
      <c r="E60" s="112">
        <f>VLOOKUP(A60,'[1]forecast data dump'!$A$1:$H$3483,4,FALSE)</f>
        <v>44615</v>
      </c>
      <c r="F60" s="112">
        <f>VLOOKUP(A60,'[1]forecast data dump'!$A$1:$H$3483,5,FALSE)</f>
        <v>44636</v>
      </c>
      <c r="G60" s="41">
        <f>VLOOKUP(A60,'[1]forecast data dump'!$A$1:$H$3483,8,FALSE)</f>
        <v>0</v>
      </c>
      <c r="H60" s="5" t="s">
        <v>3762</v>
      </c>
      <c r="I60" s="22">
        <f>C60*(1-G60)</f>
        <v>500</v>
      </c>
      <c r="J60" s="5"/>
      <c r="K60" s="5"/>
      <c r="L60" s="33">
        <f>D60*(1-G60)</f>
        <v>592</v>
      </c>
      <c r="M60" s="33">
        <f>IF(J60="",L60,(D60/C60)*J60)</f>
        <v>592</v>
      </c>
      <c r="N60" s="33">
        <f>L60-M60</f>
        <v>0</v>
      </c>
      <c r="P60">
        <v>1</v>
      </c>
      <c r="Q60" s="29">
        <f>O60*M60</f>
        <v>0</v>
      </c>
      <c r="R60" s="29">
        <f>P60*M60</f>
        <v>592</v>
      </c>
    </row>
    <row r="61" spans="1:18" x14ac:dyDescent="0.3">
      <c r="A61" s="5" t="s">
        <v>2436</v>
      </c>
      <c r="B61" s="5" t="s">
        <v>2437</v>
      </c>
      <c r="C61" s="111">
        <v>500</v>
      </c>
      <c r="D61" s="6">
        <v>592</v>
      </c>
      <c r="E61" s="112">
        <f>VLOOKUP(A61,'[1]forecast data dump'!$A$1:$H$3483,4,FALSE)</f>
        <v>44637</v>
      </c>
      <c r="F61" s="112">
        <f>VLOOKUP(A61,'[1]forecast data dump'!$A$1:$H$3483,5,FALSE)</f>
        <v>44658</v>
      </c>
      <c r="G61" s="41">
        <f>VLOOKUP(A61,'[1]forecast data dump'!$A$1:$H$3483,8,FALSE)</f>
        <v>0</v>
      </c>
      <c r="H61" s="5" t="s">
        <v>3762</v>
      </c>
      <c r="I61" s="22">
        <f>C61*(1-G61)</f>
        <v>500</v>
      </c>
      <c r="J61" s="5"/>
      <c r="K61" s="5"/>
      <c r="L61" s="33">
        <f>D61*(1-G61)</f>
        <v>592</v>
      </c>
      <c r="M61" s="33">
        <f>IF(J61="",L61,(D61/C61)*J61)</f>
        <v>592</v>
      </c>
      <c r="N61" s="33">
        <f>L61-M61</f>
        <v>0</v>
      </c>
      <c r="P61">
        <v>1</v>
      </c>
      <c r="Q61" s="29">
        <f>O61*M61</f>
        <v>0</v>
      </c>
      <c r="R61" s="29">
        <f>P61*M61</f>
        <v>592</v>
      </c>
    </row>
    <row r="62" spans="1:18" x14ac:dyDescent="0.3">
      <c r="A62" s="5" t="s">
        <v>2438</v>
      </c>
      <c r="B62" s="5" t="s">
        <v>2439</v>
      </c>
      <c r="C62" s="111">
        <v>500</v>
      </c>
      <c r="D62" s="6">
        <v>592</v>
      </c>
      <c r="E62" s="112">
        <f>VLOOKUP(A62,'[1]forecast data dump'!$A$1:$H$3483,4,FALSE)</f>
        <v>44659</v>
      </c>
      <c r="F62" s="112">
        <f>VLOOKUP(A62,'[1]forecast data dump'!$A$1:$H$3483,5,FALSE)</f>
        <v>44680</v>
      </c>
      <c r="G62" s="41">
        <f>VLOOKUP(A62,'[1]forecast data dump'!$A$1:$H$3483,8,FALSE)</f>
        <v>0</v>
      </c>
      <c r="H62" s="5" t="s">
        <v>3762</v>
      </c>
      <c r="I62" s="22">
        <f>C62*(1-G62)</f>
        <v>500</v>
      </c>
      <c r="J62" s="5"/>
      <c r="K62" s="5"/>
      <c r="L62" s="33">
        <f>D62*(1-G62)</f>
        <v>592</v>
      </c>
      <c r="M62" s="33">
        <f>IF(J62="",L62,(D62/C62)*J62)</f>
        <v>592</v>
      </c>
      <c r="N62" s="33">
        <f>L62-M62</f>
        <v>0</v>
      </c>
      <c r="P62">
        <v>1</v>
      </c>
      <c r="Q62" s="29">
        <f>O62*M62</f>
        <v>0</v>
      </c>
      <c r="R62" s="29">
        <f>P62*M62</f>
        <v>592</v>
      </c>
    </row>
    <row r="63" spans="1:18" x14ac:dyDescent="0.3">
      <c r="A63" s="5" t="s">
        <v>2440</v>
      </c>
      <c r="B63" s="5" t="s">
        <v>2441</v>
      </c>
      <c r="C63" s="111">
        <v>500</v>
      </c>
      <c r="D63" s="6">
        <v>592</v>
      </c>
      <c r="E63" s="112">
        <f>VLOOKUP(A63,'[1]forecast data dump'!$A$1:$H$3483,4,FALSE)</f>
        <v>44704</v>
      </c>
      <c r="F63" s="112">
        <f>VLOOKUP(A63,'[1]forecast data dump'!$A$1:$H$3483,5,FALSE)</f>
        <v>44739</v>
      </c>
      <c r="G63" s="41">
        <f>VLOOKUP(A63,'[1]forecast data dump'!$A$1:$H$3483,8,FALSE)</f>
        <v>0</v>
      </c>
      <c r="H63" s="5" t="s">
        <v>3762</v>
      </c>
      <c r="I63" s="22">
        <f>C63*(1-G63)</f>
        <v>500</v>
      </c>
      <c r="J63" s="5"/>
      <c r="K63" s="5"/>
      <c r="L63" s="33">
        <f>D63*(1-G63)</f>
        <v>592</v>
      </c>
      <c r="M63" s="33">
        <f>IF(J63="",L63,(D63/C63)*J63)</f>
        <v>592</v>
      </c>
      <c r="N63" s="33">
        <f>L63-M63</f>
        <v>0</v>
      </c>
      <c r="P63">
        <v>1</v>
      </c>
      <c r="Q63" s="29">
        <f>O63*M63</f>
        <v>0</v>
      </c>
      <c r="R63" s="29">
        <f>P63*M63</f>
        <v>592</v>
      </c>
    </row>
    <row r="64" spans="1:18" x14ac:dyDescent="0.3">
      <c r="A64" s="105" t="s">
        <v>8310</v>
      </c>
      <c r="B64" s="105"/>
      <c r="C64" s="106"/>
      <c r="D64" s="107"/>
      <c r="E64" s="108"/>
      <c r="F64" s="108"/>
      <c r="G64" s="106"/>
      <c r="H64" s="105"/>
      <c r="I64" s="109"/>
      <c r="J64" s="105"/>
      <c r="K64" s="105"/>
      <c r="L64" s="110"/>
      <c r="M64" s="110"/>
      <c r="N64" s="110"/>
      <c r="Q64" s="29"/>
      <c r="R64" s="29"/>
    </row>
    <row r="65" spans="1:18" x14ac:dyDescent="0.3">
      <c r="A65" s="5" t="s">
        <v>2626</v>
      </c>
      <c r="B65" s="5" t="s">
        <v>2627</v>
      </c>
      <c r="C65" s="111">
        <v>30000</v>
      </c>
      <c r="D65" s="6">
        <v>34821</v>
      </c>
      <c r="E65" s="112">
        <f>VLOOKUP(A65,'[1]forecast data dump'!$A$1:$H$3483,4,FALSE)</f>
        <v>44470</v>
      </c>
      <c r="F65" s="112">
        <f>VLOOKUP(A65,'[1]forecast data dump'!$A$1:$H$3483,5,FALSE)</f>
        <v>44606</v>
      </c>
      <c r="G65" s="41">
        <f>VLOOKUP(A65,'[1]forecast data dump'!$A$1:$H$3483,8,FALSE)</f>
        <v>0</v>
      </c>
      <c r="H65" s="5" t="s">
        <v>3762</v>
      </c>
      <c r="I65" s="22">
        <f t="shared" ref="I65:I71" si="6">C65*(1-G65)</f>
        <v>30000</v>
      </c>
      <c r="J65" s="5"/>
      <c r="K65" s="5"/>
      <c r="L65" s="33">
        <f t="shared" ref="L65:L71" si="7">D65*(1-G65)</f>
        <v>34821</v>
      </c>
      <c r="M65" s="33">
        <f t="shared" ref="M65:M71" si="8">IF(J65="",L65,(D65/C65)*J65)</f>
        <v>34821</v>
      </c>
      <c r="N65" s="33">
        <f t="shared" ref="N65:N71" si="9">L65-M65</f>
        <v>0</v>
      </c>
      <c r="P65">
        <v>1</v>
      </c>
      <c r="Q65" s="29">
        <f t="shared" ref="Q65:Q71" si="10">O65*M65</f>
        <v>0</v>
      </c>
      <c r="R65" s="116">
        <f t="shared" ref="R65:R71" si="11">P65*M65</f>
        <v>34821</v>
      </c>
    </row>
    <row r="66" spans="1:18" x14ac:dyDescent="0.3">
      <c r="A66" s="5" t="s">
        <v>2628</v>
      </c>
      <c r="B66" s="5" t="s">
        <v>2629</v>
      </c>
      <c r="C66" s="111">
        <v>500</v>
      </c>
      <c r="D66" s="6">
        <v>592</v>
      </c>
      <c r="E66" s="112">
        <f>VLOOKUP(A66,'[1]forecast data dump'!$A$1:$H$3483,4,FALSE)</f>
        <v>44673</v>
      </c>
      <c r="F66" s="112">
        <f>VLOOKUP(A66,'[1]forecast data dump'!$A$1:$H$3483,5,FALSE)</f>
        <v>44679</v>
      </c>
      <c r="G66" s="41">
        <f>VLOOKUP(A66,'[1]forecast data dump'!$A$1:$H$3483,8,FALSE)</f>
        <v>0</v>
      </c>
      <c r="H66" s="5" t="s">
        <v>3762</v>
      </c>
      <c r="I66" s="22">
        <f t="shared" si="6"/>
        <v>500</v>
      </c>
      <c r="J66" s="5"/>
      <c r="K66" s="5"/>
      <c r="L66" s="33">
        <f t="shared" si="7"/>
        <v>592</v>
      </c>
      <c r="M66" s="33">
        <f t="shared" si="8"/>
        <v>592</v>
      </c>
      <c r="N66" s="33">
        <f t="shared" si="9"/>
        <v>0</v>
      </c>
      <c r="P66">
        <v>1</v>
      </c>
      <c r="Q66" s="29">
        <f t="shared" si="10"/>
        <v>0</v>
      </c>
      <c r="R66" s="29">
        <f t="shared" si="11"/>
        <v>592</v>
      </c>
    </row>
    <row r="67" spans="1:18" x14ac:dyDescent="0.3">
      <c r="A67" s="5" t="s">
        <v>2630</v>
      </c>
      <c r="B67" s="5" t="s">
        <v>2631</v>
      </c>
      <c r="C67" s="111">
        <v>500</v>
      </c>
      <c r="D67" s="6">
        <v>592</v>
      </c>
      <c r="E67" s="112">
        <f>VLOOKUP(A67,'[1]forecast data dump'!$A$1:$H$3483,4,FALSE)</f>
        <v>44774</v>
      </c>
      <c r="F67" s="112">
        <f>VLOOKUP(A67,'[1]forecast data dump'!$A$1:$H$3483,5,FALSE)</f>
        <v>44778</v>
      </c>
      <c r="G67" s="41">
        <f>VLOOKUP(A67,'[1]forecast data dump'!$A$1:$H$3483,8,FALSE)</f>
        <v>0</v>
      </c>
      <c r="H67" s="5" t="s">
        <v>3762</v>
      </c>
      <c r="I67" s="22">
        <f t="shared" si="6"/>
        <v>500</v>
      </c>
      <c r="J67" s="5"/>
      <c r="K67" s="5"/>
      <c r="L67" s="33">
        <f t="shared" si="7"/>
        <v>592</v>
      </c>
      <c r="M67" s="33">
        <f t="shared" si="8"/>
        <v>592</v>
      </c>
      <c r="N67" s="33">
        <f t="shared" si="9"/>
        <v>0</v>
      </c>
      <c r="P67">
        <v>1</v>
      </c>
      <c r="Q67" s="29">
        <f t="shared" si="10"/>
        <v>0</v>
      </c>
      <c r="R67" s="29">
        <f t="shared" si="11"/>
        <v>592</v>
      </c>
    </row>
    <row r="68" spans="1:18" x14ac:dyDescent="0.3">
      <c r="A68" s="5" t="s">
        <v>2632</v>
      </c>
      <c r="B68" s="5" t="s">
        <v>2633</v>
      </c>
      <c r="C68" s="111">
        <v>500</v>
      </c>
      <c r="D68" s="6">
        <v>592</v>
      </c>
      <c r="E68" s="112">
        <f>VLOOKUP(A68,'[1]forecast data dump'!$A$1:$H$3483,4,FALSE)</f>
        <v>44781</v>
      </c>
      <c r="F68" s="112">
        <f>VLOOKUP(A68,'[1]forecast data dump'!$A$1:$H$3483,5,FALSE)</f>
        <v>44788</v>
      </c>
      <c r="G68" s="41">
        <f>VLOOKUP(A68,'[1]forecast data dump'!$A$1:$H$3483,8,FALSE)</f>
        <v>0</v>
      </c>
      <c r="H68" s="5" t="s">
        <v>3762</v>
      </c>
      <c r="I68" s="22">
        <f t="shared" si="6"/>
        <v>500</v>
      </c>
      <c r="J68" s="5"/>
      <c r="K68" s="5"/>
      <c r="L68" s="33">
        <f t="shared" si="7"/>
        <v>592</v>
      </c>
      <c r="M68" s="33">
        <f t="shared" si="8"/>
        <v>592</v>
      </c>
      <c r="N68" s="33">
        <f t="shared" si="9"/>
        <v>0</v>
      </c>
      <c r="P68">
        <v>1</v>
      </c>
      <c r="Q68" s="29">
        <f t="shared" si="10"/>
        <v>0</v>
      </c>
      <c r="R68" s="29">
        <f t="shared" si="11"/>
        <v>592</v>
      </c>
    </row>
    <row r="69" spans="1:18" x14ac:dyDescent="0.3">
      <c r="A69" s="5" t="s">
        <v>2634</v>
      </c>
      <c r="B69" s="5" t="s">
        <v>2635</v>
      </c>
      <c r="C69" s="111">
        <v>500</v>
      </c>
      <c r="D69" s="6">
        <v>592</v>
      </c>
      <c r="E69" s="112">
        <f>VLOOKUP(A69,'[1]forecast data dump'!$A$1:$H$3483,4,FALSE)</f>
        <v>44789</v>
      </c>
      <c r="F69" s="112">
        <f>VLOOKUP(A69,'[1]forecast data dump'!$A$1:$H$3483,5,FALSE)</f>
        <v>44795</v>
      </c>
      <c r="G69" s="41">
        <f>VLOOKUP(A69,'[1]forecast data dump'!$A$1:$H$3483,8,FALSE)</f>
        <v>0</v>
      </c>
      <c r="H69" s="5" t="s">
        <v>3762</v>
      </c>
      <c r="I69" s="22">
        <f t="shared" si="6"/>
        <v>500</v>
      </c>
      <c r="J69" s="5"/>
      <c r="K69" s="5"/>
      <c r="L69" s="33">
        <f t="shared" si="7"/>
        <v>592</v>
      </c>
      <c r="M69" s="33">
        <f t="shared" si="8"/>
        <v>592</v>
      </c>
      <c r="N69" s="33">
        <f t="shared" si="9"/>
        <v>0</v>
      </c>
      <c r="P69">
        <v>1</v>
      </c>
      <c r="Q69" s="29">
        <f t="shared" si="10"/>
        <v>0</v>
      </c>
      <c r="R69" s="29">
        <f t="shared" si="11"/>
        <v>592</v>
      </c>
    </row>
    <row r="70" spans="1:18" x14ac:dyDescent="0.3">
      <c r="A70" s="5" t="s">
        <v>2636</v>
      </c>
      <c r="B70" s="5" t="s">
        <v>2637</v>
      </c>
      <c r="C70" s="111">
        <v>500</v>
      </c>
      <c r="D70" s="6">
        <v>592</v>
      </c>
      <c r="E70" s="112">
        <f>VLOOKUP(A70,'[1]forecast data dump'!$A$1:$H$3483,4,FALSE)</f>
        <v>44799</v>
      </c>
      <c r="F70" s="112">
        <f>VLOOKUP(A70,'[1]forecast data dump'!$A$1:$H$3483,5,FALSE)</f>
        <v>44820</v>
      </c>
      <c r="G70" s="41">
        <f>VLOOKUP(A70,'[1]forecast data dump'!$A$1:$H$3483,8,FALSE)</f>
        <v>0</v>
      </c>
      <c r="H70" s="5" t="s">
        <v>3762</v>
      </c>
      <c r="I70" s="22">
        <f t="shared" si="6"/>
        <v>500</v>
      </c>
      <c r="J70" s="5"/>
      <c r="K70" s="5"/>
      <c r="L70" s="33">
        <f t="shared" si="7"/>
        <v>592</v>
      </c>
      <c r="M70" s="33">
        <f t="shared" si="8"/>
        <v>592</v>
      </c>
      <c r="N70" s="33">
        <f t="shared" si="9"/>
        <v>0</v>
      </c>
      <c r="P70">
        <v>1</v>
      </c>
      <c r="Q70" s="29">
        <f t="shared" si="10"/>
        <v>0</v>
      </c>
      <c r="R70" s="29">
        <f t="shared" si="11"/>
        <v>592</v>
      </c>
    </row>
    <row r="71" spans="1:18" x14ac:dyDescent="0.3">
      <c r="A71" s="5" t="s">
        <v>2638</v>
      </c>
      <c r="B71" s="5" t="s">
        <v>2639</v>
      </c>
      <c r="C71" s="111">
        <v>500</v>
      </c>
      <c r="D71" s="6">
        <v>601</v>
      </c>
      <c r="E71" s="112">
        <f>VLOOKUP(A71,'[1]forecast data dump'!$A$1:$H$3483,4,FALSE)</f>
        <v>44837</v>
      </c>
      <c r="F71" s="112">
        <f>VLOOKUP(A71,'[1]forecast data dump'!$A$1:$H$3483,5,FALSE)</f>
        <v>44858</v>
      </c>
      <c r="G71" s="41">
        <f>VLOOKUP(A71,'[1]forecast data dump'!$A$1:$H$3483,8,FALSE)</f>
        <v>0</v>
      </c>
      <c r="H71" s="5" t="s">
        <v>3762</v>
      </c>
      <c r="I71" s="22">
        <f t="shared" si="6"/>
        <v>500</v>
      </c>
      <c r="J71" s="5"/>
      <c r="K71" s="5"/>
      <c r="L71" s="33">
        <f t="shared" si="7"/>
        <v>601</v>
      </c>
      <c r="M71" s="33">
        <f t="shared" si="8"/>
        <v>601</v>
      </c>
      <c r="N71" s="33">
        <f t="shared" si="9"/>
        <v>0</v>
      </c>
      <c r="P71">
        <v>1</v>
      </c>
      <c r="Q71" s="29">
        <f t="shared" si="10"/>
        <v>0</v>
      </c>
      <c r="R71" s="29">
        <f t="shared" si="11"/>
        <v>601</v>
      </c>
    </row>
    <row r="72" spans="1:18" x14ac:dyDescent="0.3">
      <c r="A72" s="105" t="s">
        <v>8311</v>
      </c>
      <c r="B72" s="105"/>
      <c r="C72" s="106"/>
      <c r="D72" s="107"/>
      <c r="E72" s="108"/>
      <c r="F72" s="108"/>
      <c r="G72" s="106"/>
      <c r="H72" s="105"/>
      <c r="I72" s="109"/>
      <c r="J72" s="105"/>
      <c r="K72" s="105"/>
      <c r="L72" s="110"/>
      <c r="M72" s="110"/>
      <c r="N72" s="110"/>
      <c r="Q72" s="29"/>
      <c r="R72" s="29"/>
    </row>
    <row r="73" spans="1:18" x14ac:dyDescent="0.3">
      <c r="A73" s="5" t="s">
        <v>2275</v>
      </c>
      <c r="B73" s="5" t="s">
        <v>2276</v>
      </c>
      <c r="C73" s="111">
        <v>30000</v>
      </c>
      <c r="D73" s="6">
        <v>34821</v>
      </c>
      <c r="E73" s="112">
        <f>VLOOKUP(A73,'[1]forecast data dump'!$A$1:$H$3483,4,FALSE)</f>
        <v>44470</v>
      </c>
      <c r="F73" s="112">
        <f>VLOOKUP(A73,'[1]forecast data dump'!$A$1:$H$3483,5,FALSE)</f>
        <v>44560</v>
      </c>
      <c r="G73" s="41">
        <f>VLOOKUP(A73,'[1]forecast data dump'!$A$1:$H$3483,8,FALSE)</f>
        <v>0</v>
      </c>
      <c r="H73" s="5" t="s">
        <v>3762</v>
      </c>
      <c r="I73" s="22">
        <f t="shared" ref="I73:I79" si="12">C73*(1-G73)</f>
        <v>30000</v>
      </c>
      <c r="J73" s="5"/>
      <c r="K73" s="5"/>
      <c r="L73" s="33">
        <f t="shared" ref="L73:L79" si="13">D73*(1-G73)</f>
        <v>34821</v>
      </c>
      <c r="M73" s="33">
        <f t="shared" ref="M73:M79" si="14">IF(J73="",L73,(D73/C73)*J73)</f>
        <v>34821</v>
      </c>
      <c r="N73" s="33">
        <f t="shared" ref="N73:N79" si="15">L73-M73</f>
        <v>0</v>
      </c>
      <c r="P73">
        <v>1</v>
      </c>
      <c r="Q73" s="29">
        <f t="shared" ref="Q73:Q79" si="16">O73*M73</f>
        <v>0</v>
      </c>
      <c r="R73" s="116">
        <f t="shared" ref="R73:R79" si="17">P73*M73</f>
        <v>34821</v>
      </c>
    </row>
    <row r="74" spans="1:18" x14ac:dyDescent="0.3">
      <c r="A74" s="5" t="s">
        <v>2277</v>
      </c>
      <c r="B74" s="5" t="s">
        <v>2278</v>
      </c>
      <c r="C74" s="111">
        <v>500</v>
      </c>
      <c r="D74" s="6">
        <v>592</v>
      </c>
      <c r="E74" s="112">
        <f>VLOOKUP(A74,'[1]forecast data dump'!$A$1:$H$3483,4,FALSE)</f>
        <v>44799</v>
      </c>
      <c r="F74" s="112">
        <f>VLOOKUP(A74,'[1]forecast data dump'!$A$1:$H$3483,5,FALSE)</f>
        <v>44802</v>
      </c>
      <c r="G74" s="41">
        <f>VLOOKUP(A74,'[1]forecast data dump'!$A$1:$H$3483,8,FALSE)</f>
        <v>0</v>
      </c>
      <c r="H74" s="5" t="s">
        <v>3762</v>
      </c>
      <c r="I74" s="22">
        <f t="shared" si="12"/>
        <v>500</v>
      </c>
      <c r="J74" s="5"/>
      <c r="K74" s="5"/>
      <c r="L74" s="33">
        <f t="shared" si="13"/>
        <v>592</v>
      </c>
      <c r="M74" s="33">
        <f t="shared" si="14"/>
        <v>592</v>
      </c>
      <c r="N74" s="33">
        <f t="shared" si="15"/>
        <v>0</v>
      </c>
      <c r="P74">
        <v>1</v>
      </c>
      <c r="Q74" s="29">
        <f t="shared" si="16"/>
        <v>0</v>
      </c>
      <c r="R74" s="29">
        <f t="shared" si="17"/>
        <v>592</v>
      </c>
    </row>
    <row r="75" spans="1:18" x14ac:dyDescent="0.3">
      <c r="A75" s="5" t="s">
        <v>2279</v>
      </c>
      <c r="B75" s="5" t="s">
        <v>2280</v>
      </c>
      <c r="C75" s="111">
        <v>500</v>
      </c>
      <c r="D75" s="6">
        <v>592</v>
      </c>
      <c r="E75" s="112">
        <f>VLOOKUP(A75,'[1]forecast data dump'!$A$1:$H$3483,4,FALSE)</f>
        <v>44803</v>
      </c>
      <c r="F75" s="112">
        <f>VLOOKUP(A75,'[1]forecast data dump'!$A$1:$H$3483,5,FALSE)</f>
        <v>44804</v>
      </c>
      <c r="G75" s="41">
        <f>VLOOKUP(A75,'[1]forecast data dump'!$A$1:$H$3483,8,FALSE)</f>
        <v>0</v>
      </c>
      <c r="H75" s="5" t="s">
        <v>3762</v>
      </c>
      <c r="I75" s="22">
        <f t="shared" si="12"/>
        <v>500</v>
      </c>
      <c r="J75" s="5"/>
      <c r="K75" s="5"/>
      <c r="L75" s="33">
        <f t="shared" si="13"/>
        <v>592</v>
      </c>
      <c r="M75" s="33">
        <f t="shared" si="14"/>
        <v>592</v>
      </c>
      <c r="N75" s="33">
        <f t="shared" si="15"/>
        <v>0</v>
      </c>
      <c r="P75">
        <v>1</v>
      </c>
      <c r="Q75" s="29">
        <f t="shared" si="16"/>
        <v>0</v>
      </c>
      <c r="R75" s="29">
        <f t="shared" si="17"/>
        <v>592</v>
      </c>
    </row>
    <row r="76" spans="1:18" x14ac:dyDescent="0.3">
      <c r="A76" s="5" t="s">
        <v>2281</v>
      </c>
      <c r="B76" s="5" t="s">
        <v>2282</v>
      </c>
      <c r="C76" s="111">
        <v>500</v>
      </c>
      <c r="D76" s="6">
        <v>592</v>
      </c>
      <c r="E76" s="112">
        <f>VLOOKUP(A76,'[1]forecast data dump'!$A$1:$H$3483,4,FALSE)</f>
        <v>44805</v>
      </c>
      <c r="F76" s="112">
        <f>VLOOKUP(A76,'[1]forecast data dump'!$A$1:$H$3483,5,FALSE)</f>
        <v>44806</v>
      </c>
      <c r="G76" s="41">
        <f>VLOOKUP(A76,'[1]forecast data dump'!$A$1:$H$3483,8,FALSE)</f>
        <v>0</v>
      </c>
      <c r="H76" s="5" t="s">
        <v>3762</v>
      </c>
      <c r="I76" s="22">
        <f t="shared" si="12"/>
        <v>500</v>
      </c>
      <c r="J76" s="5"/>
      <c r="K76" s="5"/>
      <c r="L76" s="33">
        <f t="shared" si="13"/>
        <v>592</v>
      </c>
      <c r="M76" s="33">
        <f t="shared" si="14"/>
        <v>592</v>
      </c>
      <c r="N76" s="33">
        <f t="shared" si="15"/>
        <v>0</v>
      </c>
      <c r="P76">
        <v>1</v>
      </c>
      <c r="Q76" s="29">
        <f t="shared" si="16"/>
        <v>0</v>
      </c>
      <c r="R76" s="29">
        <f t="shared" si="17"/>
        <v>592</v>
      </c>
    </row>
    <row r="77" spans="1:18" x14ac:dyDescent="0.3">
      <c r="A77" s="5" t="s">
        <v>2283</v>
      </c>
      <c r="B77" s="5" t="s">
        <v>2284</v>
      </c>
      <c r="C77" s="111">
        <v>500</v>
      </c>
      <c r="D77" s="6">
        <v>592</v>
      </c>
      <c r="E77" s="112">
        <f>VLOOKUP(A77,'[1]forecast data dump'!$A$1:$H$3483,4,FALSE)</f>
        <v>44811</v>
      </c>
      <c r="F77" s="112">
        <f>VLOOKUP(A77,'[1]forecast data dump'!$A$1:$H$3483,5,FALSE)</f>
        <v>44817</v>
      </c>
      <c r="G77" s="41">
        <f>VLOOKUP(A77,'[1]forecast data dump'!$A$1:$H$3483,8,FALSE)</f>
        <v>0</v>
      </c>
      <c r="H77" s="5" t="s">
        <v>3762</v>
      </c>
      <c r="I77" s="22">
        <f t="shared" si="12"/>
        <v>500</v>
      </c>
      <c r="J77" s="5"/>
      <c r="K77" s="5"/>
      <c r="L77" s="33">
        <f t="shared" si="13"/>
        <v>592</v>
      </c>
      <c r="M77" s="33">
        <f t="shared" si="14"/>
        <v>592</v>
      </c>
      <c r="N77" s="33">
        <f t="shared" si="15"/>
        <v>0</v>
      </c>
      <c r="P77">
        <v>1</v>
      </c>
      <c r="Q77" s="29">
        <f t="shared" si="16"/>
        <v>0</v>
      </c>
      <c r="R77" s="29">
        <f t="shared" si="17"/>
        <v>592</v>
      </c>
    </row>
    <row r="78" spans="1:18" x14ac:dyDescent="0.3">
      <c r="A78" s="5" t="s">
        <v>2285</v>
      </c>
      <c r="B78" s="5" t="s">
        <v>2286</v>
      </c>
      <c r="C78" s="111">
        <v>500</v>
      </c>
      <c r="D78" s="6">
        <v>592</v>
      </c>
      <c r="E78" s="112">
        <f>VLOOKUP(A78,'[1]forecast data dump'!$A$1:$H$3483,4,FALSE)</f>
        <v>44818</v>
      </c>
      <c r="F78" s="112">
        <f>VLOOKUP(A78,'[1]forecast data dump'!$A$1:$H$3483,5,FALSE)</f>
        <v>44824</v>
      </c>
      <c r="G78" s="41">
        <f>VLOOKUP(A78,'[1]forecast data dump'!$A$1:$H$3483,8,FALSE)</f>
        <v>0</v>
      </c>
      <c r="H78" s="5" t="s">
        <v>3762</v>
      </c>
      <c r="I78" s="22">
        <f t="shared" si="12"/>
        <v>500</v>
      </c>
      <c r="J78" s="5"/>
      <c r="K78" s="5"/>
      <c r="L78" s="33">
        <f t="shared" si="13"/>
        <v>592</v>
      </c>
      <c r="M78" s="33">
        <f t="shared" si="14"/>
        <v>592</v>
      </c>
      <c r="N78" s="33">
        <f t="shared" si="15"/>
        <v>0</v>
      </c>
      <c r="P78">
        <v>1</v>
      </c>
      <c r="Q78" s="29">
        <f t="shared" si="16"/>
        <v>0</v>
      </c>
      <c r="R78" s="29">
        <f t="shared" si="17"/>
        <v>592</v>
      </c>
    </row>
    <row r="79" spans="1:18" x14ac:dyDescent="0.3">
      <c r="A79" s="5" t="s">
        <v>2287</v>
      </c>
      <c r="B79" s="5" t="s">
        <v>2288</v>
      </c>
      <c r="C79" s="111">
        <v>500</v>
      </c>
      <c r="D79" s="6">
        <v>599</v>
      </c>
      <c r="E79" s="112">
        <f>VLOOKUP(A79,'[1]forecast data dump'!$A$1:$H$3483,4,FALSE)</f>
        <v>44839</v>
      </c>
      <c r="F79" s="112">
        <f>VLOOKUP(A79,'[1]forecast data dump'!$A$1:$H$3483,5,FALSE)</f>
        <v>44853</v>
      </c>
      <c r="G79" s="41">
        <f>VLOOKUP(A79,'[1]forecast data dump'!$A$1:$H$3483,8,FALSE)</f>
        <v>0</v>
      </c>
      <c r="H79" s="5" t="s">
        <v>3762</v>
      </c>
      <c r="I79" s="22">
        <f t="shared" si="12"/>
        <v>500</v>
      </c>
      <c r="J79" s="5"/>
      <c r="K79" s="5"/>
      <c r="L79" s="33">
        <f t="shared" si="13"/>
        <v>599</v>
      </c>
      <c r="M79" s="33">
        <f t="shared" si="14"/>
        <v>599</v>
      </c>
      <c r="N79" s="33">
        <f t="shared" si="15"/>
        <v>0</v>
      </c>
      <c r="P79">
        <v>1</v>
      </c>
      <c r="Q79" s="29">
        <f t="shared" si="16"/>
        <v>0</v>
      </c>
      <c r="R79" s="29">
        <f t="shared" si="17"/>
        <v>599</v>
      </c>
    </row>
    <row r="80" spans="1:18" x14ac:dyDescent="0.3">
      <c r="A80" s="105" t="s">
        <v>8312</v>
      </c>
      <c r="B80" s="105"/>
      <c r="C80" s="106"/>
      <c r="D80" s="107"/>
      <c r="E80" s="108"/>
      <c r="F80" s="108"/>
      <c r="G80" s="106"/>
      <c r="H80" s="105"/>
      <c r="I80" s="109"/>
      <c r="J80" s="105"/>
      <c r="K80" s="105"/>
      <c r="L80" s="110"/>
      <c r="M80" s="110"/>
      <c r="N80" s="110"/>
      <c r="Q80" s="29"/>
      <c r="R80" s="29"/>
    </row>
    <row r="81" spans="1:18" x14ac:dyDescent="0.3">
      <c r="A81" s="5" t="s">
        <v>2530</v>
      </c>
      <c r="B81" s="5" t="s">
        <v>2531</v>
      </c>
      <c r="C81" s="111">
        <v>30000</v>
      </c>
      <c r="D81" s="6">
        <v>35517</v>
      </c>
      <c r="E81" s="121">
        <v>44501</v>
      </c>
      <c r="F81" s="124">
        <v>44592</v>
      </c>
      <c r="G81" s="13">
        <v>0</v>
      </c>
      <c r="H81" s="5" t="s">
        <v>8380</v>
      </c>
      <c r="I81" s="22">
        <f t="shared" ref="I81:I86" si="18">C81*(1-G81)</f>
        <v>30000</v>
      </c>
      <c r="J81" s="5"/>
      <c r="K81" s="5"/>
      <c r="L81" s="33">
        <f t="shared" ref="L81:L86" si="19">D81*(1-G81)</f>
        <v>35517</v>
      </c>
      <c r="M81" s="33">
        <f t="shared" ref="M81:M86" si="20">IF(J81="",L81,(D81/C81)*J81)</f>
        <v>35517</v>
      </c>
      <c r="N81" s="33">
        <f t="shared" ref="N81:N86" si="21">L81-M81</f>
        <v>0</v>
      </c>
      <c r="P81">
        <v>1</v>
      </c>
      <c r="Q81" s="29">
        <f t="shared" ref="Q81:Q86" si="22">O81*M81</f>
        <v>0</v>
      </c>
      <c r="R81" s="116">
        <f t="shared" ref="R81:R86" si="23">P81*M81</f>
        <v>35517</v>
      </c>
    </row>
    <row r="82" spans="1:18" x14ac:dyDescent="0.3">
      <c r="A82" s="5" t="s">
        <v>2532</v>
      </c>
      <c r="B82" s="5" t="s">
        <v>2533</v>
      </c>
      <c r="C82" s="111">
        <v>500</v>
      </c>
      <c r="D82" s="6">
        <v>592</v>
      </c>
      <c r="E82" s="112">
        <f>VLOOKUP(A82,'[1]forecast data dump'!$A$1:$H$3483,4,FALSE)</f>
        <v>44664</v>
      </c>
      <c r="F82" s="112">
        <f>VLOOKUP(A82,'[1]forecast data dump'!$A$1:$H$3483,5,FALSE)</f>
        <v>44670</v>
      </c>
      <c r="G82" s="41">
        <f>VLOOKUP(A82,'[1]forecast data dump'!$A$1:$H$3483,8,FALSE)</f>
        <v>0</v>
      </c>
      <c r="H82" s="5" t="s">
        <v>3762</v>
      </c>
      <c r="I82" s="22">
        <f t="shared" si="18"/>
        <v>500</v>
      </c>
      <c r="J82" s="5"/>
      <c r="K82" s="5"/>
      <c r="L82" s="33">
        <f t="shared" si="19"/>
        <v>592</v>
      </c>
      <c r="M82" s="33">
        <f t="shared" si="20"/>
        <v>592</v>
      </c>
      <c r="N82" s="33">
        <f t="shared" si="21"/>
        <v>0</v>
      </c>
      <c r="P82">
        <v>1</v>
      </c>
      <c r="Q82" s="29">
        <f t="shared" si="22"/>
        <v>0</v>
      </c>
      <c r="R82" s="29">
        <f t="shared" si="23"/>
        <v>592</v>
      </c>
    </row>
    <row r="83" spans="1:18" x14ac:dyDescent="0.3">
      <c r="A83" s="5" t="s">
        <v>2534</v>
      </c>
      <c r="B83" s="5" t="s">
        <v>2535</v>
      </c>
      <c r="C83" s="111">
        <v>500</v>
      </c>
      <c r="D83" s="6">
        <v>592</v>
      </c>
      <c r="E83" s="112">
        <f>VLOOKUP(A83,'[1]forecast data dump'!$A$1:$H$3483,4,FALSE)</f>
        <v>44826</v>
      </c>
      <c r="F83" s="112">
        <f>VLOOKUP(A83,'[1]forecast data dump'!$A$1:$H$3483,5,FALSE)</f>
        <v>44830</v>
      </c>
      <c r="G83" s="41">
        <f>VLOOKUP(A83,'[1]forecast data dump'!$A$1:$H$3483,8,FALSE)</f>
        <v>0</v>
      </c>
      <c r="H83" s="5" t="s">
        <v>3762</v>
      </c>
      <c r="I83" s="22">
        <f t="shared" si="18"/>
        <v>500</v>
      </c>
      <c r="J83" s="5"/>
      <c r="K83" s="5"/>
      <c r="L83" s="33">
        <f t="shared" si="19"/>
        <v>592</v>
      </c>
      <c r="M83" s="33">
        <f t="shared" si="20"/>
        <v>592</v>
      </c>
      <c r="N83" s="33">
        <f t="shared" si="21"/>
        <v>0</v>
      </c>
      <c r="P83">
        <v>1</v>
      </c>
      <c r="Q83" s="29">
        <f t="shared" si="22"/>
        <v>0</v>
      </c>
      <c r="R83" s="29">
        <f t="shared" si="23"/>
        <v>592</v>
      </c>
    </row>
    <row r="84" spans="1:18" x14ac:dyDescent="0.3">
      <c r="A84" s="5" t="s">
        <v>2536</v>
      </c>
      <c r="B84" s="5" t="s">
        <v>2537</v>
      </c>
      <c r="C84" s="111">
        <v>500</v>
      </c>
      <c r="D84" s="6">
        <v>604</v>
      </c>
      <c r="E84" s="112">
        <f>VLOOKUP(A84,'[1]forecast data dump'!$A$1:$H$3483,4,FALSE)</f>
        <v>44851</v>
      </c>
      <c r="F84" s="112">
        <f>VLOOKUP(A84,'[1]forecast data dump'!$A$1:$H$3483,5,FALSE)</f>
        <v>44852</v>
      </c>
      <c r="G84" s="41">
        <f>VLOOKUP(A84,'[1]forecast data dump'!$A$1:$H$3483,8,FALSE)</f>
        <v>0</v>
      </c>
      <c r="H84" s="5" t="s">
        <v>3762</v>
      </c>
      <c r="I84" s="22">
        <f t="shared" si="18"/>
        <v>500</v>
      </c>
      <c r="J84" s="5"/>
      <c r="K84" s="5"/>
      <c r="L84" s="33">
        <f t="shared" si="19"/>
        <v>604</v>
      </c>
      <c r="M84" s="33">
        <f t="shared" si="20"/>
        <v>604</v>
      </c>
      <c r="N84" s="33">
        <f t="shared" si="21"/>
        <v>0</v>
      </c>
      <c r="P84">
        <v>1</v>
      </c>
      <c r="Q84" s="29">
        <f t="shared" si="22"/>
        <v>0</v>
      </c>
      <c r="R84" s="29">
        <f t="shared" si="23"/>
        <v>604</v>
      </c>
    </row>
    <row r="85" spans="1:18" x14ac:dyDescent="0.3">
      <c r="A85" s="5" t="s">
        <v>2538</v>
      </c>
      <c r="B85" s="5" t="s">
        <v>2539</v>
      </c>
      <c r="C85" s="111">
        <v>500</v>
      </c>
      <c r="D85" s="6">
        <v>604</v>
      </c>
      <c r="E85" s="112">
        <f>VLOOKUP(A85,'[1]forecast data dump'!$A$1:$H$3483,4,FALSE)</f>
        <v>44853</v>
      </c>
      <c r="F85" s="112">
        <f>VLOOKUP(A85,'[1]forecast data dump'!$A$1:$H$3483,5,FALSE)</f>
        <v>44855</v>
      </c>
      <c r="G85" s="41">
        <f>VLOOKUP(A85,'[1]forecast data dump'!$A$1:$H$3483,8,FALSE)</f>
        <v>0</v>
      </c>
      <c r="H85" s="5" t="s">
        <v>3762</v>
      </c>
      <c r="I85" s="22">
        <f t="shared" si="18"/>
        <v>500</v>
      </c>
      <c r="J85" s="5"/>
      <c r="K85" s="5"/>
      <c r="L85" s="33">
        <f t="shared" si="19"/>
        <v>604</v>
      </c>
      <c r="M85" s="33">
        <f t="shared" si="20"/>
        <v>604</v>
      </c>
      <c r="N85" s="33">
        <f t="shared" si="21"/>
        <v>0</v>
      </c>
      <c r="P85">
        <v>1</v>
      </c>
      <c r="Q85" s="29">
        <f t="shared" si="22"/>
        <v>0</v>
      </c>
      <c r="R85" s="29">
        <f t="shared" si="23"/>
        <v>604</v>
      </c>
    </row>
    <row r="86" spans="1:18" x14ac:dyDescent="0.3">
      <c r="A86" s="5" t="s">
        <v>2540</v>
      </c>
      <c r="B86" s="5" t="s">
        <v>2541</v>
      </c>
      <c r="C86" s="111">
        <v>500</v>
      </c>
      <c r="D86" s="6">
        <v>604</v>
      </c>
      <c r="E86" s="112">
        <f>VLOOKUP(A86,'[1]forecast data dump'!$A$1:$H$3483,4,FALSE)</f>
        <v>44872</v>
      </c>
      <c r="F86" s="112">
        <f>VLOOKUP(A86,'[1]forecast data dump'!$A$1:$H$3483,5,FALSE)</f>
        <v>44879</v>
      </c>
      <c r="G86" s="41">
        <f>VLOOKUP(A86,'[1]forecast data dump'!$A$1:$H$3483,8,FALSE)</f>
        <v>0</v>
      </c>
      <c r="H86" s="5" t="s">
        <v>3762</v>
      </c>
      <c r="I86" s="22">
        <f t="shared" si="18"/>
        <v>500</v>
      </c>
      <c r="J86" s="5"/>
      <c r="K86" s="5"/>
      <c r="L86" s="33">
        <f t="shared" si="19"/>
        <v>604</v>
      </c>
      <c r="M86" s="33">
        <f t="shared" si="20"/>
        <v>604</v>
      </c>
      <c r="N86" s="33">
        <f t="shared" si="21"/>
        <v>0</v>
      </c>
      <c r="P86">
        <v>1</v>
      </c>
      <c r="Q86" s="29">
        <f t="shared" si="22"/>
        <v>0</v>
      </c>
      <c r="R86" s="29">
        <f t="shared" si="23"/>
        <v>604</v>
      </c>
    </row>
    <row r="87" spans="1:18" x14ac:dyDescent="0.3">
      <c r="A87" s="105" t="s">
        <v>8313</v>
      </c>
      <c r="B87" s="105"/>
      <c r="C87" s="106"/>
      <c r="D87" s="107"/>
      <c r="E87" s="108"/>
      <c r="F87" s="108"/>
      <c r="G87" s="106"/>
      <c r="H87" s="105"/>
      <c r="I87" s="109"/>
      <c r="J87" s="105"/>
      <c r="K87" s="105"/>
      <c r="L87" s="110"/>
      <c r="M87" s="110"/>
      <c r="N87" s="110"/>
      <c r="Q87" s="29"/>
      <c r="R87" s="29"/>
    </row>
    <row r="88" spans="1:18" x14ac:dyDescent="0.3">
      <c r="A88" s="5" t="s">
        <v>2218</v>
      </c>
      <c r="B88" s="5" t="s">
        <v>2219</v>
      </c>
      <c r="C88" s="111">
        <v>10000</v>
      </c>
      <c r="D88" s="6">
        <v>11607</v>
      </c>
      <c r="E88" s="112">
        <f>VLOOKUP(A88,'[1]forecast data dump'!$A$1:$H$3483,4,FALSE)</f>
        <v>44470</v>
      </c>
      <c r="F88" s="112">
        <f>VLOOKUP(A88,'[1]forecast data dump'!$A$1:$H$3483,5,FALSE)</f>
        <v>44560</v>
      </c>
      <c r="G88" s="41">
        <f>VLOOKUP(A88,'[1]forecast data dump'!$A$1:$H$3483,8,FALSE)</f>
        <v>0</v>
      </c>
      <c r="H88" s="5" t="s">
        <v>3762</v>
      </c>
      <c r="I88" s="22">
        <f t="shared" ref="I88:I94" si="24">C88*(1-G88)</f>
        <v>10000</v>
      </c>
      <c r="J88" s="5"/>
      <c r="K88" s="5"/>
      <c r="L88" s="33">
        <f t="shared" ref="L88:L94" si="25">D88*(1-G88)</f>
        <v>11607</v>
      </c>
      <c r="M88" s="33">
        <f t="shared" ref="M88:M94" si="26">IF(J88="",L88,(D88/C88)*J88)</f>
        <v>11607</v>
      </c>
      <c r="N88" s="33">
        <f t="shared" ref="N88:N94" si="27">L88-M88</f>
        <v>0</v>
      </c>
      <c r="P88">
        <v>1</v>
      </c>
      <c r="Q88" s="29">
        <f t="shared" ref="Q88:Q94" si="28">O88*M88</f>
        <v>0</v>
      </c>
      <c r="R88" s="116">
        <f t="shared" ref="R88:R94" si="29">P88*M88</f>
        <v>11607</v>
      </c>
    </row>
    <row r="89" spans="1:18" x14ac:dyDescent="0.3">
      <c r="A89" s="5" t="s">
        <v>2220</v>
      </c>
      <c r="B89" s="5" t="s">
        <v>2221</v>
      </c>
      <c r="C89" s="111">
        <v>500</v>
      </c>
      <c r="D89" s="6">
        <v>592</v>
      </c>
      <c r="E89" s="112">
        <f>VLOOKUP(A89,'[1]forecast data dump'!$A$1:$H$3483,4,FALSE)</f>
        <v>44826</v>
      </c>
      <c r="F89" s="112">
        <f>VLOOKUP(A89,'[1]forecast data dump'!$A$1:$H$3483,5,FALSE)</f>
        <v>44826</v>
      </c>
      <c r="G89" s="41">
        <f>VLOOKUP(A89,'[1]forecast data dump'!$A$1:$H$3483,8,FALSE)</f>
        <v>0</v>
      </c>
      <c r="H89" s="5" t="s">
        <v>3762</v>
      </c>
      <c r="I89" s="22">
        <f t="shared" si="24"/>
        <v>500</v>
      </c>
      <c r="J89" s="5"/>
      <c r="K89" s="5"/>
      <c r="L89" s="33">
        <f t="shared" si="25"/>
        <v>592</v>
      </c>
      <c r="M89" s="33">
        <f t="shared" si="26"/>
        <v>592</v>
      </c>
      <c r="N89" s="33">
        <f t="shared" si="27"/>
        <v>0</v>
      </c>
      <c r="P89">
        <v>1</v>
      </c>
      <c r="Q89" s="29">
        <f t="shared" si="28"/>
        <v>0</v>
      </c>
      <c r="R89" s="29">
        <f t="shared" si="29"/>
        <v>592</v>
      </c>
    </row>
    <row r="90" spans="1:18" x14ac:dyDescent="0.3">
      <c r="A90" s="5" t="s">
        <v>2222</v>
      </c>
      <c r="B90" s="5" t="s">
        <v>2223</v>
      </c>
      <c r="C90" s="111">
        <v>500</v>
      </c>
      <c r="D90" s="6">
        <v>592</v>
      </c>
      <c r="E90" s="112">
        <f>VLOOKUP(A90,'[1]forecast data dump'!$A$1:$H$3483,4,FALSE)</f>
        <v>44827</v>
      </c>
      <c r="F90" s="112">
        <f>VLOOKUP(A90,'[1]forecast data dump'!$A$1:$H$3483,5,FALSE)</f>
        <v>44831</v>
      </c>
      <c r="G90" s="41">
        <f>VLOOKUP(A90,'[1]forecast data dump'!$A$1:$H$3483,8,FALSE)</f>
        <v>0</v>
      </c>
      <c r="H90" s="5" t="s">
        <v>3762</v>
      </c>
      <c r="I90" s="22">
        <f t="shared" si="24"/>
        <v>500</v>
      </c>
      <c r="J90" s="5"/>
      <c r="K90" s="5"/>
      <c r="L90" s="33">
        <f t="shared" si="25"/>
        <v>592</v>
      </c>
      <c r="M90" s="33">
        <f t="shared" si="26"/>
        <v>592</v>
      </c>
      <c r="N90" s="33">
        <f t="shared" si="27"/>
        <v>0</v>
      </c>
      <c r="P90">
        <v>1</v>
      </c>
      <c r="Q90" s="29">
        <f t="shared" si="28"/>
        <v>0</v>
      </c>
      <c r="R90" s="29">
        <f t="shared" si="29"/>
        <v>592</v>
      </c>
    </row>
    <row r="91" spans="1:18" x14ac:dyDescent="0.3">
      <c r="A91" s="5" t="s">
        <v>2224</v>
      </c>
      <c r="B91" s="5" t="s">
        <v>2225</v>
      </c>
      <c r="C91" s="111">
        <v>500</v>
      </c>
      <c r="D91" s="6">
        <v>592</v>
      </c>
      <c r="E91" s="112">
        <f>VLOOKUP(A91,'[1]forecast data dump'!$A$1:$H$3483,4,FALSE)</f>
        <v>44832</v>
      </c>
      <c r="F91" s="112">
        <f>VLOOKUP(A91,'[1]forecast data dump'!$A$1:$H$3483,5,FALSE)</f>
        <v>44838</v>
      </c>
      <c r="G91" s="41">
        <f>VLOOKUP(A91,'[1]forecast data dump'!$A$1:$H$3483,8,FALSE)</f>
        <v>0</v>
      </c>
      <c r="H91" s="5" t="s">
        <v>3762</v>
      </c>
      <c r="I91" s="22">
        <f t="shared" si="24"/>
        <v>500</v>
      </c>
      <c r="J91" s="5"/>
      <c r="K91" s="5"/>
      <c r="L91" s="33">
        <f t="shared" si="25"/>
        <v>592</v>
      </c>
      <c r="M91" s="33">
        <f t="shared" si="26"/>
        <v>592</v>
      </c>
      <c r="N91" s="33">
        <f t="shared" si="27"/>
        <v>0</v>
      </c>
      <c r="P91">
        <v>1</v>
      </c>
      <c r="Q91" s="29">
        <f t="shared" si="28"/>
        <v>0</v>
      </c>
      <c r="R91" s="29">
        <f t="shared" si="29"/>
        <v>592</v>
      </c>
    </row>
    <row r="92" spans="1:18" x14ac:dyDescent="0.3">
      <c r="A92" s="5" t="s">
        <v>2226</v>
      </c>
      <c r="B92" s="5" t="s">
        <v>2227</v>
      </c>
      <c r="C92" s="111">
        <v>500</v>
      </c>
      <c r="D92" s="6">
        <v>594</v>
      </c>
      <c r="E92" s="112">
        <f>VLOOKUP(A92,'[1]forecast data dump'!$A$1:$H$3483,4,FALSE)</f>
        <v>44839</v>
      </c>
      <c r="F92" s="112">
        <f>VLOOKUP(A92,'[1]forecast data dump'!$A$1:$H$3483,5,FALSE)</f>
        <v>44846</v>
      </c>
      <c r="G92" s="41">
        <f>VLOOKUP(A92,'[1]forecast data dump'!$A$1:$H$3483,8,FALSE)</f>
        <v>0</v>
      </c>
      <c r="H92" s="5" t="s">
        <v>3762</v>
      </c>
      <c r="I92" s="22">
        <f t="shared" si="24"/>
        <v>500</v>
      </c>
      <c r="J92" s="5"/>
      <c r="K92" s="5"/>
      <c r="L92" s="33">
        <f t="shared" si="25"/>
        <v>594</v>
      </c>
      <c r="M92" s="33">
        <f t="shared" si="26"/>
        <v>594</v>
      </c>
      <c r="N92" s="33">
        <f t="shared" si="27"/>
        <v>0</v>
      </c>
      <c r="P92">
        <v>1</v>
      </c>
      <c r="Q92" s="29">
        <f t="shared" si="28"/>
        <v>0</v>
      </c>
      <c r="R92" s="29">
        <f t="shared" si="29"/>
        <v>594</v>
      </c>
    </row>
    <row r="93" spans="1:18" x14ac:dyDescent="0.3">
      <c r="A93" s="5" t="s">
        <v>2228</v>
      </c>
      <c r="B93" s="5" t="s">
        <v>2229</v>
      </c>
      <c r="C93" s="111">
        <v>500</v>
      </c>
      <c r="D93" s="6">
        <v>604</v>
      </c>
      <c r="E93" s="112">
        <f>VLOOKUP(A93,'[1]forecast data dump'!$A$1:$H$3483,4,FALSE)</f>
        <v>44847</v>
      </c>
      <c r="F93" s="112">
        <f>VLOOKUP(A93,'[1]forecast data dump'!$A$1:$H$3483,5,FALSE)</f>
        <v>44853</v>
      </c>
      <c r="G93" s="41">
        <f>VLOOKUP(A93,'[1]forecast data dump'!$A$1:$H$3483,8,FALSE)</f>
        <v>0</v>
      </c>
      <c r="H93" s="5" t="s">
        <v>3762</v>
      </c>
      <c r="I93" s="22">
        <f t="shared" si="24"/>
        <v>500</v>
      </c>
      <c r="J93" s="5"/>
      <c r="K93" s="5"/>
      <c r="L93" s="33">
        <f t="shared" si="25"/>
        <v>604</v>
      </c>
      <c r="M93" s="33">
        <f t="shared" si="26"/>
        <v>604</v>
      </c>
      <c r="N93" s="33">
        <f t="shared" si="27"/>
        <v>0</v>
      </c>
      <c r="P93">
        <v>1</v>
      </c>
      <c r="Q93" s="29">
        <f t="shared" si="28"/>
        <v>0</v>
      </c>
      <c r="R93" s="29">
        <f t="shared" si="29"/>
        <v>604</v>
      </c>
    </row>
    <row r="94" spans="1:18" x14ac:dyDescent="0.3">
      <c r="A94" s="5" t="s">
        <v>2230</v>
      </c>
      <c r="B94" s="5" t="s">
        <v>2231</v>
      </c>
      <c r="C94" s="111">
        <v>500</v>
      </c>
      <c r="D94" s="6">
        <v>604</v>
      </c>
      <c r="E94" s="112">
        <f>VLOOKUP(A94,'[1]forecast data dump'!$A$1:$H$3483,4,FALSE)</f>
        <v>44868</v>
      </c>
      <c r="F94" s="112">
        <f>VLOOKUP(A94,'[1]forecast data dump'!$A$1:$H$3483,5,FALSE)</f>
        <v>44874</v>
      </c>
      <c r="G94" s="41">
        <f>VLOOKUP(A94,'[1]forecast data dump'!$A$1:$H$3483,8,FALSE)</f>
        <v>0</v>
      </c>
      <c r="H94" s="5" t="s">
        <v>3762</v>
      </c>
      <c r="I94" s="22">
        <f t="shared" si="24"/>
        <v>500</v>
      </c>
      <c r="J94" s="5"/>
      <c r="K94" s="5"/>
      <c r="L94" s="33">
        <f t="shared" si="25"/>
        <v>604</v>
      </c>
      <c r="M94" s="33">
        <f t="shared" si="26"/>
        <v>604</v>
      </c>
      <c r="N94" s="33">
        <f t="shared" si="27"/>
        <v>0</v>
      </c>
      <c r="P94">
        <v>1</v>
      </c>
      <c r="Q94" s="29">
        <f t="shared" si="28"/>
        <v>0</v>
      </c>
      <c r="R94" s="29">
        <f t="shared" si="29"/>
        <v>604</v>
      </c>
    </row>
    <row r="95" spans="1:18" x14ac:dyDescent="0.3">
      <c r="A95" s="105" t="s">
        <v>8314</v>
      </c>
      <c r="B95" s="105"/>
      <c r="C95" s="106"/>
      <c r="D95" s="107"/>
      <c r="E95" s="108"/>
      <c r="F95" s="108"/>
      <c r="G95" s="106"/>
      <c r="H95" s="105"/>
      <c r="I95" s="109"/>
      <c r="J95" s="105"/>
      <c r="K95" s="105"/>
      <c r="L95" s="110"/>
      <c r="M95" s="110"/>
      <c r="N95" s="110"/>
      <c r="Q95" s="29"/>
      <c r="R95" s="29"/>
    </row>
    <row r="96" spans="1:18" x14ac:dyDescent="0.3">
      <c r="A96" s="5" t="s">
        <v>2574</v>
      </c>
      <c r="B96" s="5" t="s">
        <v>2575</v>
      </c>
      <c r="C96" s="119">
        <v>1000</v>
      </c>
      <c r="D96" s="120">
        <v>1184</v>
      </c>
      <c r="E96" s="121">
        <v>44656</v>
      </c>
      <c r="F96" s="124">
        <v>44676</v>
      </c>
      <c r="G96" s="13">
        <v>0</v>
      </c>
      <c r="H96" s="5" t="s">
        <v>8380</v>
      </c>
      <c r="I96" s="22">
        <f>C96*(1-G96)</f>
        <v>1000</v>
      </c>
      <c r="J96" s="5"/>
      <c r="K96" s="5"/>
      <c r="L96" s="33">
        <f>D96*(1-G96)</f>
        <v>1184</v>
      </c>
      <c r="M96" s="33">
        <f>IF(J96="",L96,(D96/C96)*J96)</f>
        <v>1184</v>
      </c>
      <c r="N96" s="33">
        <f>L96-M96</f>
        <v>0</v>
      </c>
      <c r="P96">
        <v>1</v>
      </c>
      <c r="Q96" s="29">
        <f>O96*M96</f>
        <v>0</v>
      </c>
      <c r="R96" s="29">
        <f>P96*M96</f>
        <v>1184</v>
      </c>
    </row>
    <row r="97" spans="1:18" x14ac:dyDescent="0.3">
      <c r="A97" s="5" t="s">
        <v>2576</v>
      </c>
      <c r="B97" s="5" t="s">
        <v>2577</v>
      </c>
      <c r="C97" s="119">
        <v>1000</v>
      </c>
      <c r="D97" s="120">
        <v>1184</v>
      </c>
      <c r="E97" s="121">
        <v>44728</v>
      </c>
      <c r="F97" s="124">
        <v>44734</v>
      </c>
      <c r="G97" s="13">
        <v>0</v>
      </c>
      <c r="H97" s="5" t="s">
        <v>8380</v>
      </c>
      <c r="I97" s="22">
        <f>C97*(1-G97)</f>
        <v>1000</v>
      </c>
      <c r="J97" s="5"/>
      <c r="K97" s="5"/>
      <c r="L97" s="33">
        <f>D97*(1-G97)</f>
        <v>1184</v>
      </c>
      <c r="M97" s="33">
        <f>IF(J97="",L97,(D97/C97)*J97)</f>
        <v>1184</v>
      </c>
      <c r="N97" s="33">
        <f>L97-M97</f>
        <v>0</v>
      </c>
      <c r="P97">
        <v>1</v>
      </c>
      <c r="Q97" s="29">
        <f>O97*M97</f>
        <v>0</v>
      </c>
      <c r="R97" s="29">
        <f>P97*M97</f>
        <v>1184</v>
      </c>
    </row>
    <row r="98" spans="1:18" x14ac:dyDescent="0.3">
      <c r="D98" s="1">
        <f>SUM(D4:D94)</f>
        <v>923456</v>
      </c>
      <c r="E98" s="18"/>
      <c r="F98" s="18"/>
      <c r="G98" s="42"/>
      <c r="I98" s="35"/>
      <c r="L98" s="29"/>
      <c r="M98" s="29"/>
      <c r="N98" s="29"/>
    </row>
    <row r="99" spans="1:18" x14ac:dyDescent="0.3">
      <c r="E99" s="18"/>
      <c r="F99" s="18"/>
      <c r="G99" s="42"/>
      <c r="I99" s="35"/>
      <c r="L99" s="29">
        <f>SUM(L4:L97)</f>
        <v>905512</v>
      </c>
      <c r="M99" s="29">
        <f>SUM(M4:M97)</f>
        <v>905512</v>
      </c>
      <c r="N99" s="29"/>
      <c r="Q99" s="29">
        <f>SUM(Q4:Q95)</f>
        <v>0</v>
      </c>
      <c r="R99" s="29">
        <f>SUM(R4:R97)</f>
        <v>905512</v>
      </c>
    </row>
    <row r="100" spans="1:18" x14ac:dyDescent="0.3">
      <c r="E100" s="18"/>
      <c r="F100" s="18"/>
      <c r="G100" s="42"/>
      <c r="I100" s="35"/>
      <c r="L100" s="29"/>
      <c r="M100" s="29"/>
      <c r="N100" s="29"/>
      <c r="Q100" t="s">
        <v>8316</v>
      </c>
      <c r="R100" s="29">
        <f>SUM(Q99:R99)</f>
        <v>905512</v>
      </c>
    </row>
    <row r="101" spans="1:18" x14ac:dyDescent="0.3">
      <c r="E101" s="18"/>
      <c r="F101" s="18"/>
      <c r="G101" s="42"/>
      <c r="I101" s="35"/>
      <c r="L101" s="29"/>
      <c r="M101" s="29"/>
      <c r="N101" s="29"/>
      <c r="Q101" s="44" t="s">
        <v>8013</v>
      </c>
      <c r="R101" s="29">
        <f>SUM(Q99:R99)</f>
        <v>905512</v>
      </c>
    </row>
    <row r="103" spans="1:18" x14ac:dyDescent="0.3">
      <c r="M103" t="s">
        <v>8359</v>
      </c>
      <c r="R103" s="29">
        <f>SUM(R32:R63)+SUM(R66:R71)+SUM(R66:R71)+SUM(R74:R79)+SUM(R82:R86)+SUM(R89:R94)</f>
        <v>37359</v>
      </c>
    </row>
    <row r="104" spans="1:18" x14ac:dyDescent="0.3">
      <c r="M104" s="44" t="s">
        <v>8360</v>
      </c>
      <c r="R104" s="116">
        <f>R99-R103</f>
        <v>868153</v>
      </c>
    </row>
  </sheetData>
  <mergeCells count="2">
    <mergeCell ref="A1:D1"/>
    <mergeCell ref="E1:G1"/>
  </mergeCells>
  <pageMargins left="0.7" right="0.7" top="0.75" bottom="0.75" header="0.3" footer="0.3"/>
  <pageSetup scale="60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3" t="s">
        <v>3815</v>
      </c>
      <c r="B1" s="164"/>
      <c r="C1" s="164"/>
      <c r="D1" s="165"/>
      <c r="E1" s="166" t="s">
        <v>7818</v>
      </c>
      <c r="F1" s="167"/>
      <c r="G1" s="168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9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9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9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9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9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9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9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9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9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8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9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9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9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9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9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9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9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9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8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9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9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9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9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9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9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9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9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9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8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9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9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9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9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9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9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9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9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9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9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9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9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8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9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8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9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9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9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9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9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8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9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8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9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8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9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8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9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8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9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9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9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9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9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9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9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9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9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9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9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9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9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9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9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9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9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9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9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8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9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7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8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9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9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9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8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9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9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9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9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9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8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9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9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9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9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9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9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9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9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8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9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9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8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9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9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9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9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9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8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9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9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9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9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9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9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9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9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9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8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9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9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9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9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9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8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9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9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9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9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9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9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8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9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9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8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9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9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8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9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9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9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9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9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9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9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9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9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9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8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9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9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9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9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9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9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9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9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9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8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9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9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9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9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9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8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9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9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9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9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9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9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9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8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9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9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9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9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9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7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8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9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9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8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9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8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9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9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9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8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9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9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8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9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9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9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9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9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9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9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9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8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9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9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9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8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9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9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9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9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9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8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9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9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9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8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9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9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8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9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9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9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9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9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9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9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8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9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9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9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9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9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9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9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9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9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9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9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9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9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9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9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9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9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9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9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9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9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9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9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9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9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9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9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9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9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9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9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9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9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9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9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9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9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9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9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9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9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9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9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9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9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9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9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9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9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9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9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9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9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9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9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9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9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9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9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9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9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9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9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9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9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9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9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9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9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8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9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9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9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9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9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9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9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9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9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9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9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9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8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9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9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9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8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9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9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8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9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9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9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8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9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9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9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9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8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9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9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8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9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9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9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8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9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9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9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9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8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9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8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9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8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9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8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9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8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9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9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3" t="s">
        <v>3815</v>
      </c>
      <c r="B1" s="164"/>
      <c r="C1" s="164"/>
      <c r="D1" s="165"/>
      <c r="E1" s="166" t="s">
        <v>7818</v>
      </c>
      <c r="F1" s="167"/>
      <c r="G1" s="168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9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9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9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9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9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9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9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9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9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9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9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9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9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9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9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9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8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9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9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9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9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9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9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9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9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8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9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9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9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8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9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9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8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9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9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9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9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9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9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9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9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9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8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9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9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8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9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9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9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9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9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9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9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9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8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9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9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9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9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9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9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9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9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9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9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8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9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9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9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9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9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9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9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9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9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9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8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9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9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8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9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9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9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9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9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9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9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9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9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9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9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9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9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9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9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8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9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9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9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9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9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9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9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9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9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9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8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9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9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8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9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9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9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9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9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9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9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9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9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9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8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9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9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9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9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9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9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8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9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ETC sheet-Cat T_BT</vt:lpstr>
      <vt:lpstr>ETC sheet-Cat B</vt:lpstr>
      <vt:lpstr>ETC sheet-All incomplete</vt:lpstr>
      <vt:lpstr>ETC sheet-full</vt:lpstr>
      <vt:lpstr>forecast data dump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2021-12-18T20:50:29Z</cp:lastPrinted>
  <dcterms:created xsi:type="dcterms:W3CDTF">2021-07-17T02:04:36Z</dcterms:created>
  <dcterms:modified xsi:type="dcterms:W3CDTF">2021-12-23T19:44:26Z</dcterms:modified>
</cp:coreProperties>
</file>