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\Documents\BNL sPHENIX\P6 and WBS\"/>
    </mc:Choice>
  </mc:AlternateContent>
  <xr:revisionPtr revIDLastSave="0" documentId="13_ncr:1_{48F2C434-7BD4-49A9-9C43-52BA26409FBF}" xr6:coauthVersionLast="47" xr6:coauthVersionMax="47" xr10:uidLastSave="{00000000-0000-0000-0000-000000000000}"/>
  <bookViews>
    <workbookView xWindow="-108" yWindow="-108" windowWidth="23256" windowHeight="12576" xr2:uid="{FD17D54B-D169-49B8-B9D4-2B1A022A4058}"/>
  </bookViews>
  <sheets>
    <sheet name="EAC Tracking MIE" sheetId="1" r:id="rId1"/>
    <sheet name="EAC Tracking Cat-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9" i="1"/>
  <c r="J16" i="1" s="1"/>
  <c r="J18" i="1" s="1"/>
  <c r="J21" i="1" s="1"/>
  <c r="J7" i="2"/>
  <c r="J9" i="2"/>
  <c r="J23" i="2" s="1"/>
  <c r="I7" i="2"/>
  <c r="I9" i="2" s="1"/>
  <c r="J23" i="1" l="1"/>
  <c r="J16" i="2"/>
  <c r="J18" i="2" s="1"/>
  <c r="J21" i="2" s="1"/>
  <c r="I16" i="2"/>
  <c r="I18" i="2" s="1"/>
  <c r="I21" i="2" s="1"/>
  <c r="I23" i="2"/>
  <c r="I7" i="1" l="1"/>
  <c r="I9" i="1" s="1"/>
  <c r="H7" i="2"/>
  <c r="H9" i="2" s="1"/>
  <c r="H7" i="1"/>
  <c r="H9" i="1" s="1"/>
  <c r="G23" i="2"/>
  <c r="G16" i="2"/>
  <c r="G18" i="2" s="1"/>
  <c r="G21" i="2" s="1"/>
  <c r="G9" i="2"/>
  <c r="G23" i="1"/>
  <c r="G16" i="1"/>
  <c r="G18" i="1" s="1"/>
  <c r="G21" i="1" s="1"/>
  <c r="G9" i="1"/>
  <c r="F7" i="1"/>
  <c r="G7" i="1"/>
  <c r="E7" i="1"/>
  <c r="I16" i="1" l="1"/>
  <c r="I18" i="1" s="1"/>
  <c r="I21" i="1" s="1"/>
  <c r="I23" i="1"/>
  <c r="H16" i="2"/>
  <c r="H18" i="2" s="1"/>
  <c r="H21" i="2" s="1"/>
  <c r="H23" i="2"/>
  <c r="H16" i="1"/>
  <c r="H18" i="1" s="1"/>
  <c r="H21" i="1" s="1"/>
  <c r="H23" i="1"/>
  <c r="G7" i="2"/>
  <c r="F7" i="2" l="1"/>
  <c r="F9" i="2" s="1"/>
  <c r="E9" i="1"/>
  <c r="E16" i="1" s="1"/>
  <c r="E18" i="1" s="1"/>
  <c r="E21" i="1" s="1"/>
  <c r="F23" i="2" l="1"/>
  <c r="F16" i="2"/>
  <c r="F18" i="2" s="1"/>
  <c r="F21" i="2" s="1"/>
  <c r="E7" i="2"/>
  <c r="E9" i="2" s="1"/>
  <c r="E23" i="1"/>
  <c r="E23" i="2" l="1"/>
  <c r="E16" i="2"/>
  <c r="E18" i="2" s="1"/>
  <c r="E21" i="2" s="1"/>
  <c r="F9" i="1" l="1"/>
  <c r="F23" i="1" s="1"/>
  <c r="F16" i="1" l="1"/>
  <c r="F18" i="1" s="1"/>
  <c r="F21" i="1" s="1"/>
</calcChain>
</file>

<file path=xl/sharedStrings.xml><?xml version="1.0" encoding="utf-8"?>
<sst xmlns="http://schemas.openxmlformats.org/spreadsheetml/2006/main" count="37" uniqueCount="25">
  <si>
    <t>Additions</t>
  </si>
  <si>
    <t>Sum of known additions above</t>
  </si>
  <si>
    <t>BCWR + Additions</t>
  </si>
  <si>
    <t>Adjustments</t>
  </si>
  <si>
    <t>Adjust for other anticipated but not-yet-realized overruns</t>
  </si>
  <si>
    <t>EAC = ETC + ACWP</t>
  </si>
  <si>
    <t>TOTAL Budget</t>
  </si>
  <si>
    <t>As-Yet unassigned Cat A Contingency</t>
  </si>
  <si>
    <t>As-Yet unassigned Cat A Contingency w/o Risk or EU</t>
  </si>
  <si>
    <t>BCWR from P6</t>
  </si>
  <si>
    <t>ACWP from CPReport</t>
  </si>
  <si>
    <t>Adjust for unpaid invoices and known cost growth</t>
  </si>
  <si>
    <t>ETC = BCWR + Additions + Adjustments</t>
  </si>
  <si>
    <t>MIE EAC TRACKING</t>
  </si>
  <si>
    <t>Cat-C I&amp;F  EAC TRACKING</t>
  </si>
  <si>
    <t>As-Yet unassigned Cat-C Contingency</t>
  </si>
  <si>
    <t>As-Yet unassigned Cat-C Contingency w/o Risk or EU</t>
  </si>
  <si>
    <t>BCWR - M&amp;S Only</t>
  </si>
  <si>
    <t>Yet-to-be-Placed Procurements Cat-C</t>
  </si>
  <si>
    <r>
      <t xml:space="preserve">Adjust for </t>
    </r>
    <r>
      <rPr>
        <b/>
        <sz val="11"/>
        <color theme="1"/>
        <rFont val="Calibri"/>
        <family val="2"/>
        <scheme val="minor"/>
      </rPr>
      <t>Estimate Uncertainty</t>
    </r>
  </si>
  <si>
    <r>
      <t xml:space="preserve">Adjust for </t>
    </r>
    <r>
      <rPr>
        <b/>
        <sz val="11"/>
        <color theme="1"/>
        <rFont val="Calibri"/>
        <family val="2"/>
        <scheme val="minor"/>
      </rPr>
      <t>Risk Events Expected Value</t>
    </r>
    <r>
      <rPr>
        <sz val="11"/>
        <color theme="1"/>
        <rFont val="Calibri"/>
        <family val="2"/>
        <scheme val="minor"/>
      </rPr>
      <t xml:space="preserve"> (updated from April review total)</t>
    </r>
  </si>
  <si>
    <t>Laser Additions</t>
  </si>
  <si>
    <t>Yet-to-be-Placed Procurements MIE (in BCWR)</t>
  </si>
  <si>
    <r>
      <t xml:space="preserve">Adjust for </t>
    </r>
    <r>
      <rPr>
        <b/>
        <sz val="11"/>
        <color theme="1"/>
        <rFont val="Calibri"/>
        <family val="2"/>
        <scheme val="minor"/>
      </rPr>
      <t>Risk Events Expected Value</t>
    </r>
  </si>
  <si>
    <t>JACK board for TPC FEE (verbal estimate)(reduce by $40K for AVNET FPGAs)(reduce $20K for parts orders in Oct)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</si>
</sst>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47C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0" fontId="2" fillId="3" borderId="0" xfId="0" applyFont="1" applyFill="1"/>
    <xf numFmtId="165" fontId="2" fillId="0" borderId="0" xfId="0" applyNumberFormat="1" applyFont="1"/>
    <xf numFmtId="165" fontId="2" fillId="2" borderId="0" xfId="0" applyNumberFormat="1" applyFont="1" applyFill="1"/>
    <xf numFmtId="0" fontId="0" fillId="3" borderId="0" xfId="0" applyFill="1"/>
    <xf numFmtId="165" fontId="2" fillId="3" borderId="0" xfId="0" applyNumberFormat="1" applyFont="1" applyFill="1"/>
    <xf numFmtId="0" fontId="2" fillId="4" borderId="0" xfId="0" applyFont="1" applyFill="1"/>
    <xf numFmtId="165" fontId="2" fillId="4" borderId="0" xfId="0" applyNumberFormat="1" applyFont="1" applyFill="1"/>
    <xf numFmtId="0" fontId="2" fillId="5" borderId="0" xfId="0" applyFont="1" applyFill="1"/>
    <xf numFmtId="165" fontId="2" fillId="5" borderId="0" xfId="0" applyNumberFormat="1" applyFont="1" applyFill="1"/>
    <xf numFmtId="0" fontId="0" fillId="0" borderId="0" xfId="0" applyFill="1"/>
    <xf numFmtId="0" fontId="0" fillId="0" borderId="0" xfId="0" applyFill="1" applyBorder="1"/>
    <xf numFmtId="165" fontId="0" fillId="0" borderId="0" xfId="0" applyNumberFormat="1" applyFill="1" applyBorder="1"/>
    <xf numFmtId="0" fontId="2" fillId="0" borderId="0" xfId="0" applyFont="1" applyFill="1" applyBorder="1"/>
    <xf numFmtId="0" fontId="0" fillId="0" borderId="0" xfId="0" applyBorder="1"/>
    <xf numFmtId="165" fontId="0" fillId="0" borderId="0" xfId="0" applyNumberFormat="1" applyBorder="1"/>
    <xf numFmtId="0" fontId="0" fillId="4" borderId="0" xfId="0" applyFill="1"/>
    <xf numFmtId="0" fontId="0" fillId="5" borderId="0" xfId="0" applyFill="1"/>
    <xf numFmtId="0" fontId="2" fillId="0" borderId="1" xfId="0" applyFont="1" applyBorder="1"/>
    <xf numFmtId="0" fontId="0" fillId="0" borderId="2" xfId="0" applyBorder="1"/>
    <xf numFmtId="0" fontId="0" fillId="6" borderId="0" xfId="0" applyFill="1"/>
    <xf numFmtId="164" fontId="0" fillId="6" borderId="0" xfId="1" applyNumberFormat="1" applyFont="1" applyFill="1"/>
    <xf numFmtId="165" fontId="0" fillId="6" borderId="0" xfId="0" applyNumberFormat="1" applyFill="1"/>
    <xf numFmtId="165" fontId="0" fillId="6" borderId="0" xfId="0" applyNumberFormat="1" applyFill="1" applyBorder="1"/>
    <xf numFmtId="165" fontId="2" fillId="6" borderId="0" xfId="0" applyNumberFormat="1" applyFont="1" applyFill="1" applyBorder="1"/>
    <xf numFmtId="17" fontId="2" fillId="0" borderId="0" xfId="0" applyNumberFormat="1" applyFont="1" applyAlignment="1">
      <alignment horizontal="center"/>
    </xf>
    <xf numFmtId="0" fontId="2" fillId="7" borderId="0" xfId="0" applyFont="1" applyFill="1"/>
    <xf numFmtId="0" fontId="0" fillId="7" borderId="0" xfId="0" applyFill="1"/>
    <xf numFmtId="5" fontId="2" fillId="2" borderId="0" xfId="1" applyNumberFormat="1" applyFont="1" applyFill="1"/>
    <xf numFmtId="0" fontId="0" fillId="6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9DA74"/>
      <color rgb="FF47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2CD-6CA0-4BF9-AE7D-37329AEF69DC}">
  <sheetPr>
    <pageSetUpPr fitToPage="1"/>
  </sheetPr>
  <dimension ref="A1:J25"/>
  <sheetViews>
    <sheetView tabSelected="1" workbookViewId="0">
      <selection activeCell="B6" sqref="B6"/>
    </sheetView>
  </sheetViews>
  <sheetFormatPr defaultRowHeight="14.4" x14ac:dyDescent="0.3"/>
  <cols>
    <col min="1" max="1" width="9.88671875" customWidth="1"/>
    <col min="2" max="2" width="63.21875" customWidth="1"/>
    <col min="3" max="3" width="13.44140625" customWidth="1"/>
    <col min="4" max="4" width="4.77734375" customWidth="1"/>
    <col min="5" max="7" width="12.77734375" customWidth="1"/>
    <col min="8" max="10" width="11.109375" bestFit="1" customWidth="1"/>
  </cols>
  <sheetData>
    <row r="1" spans="1:10" ht="15" thickBot="1" x14ac:dyDescent="0.35">
      <c r="A1" s="21" t="s">
        <v>13</v>
      </c>
      <c r="B1" s="22"/>
      <c r="D1" s="23"/>
      <c r="E1" s="28">
        <v>44378</v>
      </c>
      <c r="F1" s="28">
        <v>44409</v>
      </c>
      <c r="G1" s="28">
        <v>44440</v>
      </c>
      <c r="H1" s="28">
        <v>44470</v>
      </c>
      <c r="I1" s="28">
        <v>44501</v>
      </c>
      <c r="J1" s="28">
        <v>44531</v>
      </c>
    </row>
    <row r="2" spans="1:10" x14ac:dyDescent="0.3">
      <c r="A2" s="1" t="s">
        <v>9</v>
      </c>
      <c r="C2" s="2"/>
      <c r="D2" s="24"/>
      <c r="E2" s="31">
        <v>4596076</v>
      </c>
      <c r="F2" s="31">
        <v>4060463</v>
      </c>
      <c r="G2" s="31">
        <v>3245503</v>
      </c>
      <c r="H2" s="31">
        <v>2982629</v>
      </c>
      <c r="I2" s="31">
        <v>2435174</v>
      </c>
      <c r="J2" s="31">
        <v>1735695</v>
      </c>
    </row>
    <row r="3" spans="1:10" x14ac:dyDescent="0.3">
      <c r="D3" s="25"/>
      <c r="E3" s="3"/>
      <c r="F3" s="3"/>
    </row>
    <row r="4" spans="1:10" x14ac:dyDescent="0.3">
      <c r="A4" s="4" t="s">
        <v>0</v>
      </c>
      <c r="B4" s="7"/>
      <c r="D4" s="25"/>
      <c r="E4" s="3"/>
      <c r="F4" s="3"/>
    </row>
    <row r="5" spans="1:10" x14ac:dyDescent="0.3">
      <c r="B5" t="s">
        <v>24</v>
      </c>
      <c r="C5" s="5"/>
      <c r="D5" s="25"/>
      <c r="E5" s="3">
        <v>160000</v>
      </c>
      <c r="F5" s="3">
        <v>160000</v>
      </c>
      <c r="G5" s="3">
        <v>160000</v>
      </c>
      <c r="H5" s="3">
        <v>140000</v>
      </c>
      <c r="I5" s="3">
        <v>140000</v>
      </c>
      <c r="J5" s="3">
        <v>140000</v>
      </c>
    </row>
    <row r="6" spans="1:10" x14ac:dyDescent="0.3">
      <c r="B6" t="s">
        <v>21</v>
      </c>
      <c r="C6" s="3"/>
      <c r="D6" s="25"/>
      <c r="E6" s="3">
        <v>170000</v>
      </c>
      <c r="F6" s="3">
        <v>170000</v>
      </c>
      <c r="G6" s="3">
        <v>230000</v>
      </c>
      <c r="H6" s="3">
        <v>230000</v>
      </c>
      <c r="I6" s="3">
        <v>90000</v>
      </c>
      <c r="J6" s="3">
        <v>90000</v>
      </c>
    </row>
    <row r="7" spans="1:10" x14ac:dyDescent="0.3">
      <c r="B7" t="s">
        <v>1</v>
      </c>
      <c r="D7" s="25"/>
      <c r="E7" s="6">
        <f>SUM(E5:E6)</f>
        <v>330000</v>
      </c>
      <c r="F7" s="6">
        <f t="shared" ref="F7:G7" si="0">SUM(F5:F6)</f>
        <v>330000</v>
      </c>
      <c r="G7" s="6">
        <f t="shared" si="0"/>
        <v>390000</v>
      </c>
      <c r="H7" s="6">
        <f t="shared" ref="H7:I7" si="1">SUM(H5:H6)</f>
        <v>370000</v>
      </c>
      <c r="I7" s="6">
        <f t="shared" si="1"/>
        <v>230000</v>
      </c>
      <c r="J7" s="6">
        <f t="shared" ref="J7" si="2">SUM(J5:J6)</f>
        <v>230000</v>
      </c>
    </row>
    <row r="8" spans="1:10" x14ac:dyDescent="0.3">
      <c r="D8" s="25"/>
      <c r="E8" s="3"/>
      <c r="F8" s="3"/>
    </row>
    <row r="9" spans="1:10" x14ac:dyDescent="0.3">
      <c r="A9" s="4" t="s">
        <v>2</v>
      </c>
      <c r="B9" s="4"/>
      <c r="C9" s="13"/>
      <c r="D9" s="25"/>
      <c r="E9" s="8">
        <f>E2+E7</f>
        <v>4926076</v>
      </c>
      <c r="F9" s="8">
        <f>F2+F7</f>
        <v>4390463</v>
      </c>
      <c r="G9" s="8">
        <f>G2+G7</f>
        <v>3635503</v>
      </c>
      <c r="H9" s="8">
        <f>H2+H7</f>
        <v>3352629</v>
      </c>
      <c r="I9" s="8">
        <f>I2+I7</f>
        <v>2665174</v>
      </c>
      <c r="J9" s="8">
        <f>J2+J7</f>
        <v>1965695</v>
      </c>
    </row>
    <row r="10" spans="1:10" x14ac:dyDescent="0.3">
      <c r="D10" s="25"/>
      <c r="E10" s="3"/>
      <c r="F10" s="3"/>
    </row>
    <row r="11" spans="1:10" x14ac:dyDescent="0.3">
      <c r="A11" s="29" t="s">
        <v>3</v>
      </c>
      <c r="B11" s="30"/>
      <c r="D11" s="25"/>
      <c r="E11" s="3"/>
      <c r="F11" s="3"/>
    </row>
    <row r="12" spans="1:10" x14ac:dyDescent="0.3">
      <c r="B12" t="s">
        <v>23</v>
      </c>
      <c r="D12" s="25"/>
      <c r="E12" s="3">
        <v>425000</v>
      </c>
      <c r="F12" s="3">
        <v>425000</v>
      </c>
      <c r="G12" s="3">
        <v>425000</v>
      </c>
      <c r="H12" s="3">
        <v>425000</v>
      </c>
      <c r="I12" s="3">
        <v>425000</v>
      </c>
      <c r="J12" s="3">
        <v>298650</v>
      </c>
    </row>
    <row r="13" spans="1:10" x14ac:dyDescent="0.3">
      <c r="B13" t="s">
        <v>19</v>
      </c>
      <c r="D13" s="25"/>
      <c r="E13" s="3">
        <v>412018</v>
      </c>
      <c r="F13" s="3">
        <v>358177</v>
      </c>
      <c r="G13" s="3">
        <v>308954</v>
      </c>
      <c r="H13" s="3">
        <v>186697</v>
      </c>
      <c r="I13" s="3">
        <v>155465</v>
      </c>
      <c r="J13" s="3">
        <v>119015</v>
      </c>
    </row>
    <row r="14" spans="1:10" x14ac:dyDescent="0.3">
      <c r="B14" t="s">
        <v>11</v>
      </c>
      <c r="D14" s="25"/>
      <c r="E14" s="3">
        <v>869110</v>
      </c>
      <c r="F14" s="3">
        <v>885367</v>
      </c>
      <c r="G14" s="3">
        <v>833071</v>
      </c>
      <c r="H14" s="3">
        <v>1084937</v>
      </c>
      <c r="I14" s="3">
        <v>1404735</v>
      </c>
      <c r="J14" s="3">
        <v>1292885</v>
      </c>
    </row>
    <row r="15" spans="1:10" x14ac:dyDescent="0.3">
      <c r="B15" t="s">
        <v>4</v>
      </c>
      <c r="C15" s="14"/>
      <c r="D15" s="26"/>
      <c r="E15" s="15"/>
      <c r="F15" s="3"/>
    </row>
    <row r="16" spans="1:10" x14ac:dyDescent="0.3">
      <c r="A16" s="9" t="s">
        <v>12</v>
      </c>
      <c r="B16" s="19"/>
      <c r="C16" s="16"/>
      <c r="D16" s="26"/>
      <c r="E16" s="10">
        <f>E9+SUM(E12:E15)</f>
        <v>6632204</v>
      </c>
      <c r="F16" s="10">
        <f>F9+SUM(F12:F15)</f>
        <v>6059007</v>
      </c>
      <c r="G16" s="10">
        <f>G9+SUM(G12:G15)</f>
        <v>5202528</v>
      </c>
      <c r="H16" s="10">
        <f>H9+SUM(H12:H15)</f>
        <v>5049263</v>
      </c>
      <c r="I16" s="10">
        <f>I9+SUM(I12:I15)</f>
        <v>4650374</v>
      </c>
      <c r="J16" s="10">
        <f>J9+SUM(J12:J15)</f>
        <v>3676245</v>
      </c>
    </row>
    <row r="17" spans="1:10" x14ac:dyDescent="0.3">
      <c r="A17" s="1" t="s">
        <v>10</v>
      </c>
      <c r="C17" s="14"/>
      <c r="D17" s="26"/>
      <c r="E17" s="5">
        <v>19664212</v>
      </c>
      <c r="F17" s="5">
        <v>20099791</v>
      </c>
      <c r="G17" s="5">
        <v>21187470</v>
      </c>
      <c r="H17" s="5">
        <v>21263932</v>
      </c>
      <c r="I17" s="5">
        <v>21661911</v>
      </c>
      <c r="J17" s="5">
        <v>22546043</v>
      </c>
    </row>
    <row r="18" spans="1:10" x14ac:dyDescent="0.3">
      <c r="A18" s="11" t="s">
        <v>5</v>
      </c>
      <c r="B18" s="20"/>
      <c r="C18" s="16"/>
      <c r="D18" s="27"/>
      <c r="E18" s="12">
        <f>E16+E17</f>
        <v>26296416</v>
      </c>
      <c r="F18" s="12">
        <f>F16+F17</f>
        <v>26158798</v>
      </c>
      <c r="G18" s="12">
        <f>G16+G17</f>
        <v>26389998</v>
      </c>
      <c r="H18" s="12">
        <f>H16+H17</f>
        <v>26313195</v>
      </c>
      <c r="I18" s="12">
        <f>I16+I17</f>
        <v>26312285</v>
      </c>
      <c r="J18" s="12">
        <f>J16+J17</f>
        <v>26222288</v>
      </c>
    </row>
    <row r="19" spans="1:10" x14ac:dyDescent="0.3">
      <c r="C19" s="14"/>
      <c r="D19" s="26"/>
      <c r="E19" s="15"/>
      <c r="F19" s="3"/>
    </row>
    <row r="20" spans="1:10" x14ac:dyDescent="0.3">
      <c r="A20" s="1" t="s">
        <v>6</v>
      </c>
      <c r="C20" s="14"/>
      <c r="D20" s="26"/>
      <c r="E20" s="5">
        <v>27000000</v>
      </c>
      <c r="F20" s="5">
        <v>27000000</v>
      </c>
      <c r="G20" s="5">
        <v>27000000</v>
      </c>
      <c r="H20" s="5">
        <v>27000000</v>
      </c>
      <c r="I20" s="5">
        <v>27000000</v>
      </c>
      <c r="J20" s="5">
        <v>27000000</v>
      </c>
    </row>
    <row r="21" spans="1:10" x14ac:dyDescent="0.3">
      <c r="A21" s="17" t="s">
        <v>7</v>
      </c>
      <c r="C21" s="14"/>
      <c r="D21" s="26"/>
      <c r="E21" s="18">
        <f>E20-E18</f>
        <v>703584</v>
      </c>
      <c r="F21" s="18">
        <f>F20-F18</f>
        <v>841202</v>
      </c>
      <c r="G21" s="18">
        <f>G20-G18</f>
        <v>610002</v>
      </c>
      <c r="H21" s="18">
        <f>H20-H18</f>
        <v>686805</v>
      </c>
      <c r="I21" s="18">
        <f>I20-I18</f>
        <v>687715</v>
      </c>
      <c r="J21" s="18">
        <f>J20-J18</f>
        <v>777712</v>
      </c>
    </row>
    <row r="22" spans="1:10" x14ac:dyDescent="0.3">
      <c r="A22" s="17"/>
      <c r="C22" s="14"/>
      <c r="D22" s="26"/>
      <c r="E22" s="15"/>
      <c r="F22" s="18"/>
      <c r="G22" s="18"/>
      <c r="H22" s="18"/>
      <c r="I22" s="18"/>
      <c r="J22" s="18"/>
    </row>
    <row r="23" spans="1:10" x14ac:dyDescent="0.3">
      <c r="A23" s="17" t="s">
        <v>8</v>
      </c>
      <c r="C23" s="14"/>
      <c r="D23" s="26"/>
      <c r="E23" s="18">
        <f>E20-E9-E17-E14</f>
        <v>1540602</v>
      </c>
      <c r="F23" s="18">
        <f>F20-F9-F17-F14</f>
        <v>1624379</v>
      </c>
      <c r="G23" s="18">
        <f>G20-G9-G17-G14</f>
        <v>1343956</v>
      </c>
      <c r="H23" s="18">
        <f>H20-H9-H17-H14</f>
        <v>1298502</v>
      </c>
      <c r="I23" s="18">
        <f>I20-I9-I17-I14</f>
        <v>1268180</v>
      </c>
      <c r="J23" s="18">
        <f>J20-J9-J17-J14</f>
        <v>1195377</v>
      </c>
    </row>
    <row r="24" spans="1:10" x14ac:dyDescent="0.3">
      <c r="A24" s="32"/>
      <c r="B24" s="23"/>
      <c r="C24" s="23"/>
      <c r="D24" s="26"/>
      <c r="E24" s="23"/>
      <c r="F24" s="32"/>
      <c r="G24" s="32"/>
      <c r="H24" s="32"/>
      <c r="I24" s="32"/>
      <c r="J24" s="32"/>
    </row>
    <row r="25" spans="1:10" x14ac:dyDescent="0.3">
      <c r="A25" s="16" t="s">
        <v>22</v>
      </c>
      <c r="D25" s="26"/>
      <c r="E25" s="18">
        <v>1243278</v>
      </c>
      <c r="F25" s="18">
        <v>872506</v>
      </c>
      <c r="G25" s="18">
        <v>443223</v>
      </c>
      <c r="H25" s="18">
        <v>435353</v>
      </c>
      <c r="I25" s="18">
        <v>199180</v>
      </c>
      <c r="J25" s="18">
        <v>195051</v>
      </c>
    </row>
  </sheetData>
  <printOptions gridLines="1"/>
  <pageMargins left="0.7" right="0.7" top="0.75" bottom="0.75" header="0.3" footer="0.3"/>
  <pageSetup scale="87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3B3C-5CAB-4896-B1DA-CEAEF8146A88}">
  <sheetPr>
    <pageSetUpPr fitToPage="1"/>
  </sheetPr>
  <dimension ref="A1:J25"/>
  <sheetViews>
    <sheetView workbookViewId="0">
      <selection activeCell="J4" sqref="J4"/>
    </sheetView>
  </sheetViews>
  <sheetFormatPr defaultRowHeight="14.4" x14ac:dyDescent="0.3"/>
  <cols>
    <col min="1" max="1" width="9.88671875" customWidth="1"/>
    <col min="2" max="2" width="63.21875" customWidth="1"/>
    <col min="3" max="3" width="13.44140625" customWidth="1"/>
    <col min="4" max="4" width="4.77734375" customWidth="1"/>
    <col min="5" max="7" width="12.77734375" customWidth="1"/>
    <col min="8" max="8" width="11.77734375" bestFit="1" customWidth="1"/>
    <col min="9" max="10" width="11.109375" bestFit="1" customWidth="1"/>
  </cols>
  <sheetData>
    <row r="1" spans="1:10" ht="15" thickBot="1" x14ac:dyDescent="0.35">
      <c r="A1" s="21" t="s">
        <v>14</v>
      </c>
      <c r="B1" s="22"/>
      <c r="D1" s="23"/>
      <c r="E1" s="28">
        <v>44378</v>
      </c>
      <c r="F1" s="28">
        <v>44409</v>
      </c>
      <c r="G1" s="28">
        <v>44440</v>
      </c>
      <c r="H1" s="28">
        <v>44470</v>
      </c>
      <c r="I1" s="28">
        <v>44501</v>
      </c>
      <c r="J1" s="28">
        <v>44531</v>
      </c>
    </row>
    <row r="2" spans="1:10" x14ac:dyDescent="0.3">
      <c r="A2" s="1" t="s">
        <v>9</v>
      </c>
      <c r="C2" s="2"/>
      <c r="D2" s="24"/>
      <c r="E2" s="31">
        <v>11895325</v>
      </c>
      <c r="F2" s="31">
        <v>11616427</v>
      </c>
      <c r="G2" s="31">
        <v>10859367</v>
      </c>
      <c r="H2" s="31">
        <v>9780885</v>
      </c>
      <c r="I2" s="31">
        <v>9363567</v>
      </c>
      <c r="J2" s="31">
        <v>8770327</v>
      </c>
    </row>
    <row r="3" spans="1:10" x14ac:dyDescent="0.3">
      <c r="B3" t="s">
        <v>17</v>
      </c>
      <c r="D3" s="25"/>
      <c r="E3" s="3">
        <v>4797820</v>
      </c>
      <c r="F3" s="3">
        <v>4747625</v>
      </c>
      <c r="G3" s="3">
        <v>4445577</v>
      </c>
      <c r="H3" s="3">
        <v>3832901</v>
      </c>
      <c r="I3" s="3">
        <v>3715436</v>
      </c>
      <c r="J3" s="3">
        <v>3331613</v>
      </c>
    </row>
    <row r="4" spans="1:10" x14ac:dyDescent="0.3">
      <c r="A4" s="4" t="s">
        <v>0</v>
      </c>
      <c r="B4" s="7"/>
      <c r="D4" s="25"/>
      <c r="E4" s="3"/>
      <c r="F4" s="3"/>
    </row>
    <row r="5" spans="1:10" x14ac:dyDescent="0.3">
      <c r="C5" s="5"/>
      <c r="D5" s="25"/>
      <c r="E5" s="3"/>
      <c r="F5" s="3"/>
    </row>
    <row r="6" spans="1:10" x14ac:dyDescent="0.3">
      <c r="C6" s="5"/>
      <c r="D6" s="25"/>
      <c r="E6" s="3"/>
      <c r="F6" s="3"/>
    </row>
    <row r="7" spans="1:10" x14ac:dyDescent="0.3">
      <c r="B7" t="s">
        <v>1</v>
      </c>
      <c r="D7" s="25"/>
      <c r="E7" s="6">
        <f>SUM($C5:$C6)</f>
        <v>0</v>
      </c>
      <c r="F7" s="6">
        <f>SUM($C5:$C6)</f>
        <v>0</v>
      </c>
      <c r="G7" s="6">
        <f>SUM($C5:$C6)</f>
        <v>0</v>
      </c>
      <c r="H7" s="6">
        <f>SUM($C5:$C6)</f>
        <v>0</v>
      </c>
      <c r="I7" s="6">
        <f>SUM($C5:$C6)</f>
        <v>0</v>
      </c>
      <c r="J7" s="6">
        <f>SUM($C5:$C6)</f>
        <v>0</v>
      </c>
    </row>
    <row r="8" spans="1:10" x14ac:dyDescent="0.3">
      <c r="D8" s="25"/>
      <c r="E8" s="3"/>
      <c r="F8" s="3"/>
    </row>
    <row r="9" spans="1:10" x14ac:dyDescent="0.3">
      <c r="A9" s="4" t="s">
        <v>2</v>
      </c>
      <c r="B9" s="4"/>
      <c r="C9" s="13"/>
      <c r="D9" s="25"/>
      <c r="E9" s="8">
        <f>E2+E7</f>
        <v>11895325</v>
      </c>
      <c r="F9" s="8">
        <f>F2+F7</f>
        <v>11616427</v>
      </c>
      <c r="G9" s="8">
        <f>G2+G7</f>
        <v>10859367</v>
      </c>
      <c r="H9" s="8">
        <f>H2+H7</f>
        <v>9780885</v>
      </c>
      <c r="I9" s="8">
        <f>I2+I7</f>
        <v>9363567</v>
      </c>
      <c r="J9" s="8">
        <f>J2+J7</f>
        <v>8770327</v>
      </c>
    </row>
    <row r="10" spans="1:10" x14ac:dyDescent="0.3">
      <c r="D10" s="25"/>
      <c r="E10" s="3"/>
      <c r="F10" s="3"/>
    </row>
    <row r="11" spans="1:10" x14ac:dyDescent="0.3">
      <c r="A11" s="29" t="s">
        <v>3</v>
      </c>
      <c r="B11" s="30"/>
      <c r="D11" s="25"/>
      <c r="E11" s="3"/>
      <c r="F11" s="3"/>
    </row>
    <row r="12" spans="1:10" x14ac:dyDescent="0.3">
      <c r="B12" t="s">
        <v>20</v>
      </c>
      <c r="D12" s="25"/>
      <c r="E12" s="3">
        <v>107012</v>
      </c>
      <c r="F12" s="3">
        <v>107012</v>
      </c>
      <c r="G12" s="3">
        <v>107012</v>
      </c>
      <c r="H12" s="3">
        <v>107012</v>
      </c>
      <c r="I12" s="3">
        <v>107012</v>
      </c>
      <c r="J12" s="3">
        <v>76300</v>
      </c>
    </row>
    <row r="13" spans="1:10" x14ac:dyDescent="0.3">
      <c r="B13" t="s">
        <v>19</v>
      </c>
      <c r="D13" s="25"/>
      <c r="E13" s="3">
        <v>519237</v>
      </c>
      <c r="F13" s="3">
        <v>504293</v>
      </c>
      <c r="G13" s="3">
        <v>477933</v>
      </c>
      <c r="H13" s="3">
        <v>412781</v>
      </c>
      <c r="I13" s="3">
        <v>397794</v>
      </c>
      <c r="J13" s="3">
        <v>380500</v>
      </c>
    </row>
    <row r="14" spans="1:10" x14ac:dyDescent="0.3">
      <c r="B14" t="s">
        <v>11</v>
      </c>
      <c r="D14" s="25"/>
      <c r="E14" s="3">
        <v>571716</v>
      </c>
      <c r="F14" s="3">
        <v>599614</v>
      </c>
      <c r="G14" s="3">
        <v>635469</v>
      </c>
      <c r="H14" s="3">
        <v>1266810</v>
      </c>
      <c r="I14" s="3">
        <v>791210</v>
      </c>
      <c r="J14" s="3">
        <v>1109000</v>
      </c>
    </row>
    <row r="15" spans="1:10" x14ac:dyDescent="0.3">
      <c r="B15" t="s">
        <v>4</v>
      </c>
      <c r="C15" s="14"/>
      <c r="D15" s="26"/>
      <c r="E15" s="15"/>
      <c r="F15" s="3"/>
    </row>
    <row r="16" spans="1:10" x14ac:dyDescent="0.3">
      <c r="A16" s="9" t="s">
        <v>12</v>
      </c>
      <c r="B16" s="19"/>
      <c r="C16" s="16"/>
      <c r="D16" s="26"/>
      <c r="E16" s="10">
        <f>E9+SUM(E12:E15)</f>
        <v>13093290</v>
      </c>
      <c r="F16" s="10">
        <f>F9+SUM(F12:F15)</f>
        <v>12827346</v>
      </c>
      <c r="G16" s="10">
        <f>G9+SUM(G12:G15)</f>
        <v>12079781</v>
      </c>
      <c r="H16" s="10">
        <f>H9+SUM(H12:H15)</f>
        <v>11567488</v>
      </c>
      <c r="I16" s="10">
        <f>I9+SUM(I12:I15)</f>
        <v>10659583</v>
      </c>
      <c r="J16" s="10">
        <f>J9+SUM(J12:J15)</f>
        <v>10336127</v>
      </c>
    </row>
    <row r="17" spans="1:10" x14ac:dyDescent="0.3">
      <c r="A17" s="1" t="s">
        <v>10</v>
      </c>
      <c r="C17" s="14"/>
      <c r="D17" s="26"/>
      <c r="E17" s="5">
        <v>19507182</v>
      </c>
      <c r="F17" s="5">
        <v>20065970</v>
      </c>
      <c r="G17" s="5">
        <v>21143800</v>
      </c>
      <c r="H17" s="5">
        <v>21596177</v>
      </c>
      <c r="I17" s="5">
        <v>22804556</v>
      </c>
      <c r="J17" s="5">
        <v>23383523</v>
      </c>
    </row>
    <row r="18" spans="1:10" x14ac:dyDescent="0.3">
      <c r="A18" s="11" t="s">
        <v>5</v>
      </c>
      <c r="B18" s="20"/>
      <c r="C18" s="16"/>
      <c r="D18" s="27"/>
      <c r="E18" s="12">
        <f>E16+E17</f>
        <v>32600472</v>
      </c>
      <c r="F18" s="12">
        <f>F16+F17</f>
        <v>32893316</v>
      </c>
      <c r="G18" s="12">
        <f>G16+G17</f>
        <v>33223581</v>
      </c>
      <c r="H18" s="12">
        <f>H16+H17</f>
        <v>33163665</v>
      </c>
      <c r="I18" s="12">
        <f>I16+I17</f>
        <v>33464139</v>
      </c>
      <c r="J18" s="12">
        <f>J16+J17</f>
        <v>33719650</v>
      </c>
    </row>
    <row r="19" spans="1:10" x14ac:dyDescent="0.3">
      <c r="C19" s="14"/>
      <c r="D19" s="26"/>
      <c r="E19" s="15"/>
      <c r="F19" s="3"/>
    </row>
    <row r="20" spans="1:10" x14ac:dyDescent="0.3">
      <c r="A20" s="1" t="s">
        <v>6</v>
      </c>
      <c r="C20" s="14"/>
      <c r="D20" s="26"/>
      <c r="E20" s="5">
        <v>33400000</v>
      </c>
      <c r="F20" s="5">
        <v>33400000</v>
      </c>
      <c r="G20" s="5">
        <v>33400000</v>
      </c>
      <c r="H20" s="5">
        <v>33400000</v>
      </c>
      <c r="I20" s="5">
        <v>33400000</v>
      </c>
      <c r="J20" s="5">
        <v>33400000</v>
      </c>
    </row>
    <row r="21" spans="1:10" x14ac:dyDescent="0.3">
      <c r="A21" s="17" t="s">
        <v>15</v>
      </c>
      <c r="C21" s="14"/>
      <c r="D21" s="26"/>
      <c r="E21" s="18">
        <f>E20-E18</f>
        <v>799528</v>
      </c>
      <c r="F21" s="18">
        <f>F20-F18</f>
        <v>506684</v>
      </c>
      <c r="G21" s="18">
        <f>G20-G18</f>
        <v>176419</v>
      </c>
      <c r="H21" s="18">
        <f>H20-H18</f>
        <v>236335</v>
      </c>
      <c r="I21" s="18">
        <f>I20-I18</f>
        <v>-64139</v>
      </c>
      <c r="J21" s="18">
        <f>J20-J18</f>
        <v>-319650</v>
      </c>
    </row>
    <row r="22" spans="1:10" x14ac:dyDescent="0.3">
      <c r="A22" s="17"/>
      <c r="C22" s="14"/>
      <c r="D22" s="26"/>
      <c r="E22" s="15"/>
      <c r="F22" s="18"/>
      <c r="G22" s="18"/>
      <c r="H22" s="18"/>
      <c r="I22" s="18"/>
      <c r="J22" s="18"/>
    </row>
    <row r="23" spans="1:10" x14ac:dyDescent="0.3">
      <c r="A23" s="17" t="s">
        <v>16</v>
      </c>
      <c r="C23" s="14"/>
      <c r="D23" s="26"/>
      <c r="E23" s="18">
        <f>E20-E9-E17-E14</f>
        <v>1425777</v>
      </c>
      <c r="F23" s="18">
        <f>F20-F9-F17-F14</f>
        <v>1117989</v>
      </c>
      <c r="G23" s="18">
        <f>G20-G9-G17-G14</f>
        <v>761364</v>
      </c>
      <c r="H23" s="18">
        <f>H20-H9-H17-H14</f>
        <v>756128</v>
      </c>
      <c r="I23" s="18">
        <f>I20-I9-I17-I14</f>
        <v>440667</v>
      </c>
      <c r="J23" s="18">
        <f>J20-J9-J17-J14</f>
        <v>137150</v>
      </c>
    </row>
    <row r="24" spans="1:10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 x14ac:dyDescent="0.3">
      <c r="A25" s="16" t="s">
        <v>18</v>
      </c>
      <c r="D25" s="26"/>
      <c r="E25" s="18">
        <v>1207348</v>
      </c>
      <c r="F25" s="18">
        <v>1070083</v>
      </c>
      <c r="G25" s="18">
        <v>1013635</v>
      </c>
      <c r="H25" s="18">
        <v>1000838</v>
      </c>
      <c r="I25" s="18">
        <v>905512</v>
      </c>
      <c r="J25" s="18">
        <v>803327</v>
      </c>
    </row>
  </sheetData>
  <printOptions gridLines="1"/>
  <pageMargins left="0.7" right="0.7" top="0.75" bottom="0.75" header="0.3" footer="0.3"/>
  <pageSetup scale="8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EAC Tracking MIE</vt:lpstr>
      <vt:lpstr>EAC Tracking Cat-C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Glenn</cp:lastModifiedBy>
  <cp:lastPrinted>2021-12-07T21:00:56Z</cp:lastPrinted>
  <dcterms:created xsi:type="dcterms:W3CDTF">2021-09-21T18:32:35Z</dcterms:created>
  <dcterms:modified xsi:type="dcterms:W3CDTF">2022-01-13T18:14:31Z</dcterms:modified>
</cp:coreProperties>
</file>