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Users\mandjavi\project\Eic\"/>
    </mc:Choice>
  </mc:AlternateContent>
  <bookViews>
    <workbookView xWindow="0" yWindow="0" windowWidth="20490" windowHeight="7770"/>
  </bookViews>
  <sheets>
    <sheet name="WindowReado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12" i="1"/>
  <c r="C45" i="1" l="1"/>
  <c r="C46" i="1" s="1"/>
  <c r="E17" i="1"/>
  <c r="C16" i="1"/>
  <c r="C7" i="1"/>
  <c r="E6" i="1"/>
  <c r="C4" i="1"/>
  <c r="C29" i="1" s="1"/>
  <c r="C32" i="1" l="1"/>
  <c r="C38" i="1" s="1"/>
  <c r="C9" i="1"/>
  <c r="C10" i="1" s="1"/>
  <c r="C11" i="1" s="1"/>
  <c r="E12" i="1" s="1"/>
  <c r="C18" i="1"/>
  <c r="E18" i="1" s="1"/>
  <c r="C21" i="1"/>
  <c r="C22" i="1" s="1"/>
  <c r="C24" i="1" s="1"/>
  <c r="C25" i="1" s="1"/>
  <c r="E25" i="1" s="1"/>
  <c r="E7" i="1"/>
  <c r="E32" i="1" l="1"/>
  <c r="C33" i="1"/>
  <c r="E38" i="1"/>
  <c r="C39" i="1"/>
  <c r="C47" i="1" s="1"/>
  <c r="C30" i="1"/>
  <c r="C31" i="1" s="1"/>
  <c r="C36" i="1" l="1"/>
  <c r="C37" i="1" s="1"/>
</calcChain>
</file>

<file path=xl/sharedStrings.xml><?xml version="1.0" encoding="utf-8"?>
<sst xmlns="http://schemas.openxmlformats.org/spreadsheetml/2006/main" count="119" uniqueCount="93">
  <si>
    <t>MSPS</t>
  </si>
  <si>
    <t>ns</t>
  </si>
  <si>
    <t>Chan sample</t>
  </si>
  <si>
    <t>bit</t>
  </si>
  <si>
    <t>byte</t>
  </si>
  <si>
    <t>FEE</t>
  </si>
  <si>
    <t>ASIC</t>
  </si>
  <si>
    <t># of ASICs</t>
  </si>
  <si>
    <t># of channels</t>
  </si>
  <si>
    <t>Sample size</t>
  </si>
  <si>
    <t>Link speed</t>
  </si>
  <si>
    <t>Gbit/s</t>
  </si>
  <si>
    <t>Link overhead</t>
  </si>
  <si>
    <t>%</t>
  </si>
  <si>
    <t>us</t>
  </si>
  <si>
    <t>System</t>
  </si>
  <si>
    <t>Readout window</t>
  </si>
  <si>
    <t>After sample idle time</t>
  </si>
  <si>
    <t># of samples per window</t>
  </si>
  <si>
    <t># of Windows per calibration</t>
  </si>
  <si>
    <t>Calibration time</t>
  </si>
  <si>
    <t>ms</t>
  </si>
  <si>
    <t>Max calibration rate</t>
  </si>
  <si>
    <t>kHz</t>
  </si>
  <si>
    <t>Comments</t>
  </si>
  <si>
    <t>ASIC overhead</t>
  </si>
  <si>
    <t>This is simply (# of channels * Chan sample) + ASIC overhead</t>
  </si>
  <si>
    <t>FEE overhead</t>
  </si>
  <si>
    <t>This is simply (# of ASICs * Asic sample) + FEE overhead</t>
  </si>
  <si>
    <t>This is FEE link speed in upstream direction toward off-detector electronics</t>
  </si>
  <si>
    <t>This is just FEE sample size augmented by link overhead</t>
  </si>
  <si>
    <t>This is time needed to send out FEE sample over the FEE link</t>
  </si>
  <si>
    <t>This is readout window one would like to read when calibration command arrives to FEE over the downstream link</t>
  </si>
  <si>
    <t>Sampling clock period</t>
  </si>
  <si>
    <t>This is number of Readout windows to be collected to have a good statistics for calibration</t>
  </si>
  <si>
    <t>This is the time needed to send out all Readout windows of a single calibration cycle</t>
  </si>
  <si>
    <t>This is number of bits encoding amplitude measurement of the channel - matches with a 12-bit ADC</t>
  </si>
  <si>
    <t>Hz</t>
  </si>
  <si>
    <t>Max window transmission rate</t>
  </si>
  <si>
    <t>Window full readout rate</t>
  </si>
  <si>
    <t>Calibration cycle duration</t>
  </si>
  <si>
    <t>s</t>
  </si>
  <si>
    <t>Window full readout period</t>
  </si>
  <si>
    <t>Window Data</t>
  </si>
  <si>
    <t>Kbit</t>
  </si>
  <si>
    <t>Kbyte</t>
  </si>
  <si>
    <t>Calibration data</t>
  </si>
  <si>
    <t>Mbit</t>
  </si>
  <si>
    <t>Mbyte</t>
  </si>
  <si>
    <t>Reasonable calibration operation</t>
  </si>
  <si>
    <t>This is the calibration data readout without ZS for each readout window</t>
  </si>
  <si>
    <t>This is the window data augmented by link overhead due to transport layer</t>
  </si>
  <si>
    <t>This is just a time between two window readout requests</t>
  </si>
  <si>
    <t>This is FEE TX link upstream data link load due to calibration data</t>
  </si>
  <si>
    <t>Central system generates calibration window readout requests (fast command) at this frequency</t>
  </si>
  <si>
    <t>Sampling rate</t>
  </si>
  <si>
    <t>This is sum of per ASIC header &amp; trailer transmitted for ASIC in full readout non-ZS mode once for all ASIC channel</t>
  </si>
  <si>
    <t>This is sum of per FEE header &amp; trailer transmitted for FEE in full readout non-ZS mode once for all # of ASICs</t>
  </si>
  <si>
    <t>This is transport protocol overhead of the link needed to maintain link encoding and synchro e.g. 8b/10b encoding</t>
  </si>
  <si>
    <t>Sample raw data TX on link</t>
  </si>
  <si>
    <t>Sample TX time</t>
  </si>
  <si>
    <t>This is an link idle time imposed after every sample packet transfer for safety and to relax upstream logic</t>
  </si>
  <si>
    <t>This is number of consecutive samples to be read to obtain the Readout Window: Readout window / Sampling clock period</t>
  </si>
  <si>
    <t>Window transmission time</t>
  </si>
  <si>
    <t>This is the time needed to send all samples that constitute the Readout window out of FEE over the upstream link</t>
  </si>
  <si>
    <t>This is max rate of full readout fast commands that a FEE can receive from downstream link and stand without data loss</t>
  </si>
  <si>
    <t>Window data TX on link</t>
  </si>
  <si>
    <t>Calibration data TX on link</t>
  </si>
  <si>
    <t>This is complete calibration data augmented by the link overhead due to the transport layer protocol</t>
  </si>
  <si>
    <t>ASIC output link speed</t>
  </si>
  <si>
    <t>ASIC sample output time</t>
  </si>
  <si>
    <t>sample</t>
  </si>
  <si>
    <t>ASIC derand buf min depth</t>
  </si>
  <si>
    <t>ASIC dernd buf min size</t>
  </si>
  <si>
    <t>Chan derand buf min size</t>
  </si>
  <si>
    <t>FEE derand buf min depth</t>
  </si>
  <si>
    <t>Sample</t>
  </si>
  <si>
    <t>FEE derand buf min size</t>
  </si>
  <si>
    <t>Asic sample data size</t>
  </si>
  <si>
    <t>This is number of new samples produced during the non-ZS calibration sample sending time</t>
  </si>
  <si>
    <t>This is the extra buffer size needed per channel, if per channel buffering is used</t>
  </si>
  <si>
    <t>This is number of samples that can be received during the time that FEE sends non-ZS calibration data packet</t>
  </si>
  <si>
    <t>This is extra buffer size needed to absorb this samples</t>
  </si>
  <si>
    <t>This is the throughput of the link from ASIC towards the FEE onboard aggregation logic e.g. FPGA</t>
  </si>
  <si>
    <t>This is the time that the ASIC sends its sample data to the aggregator</t>
  </si>
  <si>
    <t>This is the extra buffer needed per ASIC if a common de-randomizer buffer is used</t>
  </si>
  <si>
    <t>This is max possible calibration rate that a FEE can stand in these conditions</t>
  </si>
  <si>
    <t>This is complete calibration data read from FEE without ZS for entire calibration cycle</t>
  </si>
  <si>
    <t>This is FEE TX link upstream data link load in case of continuous calibration with the highest possible rate</t>
  </si>
  <si>
    <t>This is the time needed to acquire all windows  of a calibration cycle</t>
  </si>
  <si>
    <t>TX link load due to calibration</t>
  </si>
  <si>
    <r>
      <t xml:space="preserve">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parameters to play with</t>
    </r>
  </si>
  <si>
    <t>Assume a calibration sequence is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</si>
</sst>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0" xfId="0" applyNumberFormat="1"/>
    <xf numFmtId="0" fontId="0" fillId="0" borderId="0" xfId="0" applyBorder="1"/>
    <xf numFmtId="2" fontId="0" fillId="0" borderId="2" xfId="0" applyNumberFormat="1" applyBorder="1"/>
    <xf numFmtId="0" fontId="0" fillId="0" borderId="3" xfId="0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9" workbookViewId="0">
      <selection activeCell="G50" sqref="G50"/>
    </sheetView>
  </sheetViews>
  <sheetFormatPr baseColWidth="10" defaultRowHeight="15" x14ac:dyDescent="0.25"/>
  <cols>
    <col min="1" max="1" width="31.140625" customWidth="1"/>
    <col min="3" max="3" width="12" bestFit="1" customWidth="1"/>
  </cols>
  <sheetData>
    <row r="1" spans="1:7" ht="15.75" thickBot="1" x14ac:dyDescent="0.3">
      <c r="A1" s="6" t="s">
        <v>6</v>
      </c>
      <c r="C1" t="s">
        <v>91</v>
      </c>
      <c r="G1" t="s">
        <v>24</v>
      </c>
    </row>
    <row r="2" spans="1:7" ht="15.75" thickBot="1" x14ac:dyDescent="0.3">
      <c r="A2" t="s">
        <v>8</v>
      </c>
      <c r="C2" s="1">
        <v>64</v>
      </c>
    </row>
    <row r="3" spans="1:7" ht="15.75" thickBot="1" x14ac:dyDescent="0.3">
      <c r="A3" t="s">
        <v>55</v>
      </c>
      <c r="B3" t="s">
        <v>0</v>
      </c>
      <c r="C3" s="1">
        <v>50</v>
      </c>
    </row>
    <row r="4" spans="1:7" ht="15.75" thickBot="1" x14ac:dyDescent="0.3">
      <c r="A4" t="s">
        <v>33</v>
      </c>
      <c r="B4" t="s">
        <v>1</v>
      </c>
      <c r="C4">
        <f>1000/C3</f>
        <v>20</v>
      </c>
    </row>
    <row r="5" spans="1:7" ht="15.75" thickBot="1" x14ac:dyDescent="0.3">
      <c r="A5" t="s">
        <v>2</v>
      </c>
      <c r="B5" t="s">
        <v>3</v>
      </c>
      <c r="C5" s="1">
        <v>16</v>
      </c>
      <c r="G5" t="s">
        <v>36</v>
      </c>
    </row>
    <row r="6" spans="1:7" ht="15.75" thickBot="1" x14ac:dyDescent="0.3">
      <c r="A6" t="s">
        <v>25</v>
      </c>
      <c r="B6" t="s">
        <v>3</v>
      </c>
      <c r="C6" s="1">
        <v>64</v>
      </c>
      <c r="D6" t="s">
        <v>4</v>
      </c>
      <c r="E6">
        <f>C6/8</f>
        <v>8</v>
      </c>
      <c r="G6" t="s">
        <v>56</v>
      </c>
    </row>
    <row r="7" spans="1:7" ht="15.75" thickBot="1" x14ac:dyDescent="0.3">
      <c r="A7" t="s">
        <v>78</v>
      </c>
      <c r="B7" t="s">
        <v>3</v>
      </c>
      <c r="C7">
        <f>C2*C5+C6</f>
        <v>1088</v>
      </c>
      <c r="D7" t="s">
        <v>4</v>
      </c>
      <c r="E7">
        <f>C7/8</f>
        <v>136</v>
      </c>
      <c r="G7" t="s">
        <v>26</v>
      </c>
    </row>
    <row r="8" spans="1:7" ht="15.75" thickBot="1" x14ac:dyDescent="0.3">
      <c r="A8" t="s">
        <v>69</v>
      </c>
      <c r="B8" t="s">
        <v>11</v>
      </c>
      <c r="C8" s="1">
        <v>1</v>
      </c>
      <c r="G8" t="s">
        <v>83</v>
      </c>
    </row>
    <row r="9" spans="1:7" x14ac:dyDescent="0.25">
      <c r="A9" t="s">
        <v>70</v>
      </c>
      <c r="B9" t="s">
        <v>14</v>
      </c>
      <c r="C9">
        <f>C7/C8/1000</f>
        <v>1.0880000000000001</v>
      </c>
      <c r="G9" t="s">
        <v>84</v>
      </c>
    </row>
    <row r="10" spans="1:7" x14ac:dyDescent="0.25">
      <c r="A10" t="s">
        <v>72</v>
      </c>
      <c r="B10" t="s">
        <v>71</v>
      </c>
      <c r="C10">
        <f>C9*1000/C4</f>
        <v>54.4</v>
      </c>
      <c r="G10" t="s">
        <v>79</v>
      </c>
    </row>
    <row r="11" spans="1:7" x14ac:dyDescent="0.25">
      <c r="A11" t="s">
        <v>74</v>
      </c>
      <c r="B11" t="s">
        <v>3</v>
      </c>
      <c r="C11">
        <f>C10*C5</f>
        <v>870.4</v>
      </c>
      <c r="G11" t="s">
        <v>80</v>
      </c>
    </row>
    <row r="12" spans="1:7" x14ac:dyDescent="0.25">
      <c r="A12" t="s">
        <v>73</v>
      </c>
      <c r="B12" t="s">
        <v>44</v>
      </c>
      <c r="C12">
        <f>C2*C11/1024</f>
        <v>54.4</v>
      </c>
      <c r="D12" t="s">
        <v>45</v>
      </c>
      <c r="E12">
        <f>C12/8/1024</f>
        <v>6.6406249999999998E-3</v>
      </c>
      <c r="G12" t="s">
        <v>85</v>
      </c>
    </row>
    <row r="13" spans="1:7" ht="15.75" thickBot="1" x14ac:dyDescent="0.3"/>
    <row r="14" spans="1:7" ht="15.75" thickBot="1" x14ac:dyDescent="0.3">
      <c r="A14" s="6" t="s">
        <v>5</v>
      </c>
      <c r="D14" s="4"/>
    </row>
    <row r="15" spans="1:7" ht="15.75" thickBot="1" x14ac:dyDescent="0.3">
      <c r="A15" t="s">
        <v>7</v>
      </c>
      <c r="C15" s="1">
        <v>8</v>
      </c>
    </row>
    <row r="16" spans="1:7" ht="15.75" thickBot="1" x14ac:dyDescent="0.3">
      <c r="A16" t="s">
        <v>8</v>
      </c>
      <c r="C16">
        <f>C15*C2</f>
        <v>512</v>
      </c>
    </row>
    <row r="17" spans="1:7" ht="15.75" thickBot="1" x14ac:dyDescent="0.3">
      <c r="A17" t="s">
        <v>27</v>
      </c>
      <c r="B17" t="s">
        <v>3</v>
      </c>
      <c r="C17" s="1">
        <v>256</v>
      </c>
      <c r="D17" t="s">
        <v>4</v>
      </c>
      <c r="E17">
        <f>C17/8</f>
        <v>32</v>
      </c>
      <c r="G17" t="s">
        <v>57</v>
      </c>
    </row>
    <row r="18" spans="1:7" ht="15.75" thickBot="1" x14ac:dyDescent="0.3">
      <c r="A18" t="s">
        <v>9</v>
      </c>
      <c r="B18" t="s">
        <v>44</v>
      </c>
      <c r="C18">
        <f>(C15*C7+C17)/1024</f>
        <v>8.75</v>
      </c>
      <c r="D18" t="s">
        <v>45</v>
      </c>
      <c r="E18" s="3">
        <f>C18/8</f>
        <v>1.09375</v>
      </c>
      <c r="G18" t="s">
        <v>28</v>
      </c>
    </row>
    <row r="19" spans="1:7" ht="15.75" thickBot="1" x14ac:dyDescent="0.3">
      <c r="A19" t="s">
        <v>10</v>
      </c>
      <c r="B19" t="s">
        <v>11</v>
      </c>
      <c r="C19" s="1">
        <v>2.5</v>
      </c>
      <c r="G19" t="s">
        <v>29</v>
      </c>
    </row>
    <row r="20" spans="1:7" ht="15.75" thickBot="1" x14ac:dyDescent="0.3">
      <c r="A20" t="s">
        <v>12</v>
      </c>
      <c r="B20" t="s">
        <v>13</v>
      </c>
      <c r="C20" s="1">
        <v>20</v>
      </c>
      <c r="G20" t="s">
        <v>58</v>
      </c>
    </row>
    <row r="21" spans="1:7" x14ac:dyDescent="0.25">
      <c r="A21" t="s">
        <v>59</v>
      </c>
      <c r="B21" t="s">
        <v>44</v>
      </c>
      <c r="C21">
        <f>C18*(1+C20/100)</f>
        <v>10.5</v>
      </c>
      <c r="G21" t="s">
        <v>30</v>
      </c>
    </row>
    <row r="22" spans="1:7" x14ac:dyDescent="0.25">
      <c r="A22" t="s">
        <v>60</v>
      </c>
      <c r="B22" t="s">
        <v>14</v>
      </c>
      <c r="C22" s="3">
        <f>C21/C19*1024/1000</f>
        <v>4.3008000000000006</v>
      </c>
      <c r="G22" t="s">
        <v>31</v>
      </c>
    </row>
    <row r="23" spans="1:7" x14ac:dyDescent="0.25">
      <c r="A23" t="s">
        <v>17</v>
      </c>
      <c r="B23" t="s">
        <v>14</v>
      </c>
      <c r="C23">
        <v>1</v>
      </c>
      <c r="G23" t="s">
        <v>61</v>
      </c>
    </row>
    <row r="24" spans="1:7" x14ac:dyDescent="0.25">
      <c r="A24" t="s">
        <v>75</v>
      </c>
      <c r="B24" t="s">
        <v>76</v>
      </c>
      <c r="C24" s="3">
        <f>(C22+C23)/C9</f>
        <v>4.8720588235294118</v>
      </c>
      <c r="G24" t="s">
        <v>81</v>
      </c>
    </row>
    <row r="25" spans="1:7" x14ac:dyDescent="0.25">
      <c r="A25" t="s">
        <v>77</v>
      </c>
      <c r="B25" t="s">
        <v>44</v>
      </c>
      <c r="C25" s="3">
        <f>C24*C18</f>
        <v>42.630514705882355</v>
      </c>
      <c r="D25" t="s">
        <v>45</v>
      </c>
      <c r="E25" s="3">
        <f>C25/8</f>
        <v>5.3288143382352944</v>
      </c>
      <c r="G25" t="s">
        <v>82</v>
      </c>
    </row>
    <row r="26" spans="1:7" ht="15.75" thickBot="1" x14ac:dyDescent="0.3"/>
    <row r="27" spans="1:7" ht="15.75" thickBot="1" x14ac:dyDescent="0.3">
      <c r="A27" s="6" t="s">
        <v>15</v>
      </c>
    </row>
    <row r="28" spans="1:7" ht="15.75" thickBot="1" x14ac:dyDescent="0.3">
      <c r="A28" t="s">
        <v>16</v>
      </c>
      <c r="B28" t="s">
        <v>1</v>
      </c>
      <c r="C28" s="1">
        <v>1000</v>
      </c>
      <c r="G28" t="s">
        <v>32</v>
      </c>
    </row>
    <row r="29" spans="1:7" x14ac:dyDescent="0.25">
      <c r="A29" t="s">
        <v>18</v>
      </c>
      <c r="C29">
        <f>C28/C4</f>
        <v>50</v>
      </c>
      <c r="G29" t="s">
        <v>62</v>
      </c>
    </row>
    <row r="30" spans="1:7" x14ac:dyDescent="0.25">
      <c r="A30" t="s">
        <v>63</v>
      </c>
      <c r="B30" t="s">
        <v>14</v>
      </c>
      <c r="C30">
        <f>C29*(C22+C23)</f>
        <v>265.04000000000002</v>
      </c>
      <c r="G30" t="s">
        <v>64</v>
      </c>
    </row>
    <row r="31" spans="1:7" x14ac:dyDescent="0.25">
      <c r="A31" t="s">
        <v>38</v>
      </c>
      <c r="B31" t="s">
        <v>23</v>
      </c>
      <c r="C31" s="3">
        <f>1000/C30</f>
        <v>3.7730153939028068</v>
      </c>
      <c r="G31" t="s">
        <v>65</v>
      </c>
    </row>
    <row r="32" spans="1:7" x14ac:dyDescent="0.25">
      <c r="A32" t="s">
        <v>43</v>
      </c>
      <c r="B32" t="s">
        <v>44</v>
      </c>
      <c r="C32">
        <f>C29*C18</f>
        <v>437.5</v>
      </c>
      <c r="D32" t="s">
        <v>45</v>
      </c>
      <c r="E32" s="3">
        <f>C32/8</f>
        <v>54.6875</v>
      </c>
      <c r="G32" t="s">
        <v>50</v>
      </c>
    </row>
    <row r="33" spans="1:7" x14ac:dyDescent="0.25">
      <c r="A33" t="s">
        <v>66</v>
      </c>
      <c r="B33" t="s">
        <v>44</v>
      </c>
      <c r="C33">
        <f>C32*(1+C20/100)</f>
        <v>525</v>
      </c>
      <c r="G33" t="s">
        <v>51</v>
      </c>
    </row>
    <row r="34" spans="1:7" ht="15.75" thickBot="1" x14ac:dyDescent="0.3"/>
    <row r="35" spans="1:7" ht="15.75" thickBot="1" x14ac:dyDescent="0.3">
      <c r="A35" t="s">
        <v>19</v>
      </c>
      <c r="C35" s="1">
        <v>1000</v>
      </c>
      <c r="G35" t="s">
        <v>34</v>
      </c>
    </row>
    <row r="36" spans="1:7" x14ac:dyDescent="0.25">
      <c r="A36" t="s">
        <v>20</v>
      </c>
      <c r="B36" t="s">
        <v>21</v>
      </c>
      <c r="C36">
        <f>C30*C35/1000</f>
        <v>265.04000000000002</v>
      </c>
      <c r="G36" t="s">
        <v>35</v>
      </c>
    </row>
    <row r="37" spans="1:7" x14ac:dyDescent="0.25">
      <c r="A37" t="s">
        <v>22</v>
      </c>
      <c r="B37" t="s">
        <v>37</v>
      </c>
      <c r="C37" s="7">
        <f>1000/C36</f>
        <v>3.7730153939028068</v>
      </c>
      <c r="G37" t="s">
        <v>86</v>
      </c>
    </row>
    <row r="38" spans="1:7" x14ac:dyDescent="0.25">
      <c r="A38" t="s">
        <v>46</v>
      </c>
      <c r="B38" t="s">
        <v>47</v>
      </c>
      <c r="C38" s="3">
        <f>C32*C35/1024</f>
        <v>427.24609375</v>
      </c>
      <c r="D38" t="s">
        <v>48</v>
      </c>
      <c r="E38" s="3">
        <f>C38/8</f>
        <v>53.40576171875</v>
      </c>
      <c r="G38" t="s">
        <v>87</v>
      </c>
    </row>
    <row r="39" spans="1:7" x14ac:dyDescent="0.25">
      <c r="A39" t="s">
        <v>67</v>
      </c>
      <c r="B39" t="s">
        <v>47</v>
      </c>
      <c r="C39" s="3">
        <f>C38*(1+C20/100)</f>
        <v>512.6953125</v>
      </c>
      <c r="G39" t="s">
        <v>68</v>
      </c>
    </row>
    <row r="40" spans="1:7" x14ac:dyDescent="0.25">
      <c r="A40" t="s">
        <v>90</v>
      </c>
      <c r="B40" t="s">
        <v>13</v>
      </c>
      <c r="C40" s="7">
        <f>100*C39/(C36*C19)/1024*1000</f>
        <v>75.562785407980869</v>
      </c>
      <c r="G40" t="s">
        <v>88</v>
      </c>
    </row>
    <row r="41" spans="1:7" x14ac:dyDescent="0.25">
      <c r="C41" s="3"/>
    </row>
    <row r="42" spans="1:7" ht="15.75" thickBot="1" x14ac:dyDescent="0.3">
      <c r="C42" s="3"/>
    </row>
    <row r="43" spans="1:7" ht="15.75" thickBot="1" x14ac:dyDescent="0.3">
      <c r="A43" s="6" t="s">
        <v>49</v>
      </c>
      <c r="G43" t="s">
        <v>92</v>
      </c>
    </row>
    <row r="44" spans="1:7" ht="15.75" thickBot="1" x14ac:dyDescent="0.3">
      <c r="A44" t="s">
        <v>39</v>
      </c>
      <c r="B44" s="4" t="s">
        <v>37</v>
      </c>
      <c r="C44" s="1">
        <v>100</v>
      </c>
      <c r="G44" t="s">
        <v>54</v>
      </c>
    </row>
    <row r="45" spans="1:7" ht="15.75" thickBot="1" x14ac:dyDescent="0.3">
      <c r="A45" t="s">
        <v>42</v>
      </c>
      <c r="B45" t="s">
        <v>21</v>
      </c>
      <c r="C45">
        <f>1000/C44</f>
        <v>10</v>
      </c>
      <c r="G45" t="s">
        <v>52</v>
      </c>
    </row>
    <row r="46" spans="1:7" ht="15.75" thickBot="1" x14ac:dyDescent="0.3">
      <c r="A46" t="s">
        <v>40</v>
      </c>
      <c r="B46" t="s">
        <v>41</v>
      </c>
      <c r="C46" s="2">
        <f>C35*C45/1000</f>
        <v>10</v>
      </c>
      <c r="G46" t="s">
        <v>89</v>
      </c>
    </row>
    <row r="47" spans="1:7" ht="15.75" thickBot="1" x14ac:dyDescent="0.3">
      <c r="A47" t="s">
        <v>90</v>
      </c>
      <c r="B47" t="s">
        <v>13</v>
      </c>
      <c r="C47" s="5">
        <f>100*C39/(C46*C19)/1024</f>
        <v>2.002716064453125</v>
      </c>
      <c r="G47" t="s">
        <v>53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WindowReadout</vt:lpstr>
    </vt:vector>
  </TitlesOfParts>
  <Company>CEA Saclay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MANDJAVIDZE Irakli</dc:creator>
  <cp:lastModifiedBy>MANDJAVIDZE Irakli</cp:lastModifiedBy>
  <dcterms:created xsi:type="dcterms:W3CDTF">2022-05-19T20:53:07Z</dcterms:created>
  <dcterms:modified xsi:type="dcterms:W3CDTF">2022-05-23T09:21:24Z</dcterms:modified>
</cp:coreProperties>
</file>