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4070952B-6ABF-4875-9BFC-300C4423A443}" xr6:coauthVersionLast="47" xr6:coauthVersionMax="47" xr10:uidLastSave="{00000000-0000-0000-0000-000000000000}"/>
  <bookViews>
    <workbookView xWindow="-108" yWindow="-108" windowWidth="23256" windowHeight="12576" tabRatio="661" firstSheet="1" activeTab="1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MIE Commits to address" sheetId="19" r:id="rId8"/>
    <sheet name="ETC sheet-Cat T_BT" sheetId="12" state="hidden" r:id="rId9"/>
    <sheet name="ETC sheet-Cat B" sheetId="10" state="hidden" r:id="rId10"/>
    <sheet name="ETC sheet-All incomplete" sheetId="9" state="hidden" r:id="rId11"/>
    <sheet name="ETC sheet-full" sheetId="4" state="hidden" r:id="rId12"/>
    <sheet name="forecast data dump" sheetId="5" state="hidden" r:id="rId13"/>
  </sheets>
  <externalReferences>
    <externalReference r:id="rId14"/>
    <externalReference r:id="rId15"/>
  </externalReferences>
  <definedNames>
    <definedName name="_xlnm._FilterDatabase" localSheetId="0" hidden="1">'BCWR - Cat A'!$A$2:$N$11</definedName>
    <definedName name="_xlnm._FilterDatabase" localSheetId="1" hidden="1">'BCWR - Cat C'!$A$2:$N$364</definedName>
    <definedName name="_xlnm._FilterDatabase" localSheetId="10" hidden="1">'ETC sheet-All incomplete'!$A$2:$N$1812</definedName>
    <definedName name="_xlnm._FilterDatabase" localSheetId="9" hidden="1">'ETC sheet-Cat B'!$A$2:$N$134</definedName>
    <definedName name="_xlnm._FilterDatabase" localSheetId="8" hidden="1">'ETC sheet-Cat T_BT'!$A$2:$N$352</definedName>
    <definedName name="_xlnm._FilterDatabase" localSheetId="11" hidden="1">'ETC sheet-full'!$A$2:$N$4017</definedName>
    <definedName name="_xlnm.Print_Area" localSheetId="4">'EAC for Cat A'!$A$1:$F$22</definedName>
    <definedName name="_xlnm.Print_Area" localSheetId="5">'EAC for Cat C'!$A$1:$F$22</definedName>
    <definedName name="_xlnm.Print_Titles" localSheetId="0">'BCWR - 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6" i="15" l="1"/>
  <c r="O28" i="15"/>
  <c r="T3" i="15"/>
  <c r="R3" i="15"/>
  <c r="O3" i="15"/>
  <c r="G364" i="11" l="1"/>
  <c r="L364" i="11" s="1"/>
  <c r="L363" i="11"/>
  <c r="M363" i="11" s="1"/>
  <c r="I363" i="11"/>
  <c r="G363" i="11"/>
  <c r="L362" i="11"/>
  <c r="I362" i="11"/>
  <c r="G362" i="11"/>
  <c r="N361" i="11"/>
  <c r="M361" i="11"/>
  <c r="L361" i="11"/>
  <c r="G361" i="11"/>
  <c r="I361" i="11" s="1"/>
  <c r="M360" i="11"/>
  <c r="I360" i="11"/>
  <c r="G360" i="11"/>
  <c r="L360" i="11" s="1"/>
  <c r="G359" i="11"/>
  <c r="M358" i="11"/>
  <c r="L358" i="11"/>
  <c r="N358" i="11" s="1"/>
  <c r="G358" i="11"/>
  <c r="I358" i="11" s="1"/>
  <c r="G357" i="11"/>
  <c r="I357" i="11" s="1"/>
  <c r="G356" i="11"/>
  <c r="L356" i="11" s="1"/>
  <c r="L355" i="11"/>
  <c r="I355" i="11"/>
  <c r="G355" i="11"/>
  <c r="L354" i="11"/>
  <c r="I354" i="11"/>
  <c r="G354" i="11"/>
  <c r="N353" i="11"/>
  <c r="M353" i="11"/>
  <c r="L353" i="11"/>
  <c r="G353" i="11"/>
  <c r="I353" i="11" s="1"/>
  <c r="M352" i="11"/>
  <c r="I352" i="11"/>
  <c r="G352" i="11"/>
  <c r="L352" i="11" s="1"/>
  <c r="G351" i="11"/>
  <c r="M350" i="11"/>
  <c r="L350" i="11"/>
  <c r="G350" i="11"/>
  <c r="I350" i="11" s="1"/>
  <c r="G349" i="11"/>
  <c r="I349" i="11" s="1"/>
  <c r="G348" i="11"/>
  <c r="L348" i="11" s="1"/>
  <c r="L347" i="11"/>
  <c r="M347" i="11" s="1"/>
  <c r="I347" i="11"/>
  <c r="G347" i="11"/>
  <c r="L346" i="11"/>
  <c r="I346" i="11"/>
  <c r="G346" i="11"/>
  <c r="N345" i="11"/>
  <c r="M345" i="11"/>
  <c r="L345" i="11"/>
  <c r="I345" i="11"/>
  <c r="G345" i="11"/>
  <c r="M344" i="11"/>
  <c r="I344" i="11"/>
  <c r="G344" i="11"/>
  <c r="L344" i="11" s="1"/>
  <c r="G343" i="11"/>
  <c r="M342" i="11"/>
  <c r="L342" i="11"/>
  <c r="N342" i="11" s="1"/>
  <c r="G342" i="11"/>
  <c r="I342" i="11" s="1"/>
  <c r="G341" i="11"/>
  <c r="G340" i="11"/>
  <c r="L340" i="11" s="1"/>
  <c r="L339" i="11"/>
  <c r="M339" i="11" s="1"/>
  <c r="I339" i="11"/>
  <c r="G339" i="11"/>
  <c r="L338" i="11"/>
  <c r="I338" i="11"/>
  <c r="G338" i="11"/>
  <c r="N337" i="11"/>
  <c r="M337" i="11"/>
  <c r="L337" i="11"/>
  <c r="I337" i="11"/>
  <c r="G337" i="11"/>
  <c r="I336" i="11"/>
  <c r="G336" i="11"/>
  <c r="L336" i="11" s="1"/>
  <c r="G335" i="11"/>
  <c r="M334" i="11"/>
  <c r="L334" i="11"/>
  <c r="N334" i="11" s="1"/>
  <c r="G334" i="11"/>
  <c r="I334" i="11" s="1"/>
  <c r="L333" i="11"/>
  <c r="G333" i="11"/>
  <c r="I333" i="11" s="1"/>
  <c r="G332" i="11"/>
  <c r="L332" i="11" s="1"/>
  <c r="N331" i="11"/>
  <c r="L331" i="11"/>
  <c r="M331" i="11" s="1"/>
  <c r="I331" i="11"/>
  <c r="G331" i="11"/>
  <c r="L330" i="11"/>
  <c r="I330" i="11"/>
  <c r="G330" i="11"/>
  <c r="N329" i="11"/>
  <c r="M329" i="11"/>
  <c r="L329" i="11"/>
  <c r="I329" i="11"/>
  <c r="G329" i="11"/>
  <c r="I328" i="11"/>
  <c r="G328" i="11"/>
  <c r="L328" i="11" s="1"/>
  <c r="G327" i="11"/>
  <c r="M326" i="11"/>
  <c r="L326" i="11"/>
  <c r="G326" i="11"/>
  <c r="I326" i="11" s="1"/>
  <c r="L325" i="11"/>
  <c r="G325" i="11"/>
  <c r="I325" i="11" s="1"/>
  <c r="G324" i="11"/>
  <c r="L324" i="11" s="1"/>
  <c r="L323" i="11"/>
  <c r="M323" i="11" s="1"/>
  <c r="N323" i="11" s="1"/>
  <c r="I323" i="11"/>
  <c r="G323" i="11"/>
  <c r="L322" i="11"/>
  <c r="I322" i="11"/>
  <c r="G322" i="11"/>
  <c r="N321" i="11"/>
  <c r="M321" i="11"/>
  <c r="L321" i="11"/>
  <c r="I321" i="11"/>
  <c r="G321" i="11"/>
  <c r="M320" i="11"/>
  <c r="I320" i="11"/>
  <c r="G320" i="11"/>
  <c r="L320" i="11" s="1"/>
  <c r="G319" i="11"/>
  <c r="M318" i="11"/>
  <c r="L318" i="11"/>
  <c r="G318" i="11"/>
  <c r="I318" i="11" s="1"/>
  <c r="L317" i="11"/>
  <c r="N316" i="11"/>
  <c r="G316" i="11"/>
  <c r="L316" i="11" s="1"/>
  <c r="M316" i="11" s="1"/>
  <c r="M315" i="11"/>
  <c r="I315" i="11"/>
  <c r="G315" i="11"/>
  <c r="L315" i="11" s="1"/>
  <c r="G314" i="11"/>
  <c r="M313" i="11"/>
  <c r="L313" i="11"/>
  <c r="N313" i="11" s="1"/>
  <c r="G313" i="11"/>
  <c r="I313" i="11" s="1"/>
  <c r="G312" i="11"/>
  <c r="I312" i="11" s="1"/>
  <c r="G311" i="11"/>
  <c r="L311" i="11" s="1"/>
  <c r="L310" i="11"/>
  <c r="I310" i="11"/>
  <c r="G310" i="11"/>
  <c r="L309" i="11"/>
  <c r="I309" i="11"/>
  <c r="G309" i="11"/>
  <c r="G308" i="11"/>
  <c r="L308" i="11" s="1"/>
  <c r="M308" i="11" s="1"/>
  <c r="M307" i="11"/>
  <c r="I307" i="11"/>
  <c r="G307" i="11"/>
  <c r="L307" i="11" s="1"/>
  <c r="G306" i="11"/>
  <c r="M305" i="11"/>
  <c r="L305" i="11"/>
  <c r="N305" i="11" s="1"/>
  <c r="G305" i="11"/>
  <c r="I305" i="11" s="1"/>
  <c r="G304" i="11"/>
  <c r="G303" i="11"/>
  <c r="L303" i="11" s="1"/>
  <c r="L302" i="11"/>
  <c r="M302" i="11" s="1"/>
  <c r="I302" i="11"/>
  <c r="G302" i="11"/>
  <c r="L301" i="11"/>
  <c r="I301" i="11"/>
  <c r="G301" i="11"/>
  <c r="G300" i="11"/>
  <c r="L300" i="11" s="1"/>
  <c r="M300" i="11" s="1"/>
  <c r="M299" i="11"/>
  <c r="I299" i="11"/>
  <c r="G299" i="11"/>
  <c r="L299" i="11" s="1"/>
  <c r="G298" i="11"/>
  <c r="M297" i="11"/>
  <c r="L297" i="11"/>
  <c r="N297" i="11" s="1"/>
  <c r="G297" i="11"/>
  <c r="I297" i="11" s="1"/>
  <c r="G296" i="11"/>
  <c r="I296" i="11" s="1"/>
  <c r="G295" i="11"/>
  <c r="L295" i="11" s="1"/>
  <c r="N294" i="11"/>
  <c r="L294" i="11"/>
  <c r="M294" i="11" s="1"/>
  <c r="I294" i="11"/>
  <c r="G294" i="11"/>
  <c r="L293" i="11"/>
  <c r="I293" i="11"/>
  <c r="G293" i="11"/>
  <c r="G292" i="11"/>
  <c r="L292" i="11" s="1"/>
  <c r="M292" i="11" s="1"/>
  <c r="I291" i="11"/>
  <c r="G291" i="11"/>
  <c r="L291" i="11" s="1"/>
  <c r="L290" i="11"/>
  <c r="N289" i="11"/>
  <c r="L289" i="11"/>
  <c r="M289" i="11" s="1"/>
  <c r="I289" i="11"/>
  <c r="G289" i="11"/>
  <c r="L288" i="11"/>
  <c r="I288" i="11"/>
  <c r="G288" i="11"/>
  <c r="G287" i="11"/>
  <c r="L287" i="11" s="1"/>
  <c r="M287" i="11" s="1"/>
  <c r="I286" i="11"/>
  <c r="G286" i="11"/>
  <c r="L286" i="11" s="1"/>
  <c r="G285" i="11"/>
  <c r="M284" i="11"/>
  <c r="L284" i="11"/>
  <c r="G284" i="11"/>
  <c r="I284" i="11" s="1"/>
  <c r="L283" i="11"/>
  <c r="G283" i="11"/>
  <c r="I283" i="11" s="1"/>
  <c r="G282" i="11"/>
  <c r="L282" i="11" s="1"/>
  <c r="N281" i="11"/>
  <c r="L281" i="11"/>
  <c r="M281" i="11" s="1"/>
  <c r="I281" i="11"/>
  <c r="G281" i="11"/>
  <c r="L280" i="11"/>
  <c r="I280" i="11"/>
  <c r="G280" i="11"/>
  <c r="N279" i="11"/>
  <c r="G279" i="11"/>
  <c r="L279" i="11" s="1"/>
  <c r="M279" i="11" s="1"/>
  <c r="M278" i="11"/>
  <c r="I278" i="11"/>
  <c r="G278" i="11"/>
  <c r="L278" i="11" s="1"/>
  <c r="G277" i="11"/>
  <c r="M276" i="11"/>
  <c r="L276" i="11"/>
  <c r="G276" i="11"/>
  <c r="I276" i="11" s="1"/>
  <c r="G275" i="11"/>
  <c r="I275" i="11" s="1"/>
  <c r="G274" i="11"/>
  <c r="L274" i="11" s="1"/>
  <c r="L273" i="11"/>
  <c r="M273" i="11" s="1"/>
  <c r="I273" i="11"/>
  <c r="G273" i="11"/>
  <c r="L272" i="11"/>
  <c r="I272" i="11"/>
  <c r="G272" i="11"/>
  <c r="N271" i="11"/>
  <c r="G271" i="11"/>
  <c r="L271" i="11" s="1"/>
  <c r="M271" i="11" s="1"/>
  <c r="M270" i="11"/>
  <c r="I270" i="11"/>
  <c r="G270" i="11"/>
  <c r="L270" i="11" s="1"/>
  <c r="G269" i="11"/>
  <c r="M268" i="11"/>
  <c r="L268" i="11"/>
  <c r="N268" i="11" s="1"/>
  <c r="G268" i="11"/>
  <c r="I268" i="11" s="1"/>
  <c r="G267" i="11"/>
  <c r="I267" i="11" s="1"/>
  <c r="G266" i="11"/>
  <c r="L266" i="11" s="1"/>
  <c r="L265" i="11"/>
  <c r="M265" i="11" s="1"/>
  <c r="I265" i="11"/>
  <c r="G265" i="11"/>
  <c r="L264" i="11"/>
  <c r="I264" i="11"/>
  <c r="G264" i="11"/>
  <c r="N263" i="11"/>
  <c r="G263" i="11"/>
  <c r="L263" i="11" s="1"/>
  <c r="M263" i="11" s="1"/>
  <c r="M262" i="11"/>
  <c r="I262" i="11"/>
  <c r="G262" i="11"/>
  <c r="L262" i="11" s="1"/>
  <c r="G261" i="11"/>
  <c r="M260" i="11"/>
  <c r="L260" i="11"/>
  <c r="N260" i="11" s="1"/>
  <c r="G260" i="11"/>
  <c r="I260" i="11" s="1"/>
  <c r="G259" i="11"/>
  <c r="I259" i="11" s="1"/>
  <c r="L258" i="11"/>
  <c r="M258" i="11" s="1"/>
  <c r="M257" i="11"/>
  <c r="I257" i="11"/>
  <c r="G257" i="11"/>
  <c r="L257" i="11" s="1"/>
  <c r="G256" i="11"/>
  <c r="M255" i="11"/>
  <c r="L255" i="11"/>
  <c r="N255" i="11" s="1"/>
  <c r="G255" i="11"/>
  <c r="I255" i="11" s="1"/>
  <c r="G254" i="11"/>
  <c r="G253" i="11"/>
  <c r="L253" i="11" s="1"/>
  <c r="L252" i="11"/>
  <c r="M252" i="11" s="1"/>
  <c r="I252" i="11"/>
  <c r="G252" i="11"/>
  <c r="L251" i="11"/>
  <c r="I251" i="11"/>
  <c r="G251" i="11"/>
  <c r="G250" i="11"/>
  <c r="L250" i="11" s="1"/>
  <c r="M250" i="11" s="1"/>
  <c r="M249" i="11"/>
  <c r="I249" i="11"/>
  <c r="G249" i="11"/>
  <c r="L249" i="11" s="1"/>
  <c r="G248" i="11"/>
  <c r="M247" i="11"/>
  <c r="L247" i="11"/>
  <c r="N247" i="11" s="1"/>
  <c r="G247" i="11"/>
  <c r="I247" i="11" s="1"/>
  <c r="G246" i="11"/>
  <c r="I246" i="11" s="1"/>
  <c r="G245" i="11"/>
  <c r="L245" i="11" s="1"/>
  <c r="N244" i="11"/>
  <c r="L244" i="11"/>
  <c r="M244" i="11" s="1"/>
  <c r="I244" i="11"/>
  <c r="G244" i="11"/>
  <c r="L243" i="11"/>
  <c r="I243" i="11"/>
  <c r="G243" i="11"/>
  <c r="G242" i="11"/>
  <c r="L242" i="11" s="1"/>
  <c r="M242" i="11" s="1"/>
  <c r="N241" i="11"/>
  <c r="M241" i="11"/>
  <c r="I241" i="11"/>
  <c r="G241" i="11"/>
  <c r="L241" i="11" s="1"/>
  <c r="G240" i="11"/>
  <c r="L240" i="11" s="1"/>
  <c r="M239" i="11"/>
  <c r="L239" i="11"/>
  <c r="N239" i="11" s="1"/>
  <c r="G239" i="11"/>
  <c r="I239" i="11" s="1"/>
  <c r="L238" i="11"/>
  <c r="G238" i="11"/>
  <c r="I238" i="11" s="1"/>
  <c r="G237" i="11"/>
  <c r="N236" i="11"/>
  <c r="L236" i="11"/>
  <c r="M236" i="11" s="1"/>
  <c r="I236" i="11"/>
  <c r="G236" i="11"/>
  <c r="L235" i="11"/>
  <c r="I235" i="11"/>
  <c r="G235" i="11"/>
  <c r="G234" i="11"/>
  <c r="L234" i="11" s="1"/>
  <c r="M234" i="11" s="1"/>
  <c r="M233" i="11"/>
  <c r="I233" i="11"/>
  <c r="G233" i="11"/>
  <c r="L233" i="11" s="1"/>
  <c r="N233" i="11" s="1"/>
  <c r="I232" i="11"/>
  <c r="G232" i="11"/>
  <c r="L232" i="11" s="1"/>
  <c r="M231" i="11"/>
  <c r="L231" i="11"/>
  <c r="N231" i="11" s="1"/>
  <c r="G231" i="11"/>
  <c r="I231" i="11" s="1"/>
  <c r="G230" i="11"/>
  <c r="I230" i="11" s="1"/>
  <c r="G229" i="11"/>
  <c r="L228" i="11"/>
  <c r="M228" i="11" s="1"/>
  <c r="I228" i="11"/>
  <c r="G228" i="11"/>
  <c r="L227" i="11"/>
  <c r="I227" i="11"/>
  <c r="G227" i="11"/>
  <c r="M226" i="11"/>
  <c r="L226" i="11"/>
  <c r="L225" i="11"/>
  <c r="G225" i="11"/>
  <c r="I225" i="11" s="1"/>
  <c r="G224" i="11"/>
  <c r="N223" i="11"/>
  <c r="L223" i="11"/>
  <c r="M223" i="11" s="1"/>
  <c r="I223" i="11"/>
  <c r="G223" i="11"/>
  <c r="L222" i="11"/>
  <c r="I222" i="11"/>
  <c r="G222" i="11"/>
  <c r="G221" i="11"/>
  <c r="L221" i="11" s="1"/>
  <c r="M220" i="11"/>
  <c r="N220" i="11" s="1"/>
  <c r="I220" i="11"/>
  <c r="G220" i="11"/>
  <c r="L220" i="11" s="1"/>
  <c r="G219" i="11"/>
  <c r="L219" i="11" s="1"/>
  <c r="L218" i="11"/>
  <c r="G218" i="11"/>
  <c r="I218" i="11" s="1"/>
  <c r="L217" i="11"/>
  <c r="G217" i="11"/>
  <c r="I217" i="11" s="1"/>
  <c r="G216" i="11"/>
  <c r="L215" i="11"/>
  <c r="I215" i="11"/>
  <c r="G215" i="11"/>
  <c r="L214" i="11"/>
  <c r="I214" i="11"/>
  <c r="G214" i="11"/>
  <c r="G213" i="11"/>
  <c r="L213" i="11" s="1"/>
  <c r="M212" i="11"/>
  <c r="I212" i="11"/>
  <c r="G212" i="11"/>
  <c r="L212" i="11" s="1"/>
  <c r="N212" i="11" s="1"/>
  <c r="G211" i="11"/>
  <c r="L211" i="11" s="1"/>
  <c r="L210" i="11"/>
  <c r="G210" i="11"/>
  <c r="I210" i="11" s="1"/>
  <c r="L209" i="11"/>
  <c r="G209" i="11"/>
  <c r="I209" i="11" s="1"/>
  <c r="G208" i="11"/>
  <c r="L207" i="11"/>
  <c r="I207" i="11"/>
  <c r="G207" i="11"/>
  <c r="L206" i="11"/>
  <c r="I206" i="11"/>
  <c r="G206" i="11"/>
  <c r="G205" i="11"/>
  <c r="L205" i="11" s="1"/>
  <c r="M204" i="11"/>
  <c r="I204" i="11"/>
  <c r="G204" i="11"/>
  <c r="L204" i="11" s="1"/>
  <c r="N204" i="11" s="1"/>
  <c r="G203" i="11"/>
  <c r="L203" i="11" s="1"/>
  <c r="L202" i="11"/>
  <c r="G202" i="11"/>
  <c r="I202" i="11" s="1"/>
  <c r="L201" i="11"/>
  <c r="G201" i="11"/>
  <c r="I201" i="11" s="1"/>
  <c r="G200" i="11"/>
  <c r="L199" i="11"/>
  <c r="I199" i="11"/>
  <c r="G199" i="11"/>
  <c r="N198" i="11"/>
  <c r="L198" i="11"/>
  <c r="M198" i="11" s="1"/>
  <c r="I198" i="11"/>
  <c r="G198" i="11"/>
  <c r="M197" i="11"/>
  <c r="I197" i="11"/>
  <c r="G197" i="11"/>
  <c r="L197" i="11" s="1"/>
  <c r="N197" i="11" s="1"/>
  <c r="G196" i="11"/>
  <c r="L196" i="11" s="1"/>
  <c r="L195" i="11"/>
  <c r="G195" i="11"/>
  <c r="I195" i="11" s="1"/>
  <c r="G194" i="11"/>
  <c r="L194" i="11" s="1"/>
  <c r="G193" i="11"/>
  <c r="I193" i="11" s="1"/>
  <c r="N192" i="11"/>
  <c r="M192" i="11"/>
  <c r="L192" i="11"/>
  <c r="I192" i="11"/>
  <c r="G192" i="11"/>
  <c r="L191" i="11"/>
  <c r="M191" i="11" s="1"/>
  <c r="N191" i="11" s="1"/>
  <c r="I191" i="11"/>
  <c r="G191" i="11"/>
  <c r="M190" i="11"/>
  <c r="N190" i="11" s="1"/>
  <c r="L190" i="11"/>
  <c r="I190" i="11"/>
  <c r="G190" i="11"/>
  <c r="G189" i="11"/>
  <c r="L189" i="11" s="1"/>
  <c r="L188" i="11"/>
  <c r="M188" i="11" s="1"/>
  <c r="I187" i="11"/>
  <c r="G187" i="11"/>
  <c r="L187" i="11" s="1"/>
  <c r="L186" i="11"/>
  <c r="M186" i="11" s="1"/>
  <c r="N186" i="11" s="1"/>
  <c r="I186" i="11"/>
  <c r="G186" i="11"/>
  <c r="M185" i="11"/>
  <c r="L185" i="11"/>
  <c r="N185" i="11" s="1"/>
  <c r="I185" i="11"/>
  <c r="G185" i="11"/>
  <c r="G184" i="11"/>
  <c r="L184" i="11" s="1"/>
  <c r="G183" i="11"/>
  <c r="L183" i="11" s="1"/>
  <c r="G182" i="11"/>
  <c r="L181" i="11"/>
  <c r="I181" i="11"/>
  <c r="G181" i="11"/>
  <c r="L180" i="11"/>
  <c r="G180" i="11"/>
  <c r="I180" i="11" s="1"/>
  <c r="I179" i="11"/>
  <c r="G179" i="11"/>
  <c r="L179" i="11" s="1"/>
  <c r="N178" i="11"/>
  <c r="L178" i="11"/>
  <c r="M178" i="11" s="1"/>
  <c r="I178" i="11"/>
  <c r="G178" i="11"/>
  <c r="M177" i="11"/>
  <c r="L177" i="11"/>
  <c r="N177" i="11" s="1"/>
  <c r="I177" i="11"/>
  <c r="G177" i="11"/>
  <c r="G176" i="11"/>
  <c r="L176" i="11" s="1"/>
  <c r="G175" i="11"/>
  <c r="L175" i="11" s="1"/>
  <c r="G174" i="11"/>
  <c r="L173" i="11"/>
  <c r="I173" i="11"/>
  <c r="G173" i="11"/>
  <c r="L172" i="11"/>
  <c r="G172" i="11"/>
  <c r="I172" i="11" s="1"/>
  <c r="I171" i="11"/>
  <c r="G171" i="11"/>
  <c r="L171" i="11" s="1"/>
  <c r="N170" i="11"/>
  <c r="L170" i="11"/>
  <c r="M170" i="11" s="1"/>
  <c r="I170" i="11"/>
  <c r="G170" i="11"/>
  <c r="M169" i="11"/>
  <c r="L169" i="11"/>
  <c r="N169" i="11" s="1"/>
  <c r="I169" i="11"/>
  <c r="G169" i="11"/>
  <c r="G168" i="11"/>
  <c r="L168" i="11" s="1"/>
  <c r="M167" i="11"/>
  <c r="G167" i="11"/>
  <c r="L167" i="11" s="1"/>
  <c r="G166" i="11"/>
  <c r="I166" i="11" s="1"/>
  <c r="L165" i="11"/>
  <c r="I165" i="11"/>
  <c r="G165" i="11"/>
  <c r="L164" i="11"/>
  <c r="M164" i="11" s="1"/>
  <c r="N164" i="11" s="1"/>
  <c r="G164" i="11"/>
  <c r="I164" i="11" s="1"/>
  <c r="I163" i="11"/>
  <c r="G163" i="11"/>
  <c r="L163" i="11" s="1"/>
  <c r="N162" i="11"/>
  <c r="L162" i="11"/>
  <c r="M162" i="11" s="1"/>
  <c r="I162" i="11"/>
  <c r="G162" i="11"/>
  <c r="L161" i="11"/>
  <c r="M161" i="11" s="1"/>
  <c r="L160" i="11"/>
  <c r="I160" i="11"/>
  <c r="G160" i="11"/>
  <c r="N159" i="11"/>
  <c r="L159" i="11"/>
  <c r="M159" i="11" s="1"/>
  <c r="G159" i="11"/>
  <c r="I159" i="11" s="1"/>
  <c r="I158" i="11"/>
  <c r="G158" i="11"/>
  <c r="L158" i="11" s="1"/>
  <c r="L157" i="11"/>
  <c r="M157" i="11" s="1"/>
  <c r="N157" i="11" s="1"/>
  <c r="I157" i="11"/>
  <c r="G157" i="11"/>
  <c r="L156" i="11"/>
  <c r="M156" i="11" s="1"/>
  <c r="L155" i="11"/>
  <c r="I155" i="11"/>
  <c r="G155" i="11"/>
  <c r="L154" i="11"/>
  <c r="M154" i="11" s="1"/>
  <c r="G154" i="11"/>
  <c r="I154" i="11" s="1"/>
  <c r="I153" i="11"/>
  <c r="G153" i="11"/>
  <c r="L153" i="11" s="1"/>
  <c r="L152" i="11"/>
  <c r="M152" i="11" s="1"/>
  <c r="N152" i="11" s="1"/>
  <c r="I152" i="11"/>
  <c r="G152" i="11"/>
  <c r="M151" i="11"/>
  <c r="L151" i="11"/>
  <c r="M150" i="11"/>
  <c r="L150" i="11"/>
  <c r="N150" i="11" s="1"/>
  <c r="I150" i="11"/>
  <c r="G150" i="11"/>
  <c r="L149" i="11"/>
  <c r="M149" i="11" s="1"/>
  <c r="G149" i="11"/>
  <c r="I149" i="11" s="1"/>
  <c r="I148" i="11"/>
  <c r="G148" i="11"/>
  <c r="L148" i="11" s="1"/>
  <c r="L147" i="11"/>
  <c r="M147" i="11" s="1"/>
  <c r="N147" i="11" s="1"/>
  <c r="G147" i="11"/>
  <c r="I147" i="11" s="1"/>
  <c r="M146" i="11"/>
  <c r="L146" i="11"/>
  <c r="N146" i="11" s="1"/>
  <c r="I146" i="11"/>
  <c r="G146" i="11"/>
  <c r="G145" i="11"/>
  <c r="I144" i="11"/>
  <c r="G144" i="11"/>
  <c r="L144" i="11" s="1"/>
  <c r="G143" i="11"/>
  <c r="I143" i="11" s="1"/>
  <c r="M142" i="11"/>
  <c r="L142" i="11"/>
  <c r="N142" i="11" s="1"/>
  <c r="I142" i="11"/>
  <c r="G142" i="11"/>
  <c r="L141" i="11"/>
  <c r="M141" i="11" s="1"/>
  <c r="G141" i="11"/>
  <c r="I141" i="11" s="1"/>
  <c r="I140" i="11"/>
  <c r="G140" i="11"/>
  <c r="L140" i="11" s="1"/>
  <c r="N139" i="11"/>
  <c r="L139" i="11"/>
  <c r="M139" i="11" s="1"/>
  <c r="G139" i="11"/>
  <c r="I139" i="11" s="1"/>
  <c r="M138" i="11"/>
  <c r="L138" i="11"/>
  <c r="N138" i="11" s="1"/>
  <c r="I138" i="11"/>
  <c r="G138" i="11"/>
  <c r="G137" i="11"/>
  <c r="I136" i="11"/>
  <c r="G136" i="11"/>
  <c r="L136" i="11" s="1"/>
  <c r="L135" i="11"/>
  <c r="G135" i="11"/>
  <c r="I135" i="11" s="1"/>
  <c r="M134" i="11"/>
  <c r="L134" i="11"/>
  <c r="I134" i="11"/>
  <c r="G134" i="11"/>
  <c r="G133" i="11"/>
  <c r="I133" i="11" s="1"/>
  <c r="I132" i="11"/>
  <c r="G132" i="11"/>
  <c r="L132" i="11" s="1"/>
  <c r="L131" i="11"/>
  <c r="M131" i="11" s="1"/>
  <c r="G131" i="11"/>
  <c r="I131" i="11" s="1"/>
  <c r="M130" i="11"/>
  <c r="L130" i="11"/>
  <c r="N130" i="11" s="1"/>
  <c r="I130" i="11"/>
  <c r="G130" i="11"/>
  <c r="G129" i="11"/>
  <c r="M128" i="11"/>
  <c r="I128" i="11"/>
  <c r="G128" i="11"/>
  <c r="L128" i="11" s="1"/>
  <c r="G127" i="11"/>
  <c r="I127" i="11" s="1"/>
  <c r="M126" i="11"/>
  <c r="L126" i="11"/>
  <c r="N126" i="11" s="1"/>
  <c r="I126" i="11"/>
  <c r="G126" i="11"/>
  <c r="G125" i="11"/>
  <c r="I125" i="11" s="1"/>
  <c r="I124" i="11"/>
  <c r="G124" i="11"/>
  <c r="L124" i="11" s="1"/>
  <c r="N123" i="11"/>
  <c r="L123" i="11"/>
  <c r="M123" i="11" s="1"/>
  <c r="G123" i="11"/>
  <c r="I123" i="11" s="1"/>
  <c r="M122" i="11"/>
  <c r="L122" i="11"/>
  <c r="I122" i="11"/>
  <c r="G122" i="11"/>
  <c r="G121" i="11"/>
  <c r="I121" i="11" s="1"/>
  <c r="G120" i="11"/>
  <c r="L120" i="11" s="1"/>
  <c r="G119" i="11"/>
  <c r="I119" i="11" s="1"/>
  <c r="L118" i="11"/>
  <c r="I118" i="11"/>
  <c r="G118" i="11"/>
  <c r="L117" i="11"/>
  <c r="M117" i="11" s="1"/>
  <c r="G117" i="11"/>
  <c r="I117" i="11" s="1"/>
  <c r="N116" i="11"/>
  <c r="M116" i="11"/>
  <c r="I116" i="11"/>
  <c r="G116" i="11"/>
  <c r="L116" i="11" s="1"/>
  <c r="L115" i="11"/>
  <c r="M115" i="11" s="1"/>
  <c r="I115" i="11"/>
  <c r="G115" i="11"/>
  <c r="M114" i="11"/>
  <c r="L114" i="11"/>
  <c r="I114" i="11"/>
  <c r="G114" i="11"/>
  <c r="L113" i="11"/>
  <c r="G113" i="11"/>
  <c r="I113" i="11" s="1"/>
  <c r="M112" i="11"/>
  <c r="G112" i="11"/>
  <c r="L112" i="11" s="1"/>
  <c r="G111" i="11"/>
  <c r="L111" i="11" s="1"/>
  <c r="L110" i="11"/>
  <c r="I110" i="11"/>
  <c r="G110" i="11"/>
  <c r="G109" i="11"/>
  <c r="I109" i="11" s="1"/>
  <c r="M108" i="11"/>
  <c r="G108" i="11"/>
  <c r="L108" i="11" s="1"/>
  <c r="N108" i="11" s="1"/>
  <c r="G107" i="11"/>
  <c r="L107" i="11" s="1"/>
  <c r="L106" i="11"/>
  <c r="I106" i="11"/>
  <c r="G106" i="11"/>
  <c r="G105" i="11"/>
  <c r="I105" i="11" s="1"/>
  <c r="M104" i="11"/>
  <c r="G104" i="11"/>
  <c r="L104" i="11" s="1"/>
  <c r="N104" i="11" s="1"/>
  <c r="G103" i="11"/>
  <c r="L103" i="11" s="1"/>
  <c r="L102" i="11"/>
  <c r="I102" i="11"/>
  <c r="G102" i="11"/>
  <c r="G101" i="11"/>
  <c r="I101" i="11" s="1"/>
  <c r="M100" i="11"/>
  <c r="G100" i="11"/>
  <c r="L100" i="11" s="1"/>
  <c r="N100" i="11" s="1"/>
  <c r="G99" i="11"/>
  <c r="L99" i="11" s="1"/>
  <c r="L98" i="11"/>
  <c r="I98" i="11"/>
  <c r="G98" i="11"/>
  <c r="G97" i="11"/>
  <c r="I97" i="11" s="1"/>
  <c r="M96" i="11"/>
  <c r="G96" i="11"/>
  <c r="L96" i="11" s="1"/>
  <c r="N96" i="11" s="1"/>
  <c r="G95" i="11"/>
  <c r="L95" i="11" s="1"/>
  <c r="L94" i="11"/>
  <c r="I94" i="11"/>
  <c r="G94" i="11"/>
  <c r="L93" i="11"/>
  <c r="G92" i="11"/>
  <c r="I92" i="11" s="1"/>
  <c r="G91" i="11"/>
  <c r="L91" i="11" s="1"/>
  <c r="G90" i="11"/>
  <c r="L90" i="11" s="1"/>
  <c r="M89" i="11"/>
  <c r="L89" i="11"/>
  <c r="N89" i="11" s="1"/>
  <c r="I89" i="11"/>
  <c r="G89" i="11"/>
  <c r="G88" i="11"/>
  <c r="I88" i="11" s="1"/>
  <c r="L87" i="11"/>
  <c r="I87" i="11"/>
  <c r="G87" i="11"/>
  <c r="N86" i="11"/>
  <c r="L86" i="11"/>
  <c r="M86" i="11" s="1"/>
  <c r="I86" i="11"/>
  <c r="G86" i="11"/>
  <c r="L85" i="11"/>
  <c r="I85" i="11"/>
  <c r="G85" i="11"/>
  <c r="G84" i="11"/>
  <c r="L84" i="11" s="1"/>
  <c r="I83" i="11"/>
  <c r="G83" i="11"/>
  <c r="L83" i="11" s="1"/>
  <c r="M83" i="11" s="1"/>
  <c r="N83" i="11" s="1"/>
  <c r="L82" i="11"/>
  <c r="M82" i="11" s="1"/>
  <c r="I81" i="11"/>
  <c r="G81" i="11"/>
  <c r="L81" i="11" s="1"/>
  <c r="L80" i="11"/>
  <c r="M80" i="11" s="1"/>
  <c r="I79" i="11"/>
  <c r="G79" i="11"/>
  <c r="L79" i="11" s="1"/>
  <c r="G78" i="11"/>
  <c r="I78" i="11" s="1"/>
  <c r="G77" i="11"/>
  <c r="L77" i="11" s="1"/>
  <c r="G76" i="11"/>
  <c r="L76" i="11" s="1"/>
  <c r="M75" i="11"/>
  <c r="L75" i="11"/>
  <c r="N75" i="11" s="1"/>
  <c r="I75" i="11"/>
  <c r="G75" i="11"/>
  <c r="L74" i="11"/>
  <c r="G74" i="11"/>
  <c r="I74" i="11" s="1"/>
  <c r="M73" i="11"/>
  <c r="N73" i="11" s="1"/>
  <c r="G73" i="11"/>
  <c r="L73" i="11" s="1"/>
  <c r="I72" i="11"/>
  <c r="G72" i="11"/>
  <c r="L72" i="11" s="1"/>
  <c r="G71" i="11"/>
  <c r="L71" i="11" s="1"/>
  <c r="L70" i="11"/>
  <c r="M70" i="11" s="1"/>
  <c r="N70" i="11" s="1"/>
  <c r="G70" i="11"/>
  <c r="I70" i="11" s="1"/>
  <c r="G69" i="11"/>
  <c r="L69" i="11" s="1"/>
  <c r="G68" i="11"/>
  <c r="L68" i="11" s="1"/>
  <c r="L67" i="11"/>
  <c r="I67" i="11"/>
  <c r="G67" i="11"/>
  <c r="L66" i="11"/>
  <c r="L65" i="11"/>
  <c r="G65" i="11"/>
  <c r="I65" i="11" s="1"/>
  <c r="L64" i="11"/>
  <c r="G64" i="11"/>
  <c r="I64" i="11" s="1"/>
  <c r="L63" i="11"/>
  <c r="M63" i="11" s="1"/>
  <c r="L62" i="11"/>
  <c r="G62" i="11"/>
  <c r="I62" i="11" s="1"/>
  <c r="L61" i="11"/>
  <c r="M61" i="11" s="1"/>
  <c r="G61" i="11"/>
  <c r="I61" i="11" s="1"/>
  <c r="G60" i="11"/>
  <c r="I60" i="11" s="1"/>
  <c r="I59" i="11"/>
  <c r="G59" i="11"/>
  <c r="L59" i="11" s="1"/>
  <c r="G58" i="11"/>
  <c r="L58" i="11" s="1"/>
  <c r="M57" i="11"/>
  <c r="L57" i="11"/>
  <c r="N57" i="11" s="1"/>
  <c r="I57" i="11"/>
  <c r="G57" i="11"/>
  <c r="L56" i="11"/>
  <c r="G56" i="11"/>
  <c r="I56" i="11" s="1"/>
  <c r="G55" i="11"/>
  <c r="L55" i="11" s="1"/>
  <c r="L54" i="11"/>
  <c r="M54" i="11" s="1"/>
  <c r="G53" i="11"/>
  <c r="L53" i="11" s="1"/>
  <c r="M52" i="11"/>
  <c r="L52" i="11"/>
  <c r="N52" i="11" s="1"/>
  <c r="I52" i="11"/>
  <c r="G52" i="11"/>
  <c r="L51" i="11"/>
  <c r="G51" i="11"/>
  <c r="I51" i="11" s="1"/>
  <c r="G50" i="11"/>
  <c r="L50" i="11" s="1"/>
  <c r="G49" i="11"/>
  <c r="L49" i="11" s="1"/>
  <c r="L48" i="11"/>
  <c r="I48" i="11"/>
  <c r="G48" i="11"/>
  <c r="L47" i="11"/>
  <c r="G47" i="11"/>
  <c r="I47" i="11" s="1"/>
  <c r="G46" i="11"/>
  <c r="L46" i="11" s="1"/>
  <c r="G45" i="11"/>
  <c r="L45" i="11" s="1"/>
  <c r="L44" i="11"/>
  <c r="I44" i="11"/>
  <c r="G44" i="11"/>
  <c r="L43" i="11"/>
  <c r="G43" i="11"/>
  <c r="I43" i="11" s="1"/>
  <c r="G42" i="11"/>
  <c r="L42" i="11" s="1"/>
  <c r="G41" i="11"/>
  <c r="L41" i="11" s="1"/>
  <c r="L40" i="11"/>
  <c r="L39" i="11"/>
  <c r="I39" i="11"/>
  <c r="G39" i="11"/>
  <c r="L38" i="11"/>
  <c r="G38" i="11"/>
  <c r="I38" i="11" s="1"/>
  <c r="G37" i="11"/>
  <c r="L37" i="11" s="1"/>
  <c r="G36" i="11"/>
  <c r="L36" i="11" s="1"/>
  <c r="L35" i="11"/>
  <c r="M34" i="11"/>
  <c r="L34" i="11"/>
  <c r="N34" i="11" s="1"/>
  <c r="I34" i="11"/>
  <c r="G34" i="11"/>
  <c r="L33" i="11"/>
  <c r="G33" i="11"/>
  <c r="I33" i="11" s="1"/>
  <c r="G32" i="11"/>
  <c r="L32" i="11" s="1"/>
  <c r="L31" i="11"/>
  <c r="M31" i="11" s="1"/>
  <c r="G30" i="11"/>
  <c r="L30" i="11" s="1"/>
  <c r="M29" i="11"/>
  <c r="L29" i="11"/>
  <c r="N29" i="11" s="1"/>
  <c r="I29" i="11"/>
  <c r="G29" i="11"/>
  <c r="L28" i="11"/>
  <c r="G28" i="11"/>
  <c r="I28" i="11" s="1"/>
  <c r="L27" i="11"/>
  <c r="M27" i="11" s="1"/>
  <c r="I26" i="11"/>
  <c r="G26" i="11"/>
  <c r="L26" i="11" s="1"/>
  <c r="G25" i="11"/>
  <c r="L25" i="11" s="1"/>
  <c r="M24" i="11"/>
  <c r="L24" i="11"/>
  <c r="N24" i="11" s="1"/>
  <c r="I24" i="11"/>
  <c r="G24" i="11"/>
  <c r="L23" i="11"/>
  <c r="G23" i="11"/>
  <c r="I23" i="11" s="1"/>
  <c r="G22" i="11"/>
  <c r="L22" i="11" s="1"/>
  <c r="G21" i="11"/>
  <c r="L21" i="11" s="1"/>
  <c r="L20" i="11"/>
  <c r="I20" i="11"/>
  <c r="G20" i="11"/>
  <c r="L19" i="11"/>
  <c r="I19" i="11"/>
  <c r="G19" i="11"/>
  <c r="G18" i="11"/>
  <c r="L18" i="11" s="1"/>
  <c r="G17" i="11"/>
  <c r="L17" i="11" s="1"/>
  <c r="L16" i="11"/>
  <c r="I16" i="11"/>
  <c r="G16" i="11"/>
  <c r="L15" i="11"/>
  <c r="G15" i="11"/>
  <c r="I15" i="11" s="1"/>
  <c r="G14" i="11"/>
  <c r="L14" i="11" s="1"/>
  <c r="G13" i="11"/>
  <c r="L13" i="11" s="1"/>
  <c r="L12" i="11"/>
  <c r="L11" i="11"/>
  <c r="I11" i="11"/>
  <c r="G11" i="11"/>
  <c r="L10" i="11"/>
  <c r="G10" i="11"/>
  <c r="I10" i="11" s="1"/>
  <c r="M9" i="11"/>
  <c r="L9" i="11"/>
  <c r="G8" i="11"/>
  <c r="L8" i="11" s="1"/>
  <c r="L7" i="11"/>
  <c r="M7" i="11" s="1"/>
  <c r="G6" i="11"/>
  <c r="I6" i="11" s="1"/>
  <c r="L5" i="11"/>
  <c r="I5" i="11"/>
  <c r="G5" i="11"/>
  <c r="L4" i="11"/>
  <c r="M4" i="11" s="1"/>
  <c r="N11" i="13"/>
  <c r="M11" i="13"/>
  <c r="L11" i="13"/>
  <c r="I11" i="13"/>
  <c r="L10" i="13"/>
  <c r="M10" i="13" s="1"/>
  <c r="N9" i="13"/>
  <c r="M9" i="13"/>
  <c r="L9" i="13"/>
  <c r="I9" i="13"/>
  <c r="L8" i="13"/>
  <c r="M8" i="13" s="1"/>
  <c r="N7" i="13"/>
  <c r="M7" i="13"/>
  <c r="L7" i="13"/>
  <c r="I7" i="13"/>
  <c r="L6" i="13"/>
  <c r="M6" i="13" s="1"/>
  <c r="N5" i="13"/>
  <c r="M5" i="13"/>
  <c r="L5" i="13"/>
  <c r="I5" i="13"/>
  <c r="L4" i="13"/>
  <c r="M4" i="13" s="1"/>
  <c r="S27" i="14"/>
  <c r="O45" i="15"/>
  <c r="T79" i="15"/>
  <c r="S66" i="15"/>
  <c r="T8" i="15"/>
  <c r="M13" i="11" l="1"/>
  <c r="N13" i="11" s="1"/>
  <c r="M72" i="11"/>
  <c r="N72" i="11" s="1"/>
  <c r="M14" i="11"/>
  <c r="N14" i="11" s="1"/>
  <c r="N55" i="11"/>
  <c r="M55" i="11"/>
  <c r="M81" i="11"/>
  <c r="N81" i="11" s="1"/>
  <c r="N56" i="11"/>
  <c r="M68" i="11"/>
  <c r="N68" i="11" s="1"/>
  <c r="M77" i="11"/>
  <c r="N77" i="11" s="1"/>
  <c r="M111" i="11"/>
  <c r="N111" i="11"/>
  <c r="M69" i="11"/>
  <c r="N69" i="11" s="1"/>
  <c r="M107" i="11"/>
  <c r="N107" i="11" s="1"/>
  <c r="M41" i="11"/>
  <c r="N41" i="11" s="1"/>
  <c r="M42" i="11"/>
  <c r="N42" i="11" s="1"/>
  <c r="M8" i="11"/>
  <c r="N8" i="11"/>
  <c r="N79" i="11"/>
  <c r="M79" i="11"/>
  <c r="M103" i="11"/>
  <c r="N103" i="11" s="1"/>
  <c r="M18" i="11"/>
  <c r="N18" i="11" s="1"/>
  <c r="M37" i="11"/>
  <c r="N37" i="11" s="1"/>
  <c r="N58" i="11"/>
  <c r="M58" i="11"/>
  <c r="N15" i="11"/>
  <c r="N32" i="11"/>
  <c r="M32" i="11"/>
  <c r="M49" i="11"/>
  <c r="N49" i="11"/>
  <c r="M26" i="11"/>
  <c r="N26" i="11" s="1"/>
  <c r="N51" i="11"/>
  <c r="N30" i="11"/>
  <c r="M30" i="11"/>
  <c r="N53" i="11"/>
  <c r="M53" i="11"/>
  <c r="M99" i="11"/>
  <c r="N99" i="11" s="1"/>
  <c r="N17" i="11"/>
  <c r="M17" i="11"/>
  <c r="M21" i="11"/>
  <c r="N21" i="11" s="1"/>
  <c r="N25" i="11"/>
  <c r="M25" i="11"/>
  <c r="M36" i="11"/>
  <c r="N36" i="11"/>
  <c r="M45" i="11"/>
  <c r="N45" i="11" s="1"/>
  <c r="M50" i="11"/>
  <c r="N50" i="11" s="1"/>
  <c r="M71" i="11"/>
  <c r="N71" i="11" s="1"/>
  <c r="M84" i="11"/>
  <c r="N84" i="11" s="1"/>
  <c r="M90" i="11"/>
  <c r="N90" i="11"/>
  <c r="M95" i="11"/>
  <c r="N95" i="11" s="1"/>
  <c r="M22" i="11"/>
  <c r="N22" i="11" s="1"/>
  <c r="M46" i="11"/>
  <c r="N46" i="11"/>
  <c r="N59" i="11"/>
  <c r="M59" i="11"/>
  <c r="N10" i="11"/>
  <c r="N23" i="11"/>
  <c r="N47" i="11"/>
  <c r="M76" i="11"/>
  <c r="N76" i="11" s="1"/>
  <c r="N165" i="11"/>
  <c r="M205" i="11"/>
  <c r="N205" i="11" s="1"/>
  <c r="M221" i="11"/>
  <c r="N221" i="11" s="1"/>
  <c r="M10" i="11"/>
  <c r="M15" i="11"/>
  <c r="I17" i="11"/>
  <c r="M33" i="11"/>
  <c r="N33" i="11" s="1"/>
  <c r="M38" i="11"/>
  <c r="N38" i="11" s="1"/>
  <c r="M43" i="11"/>
  <c r="N43" i="11" s="1"/>
  <c r="I45" i="11"/>
  <c r="M51" i="11"/>
  <c r="I53" i="11"/>
  <c r="M56" i="11"/>
  <c r="I58" i="11"/>
  <c r="M65" i="11"/>
  <c r="N65" i="11" s="1"/>
  <c r="I69" i="11"/>
  <c r="M74" i="11"/>
  <c r="N74" i="11" s="1"/>
  <c r="I76" i="11"/>
  <c r="M85" i="11"/>
  <c r="N85" i="11" s="1"/>
  <c r="I91" i="11"/>
  <c r="I95" i="11"/>
  <c r="L97" i="11"/>
  <c r="I99" i="11"/>
  <c r="L101" i="11"/>
  <c r="I103" i="11"/>
  <c r="L105" i="11"/>
  <c r="I107" i="11"/>
  <c r="L109" i="11"/>
  <c r="I111" i="11"/>
  <c r="M113" i="11"/>
  <c r="N113" i="11" s="1"/>
  <c r="N117" i="11"/>
  <c r="N120" i="11"/>
  <c r="L127" i="11"/>
  <c r="L133" i="11"/>
  <c r="N141" i="11"/>
  <c r="N163" i="11"/>
  <c r="M163" i="11"/>
  <c r="N172" i="11"/>
  <c r="M172" i="11"/>
  <c r="M179" i="11"/>
  <c r="N179" i="11" s="1"/>
  <c r="M189" i="11"/>
  <c r="N189" i="11" s="1"/>
  <c r="M194" i="11"/>
  <c r="N194" i="11" s="1"/>
  <c r="M238" i="11"/>
  <c r="N238" i="11" s="1"/>
  <c r="L261" i="11"/>
  <c r="I261" i="11"/>
  <c r="L359" i="11"/>
  <c r="I359" i="11"/>
  <c r="L182" i="11"/>
  <c r="I182" i="11"/>
  <c r="M23" i="11"/>
  <c r="I25" i="11"/>
  <c r="M28" i="11"/>
  <c r="N28" i="11" s="1"/>
  <c r="I30" i="11"/>
  <c r="M5" i="11"/>
  <c r="N5" i="11" s="1"/>
  <c r="M12" i="11"/>
  <c r="I14" i="11"/>
  <c r="M20" i="11"/>
  <c r="N20" i="11" s="1"/>
  <c r="I22" i="11"/>
  <c r="I32" i="11"/>
  <c r="M35" i="11"/>
  <c r="I37" i="11"/>
  <c r="M40" i="11"/>
  <c r="I42" i="11"/>
  <c r="M48" i="11"/>
  <c r="N48" i="11" s="1"/>
  <c r="I50" i="11"/>
  <c r="I55" i="11"/>
  <c r="M67" i="11"/>
  <c r="N67" i="11" s="1"/>
  <c r="I71" i="11"/>
  <c r="L78" i="11"/>
  <c r="I84" i="11"/>
  <c r="M87" i="11"/>
  <c r="N87" i="11" s="1"/>
  <c r="M91" i="11"/>
  <c r="N91" i="11" s="1"/>
  <c r="M93" i="11"/>
  <c r="N115" i="11"/>
  <c r="I120" i="11"/>
  <c r="N122" i="11"/>
  <c r="L125" i="11"/>
  <c r="N128" i="11"/>
  <c r="M144" i="11"/>
  <c r="N144" i="11" s="1"/>
  <c r="N155" i="11"/>
  <c r="M158" i="11"/>
  <c r="N158" i="11" s="1"/>
  <c r="L166" i="11"/>
  <c r="M183" i="11"/>
  <c r="N183" i="11" s="1"/>
  <c r="L314" i="11"/>
  <c r="I314" i="11"/>
  <c r="M135" i="11"/>
  <c r="N135" i="11" s="1"/>
  <c r="M176" i="11"/>
  <c r="N176" i="11" s="1"/>
  <c r="M213" i="11"/>
  <c r="N213" i="11" s="1"/>
  <c r="M336" i="11"/>
  <c r="N336" i="11" s="1"/>
  <c r="L60" i="11"/>
  <c r="I73" i="11"/>
  <c r="M120" i="11"/>
  <c r="M136" i="11"/>
  <c r="N136" i="11" s="1"/>
  <c r="L145" i="11"/>
  <c r="I145" i="11"/>
  <c r="M148" i="11"/>
  <c r="N148" i="11" s="1"/>
  <c r="M153" i="11"/>
  <c r="N153" i="11" s="1"/>
  <c r="N167" i="11"/>
  <c r="M184" i="11"/>
  <c r="N184" i="11" s="1"/>
  <c r="M195" i="11"/>
  <c r="N195" i="11" s="1"/>
  <c r="M202" i="11"/>
  <c r="N202" i="11" s="1"/>
  <c r="N210" i="11"/>
  <c r="M210" i="11"/>
  <c r="N218" i="11"/>
  <c r="M218" i="11"/>
  <c r="I254" i="11"/>
  <c r="L254" i="11"/>
  <c r="M291" i="11"/>
  <c r="N291" i="11" s="1"/>
  <c r="M355" i="11"/>
  <c r="N355" i="11" s="1"/>
  <c r="N112" i="11"/>
  <c r="L137" i="11"/>
  <c r="I137" i="11"/>
  <c r="N173" i="11"/>
  <c r="M180" i="11"/>
  <c r="N180" i="11" s="1"/>
  <c r="M187" i="11"/>
  <c r="N187" i="11" s="1"/>
  <c r="M310" i="11"/>
  <c r="N310" i="11" s="1"/>
  <c r="I13" i="11"/>
  <c r="M19" i="11"/>
  <c r="N19" i="11" s="1"/>
  <c r="I21" i="11"/>
  <c r="I36" i="11"/>
  <c r="I41" i="11"/>
  <c r="M47" i="11"/>
  <c r="I49" i="11"/>
  <c r="M62" i="11"/>
  <c r="N62" i="11" s="1"/>
  <c r="M64" i="11"/>
  <c r="N64" i="11" s="1"/>
  <c r="M66" i="11"/>
  <c r="I68" i="11"/>
  <c r="I77" i="11"/>
  <c r="L88" i="11"/>
  <c r="I90" i="11"/>
  <c r="L92" i="11"/>
  <c r="I96" i="11"/>
  <c r="I100" i="11"/>
  <c r="I104" i="11"/>
  <c r="I108" i="11"/>
  <c r="I112" i="11"/>
  <c r="N114" i="11"/>
  <c r="M118" i="11"/>
  <c r="N118" i="11" s="1"/>
  <c r="L121" i="11"/>
  <c r="L129" i="11"/>
  <c r="I129" i="11"/>
  <c r="N131" i="11"/>
  <c r="N134" i="11"/>
  <c r="M140" i="11"/>
  <c r="N140" i="11" s="1"/>
  <c r="N168" i="11"/>
  <c r="M168" i="11"/>
  <c r="L174" i="11"/>
  <c r="I174" i="11"/>
  <c r="L229" i="11"/>
  <c r="I229" i="11"/>
  <c r="L6" i="11"/>
  <c r="I8" i="11"/>
  <c r="M16" i="11"/>
  <c r="N16" i="11" s="1"/>
  <c r="I18" i="11"/>
  <c r="M39" i="11"/>
  <c r="N39" i="11" s="1"/>
  <c r="N132" i="11"/>
  <c r="M132" i="11"/>
  <c r="N171" i="11"/>
  <c r="M171" i="11"/>
  <c r="M199" i="11"/>
  <c r="N199" i="11"/>
  <c r="M207" i="11"/>
  <c r="N207" i="11"/>
  <c r="M215" i="11"/>
  <c r="N215" i="11" s="1"/>
  <c r="M274" i="11"/>
  <c r="N274" i="11" s="1"/>
  <c r="I304" i="11"/>
  <c r="L304" i="11"/>
  <c r="I341" i="11"/>
  <c r="L341" i="11"/>
  <c r="N61" i="11"/>
  <c r="M11" i="11"/>
  <c r="N11" i="11" s="1"/>
  <c r="M44" i="11"/>
  <c r="N44" i="11" s="1"/>
  <c r="I46" i="11"/>
  <c r="M94" i="11"/>
  <c r="N94" i="11" s="1"/>
  <c r="M98" i="11"/>
  <c r="N98" i="11" s="1"/>
  <c r="M102" i="11"/>
  <c r="N102" i="11" s="1"/>
  <c r="M106" i="11"/>
  <c r="N106" i="11" s="1"/>
  <c r="M110" i="11"/>
  <c r="N110" i="11" s="1"/>
  <c r="L119" i="11"/>
  <c r="M124" i="11"/>
  <c r="N124" i="11" s="1"/>
  <c r="L143" i="11"/>
  <c r="N149" i="11"/>
  <c r="N154" i="11"/>
  <c r="M175" i="11"/>
  <c r="N175" i="11" s="1"/>
  <c r="L224" i="11"/>
  <c r="I224" i="11"/>
  <c r="M235" i="11"/>
  <c r="N235" i="11" s="1"/>
  <c r="N262" i="11"/>
  <c r="L285" i="11"/>
  <c r="I285" i="11"/>
  <c r="N315" i="11"/>
  <c r="N318" i="11"/>
  <c r="L327" i="11"/>
  <c r="I327" i="11"/>
  <c r="N332" i="11"/>
  <c r="M332" i="11"/>
  <c r="N350" i="11"/>
  <c r="N360" i="11"/>
  <c r="L200" i="11"/>
  <c r="I200" i="11"/>
  <c r="M203" i="11"/>
  <c r="N203" i="11" s="1"/>
  <c r="L208" i="11"/>
  <c r="I208" i="11"/>
  <c r="N211" i="11"/>
  <c r="M211" i="11"/>
  <c r="L216" i="11"/>
  <c r="I216" i="11"/>
  <c r="M219" i="11"/>
  <c r="N219" i="11" s="1"/>
  <c r="L230" i="11"/>
  <c r="L248" i="11"/>
  <c r="I248" i="11"/>
  <c r="L275" i="11"/>
  <c r="L298" i="11"/>
  <c r="I298" i="11"/>
  <c r="N308" i="11"/>
  <c r="N311" i="11"/>
  <c r="M311" i="11"/>
  <c r="M356" i="11"/>
  <c r="N356" i="11" s="1"/>
  <c r="N362" i="11"/>
  <c r="I168" i="11"/>
  <c r="I176" i="11"/>
  <c r="I184" i="11"/>
  <c r="I189" i="11"/>
  <c r="I194" i="11"/>
  <c r="I196" i="11"/>
  <c r="I203" i="11"/>
  <c r="I211" i="11"/>
  <c r="I219" i="11"/>
  <c r="N225" i="11"/>
  <c r="M227" i="11"/>
  <c r="N227" i="11" s="1"/>
  <c r="N249" i="11"/>
  <c r="L269" i="11"/>
  <c r="I269" i="11"/>
  <c r="N272" i="11"/>
  <c r="M282" i="11"/>
  <c r="N282" i="11" s="1"/>
  <c r="N299" i="11"/>
  <c r="L319" i="11"/>
  <c r="I319" i="11"/>
  <c r="M324" i="11"/>
  <c r="N324" i="11" s="1"/>
  <c r="N333" i="11"/>
  <c r="M333" i="11"/>
  <c r="L351" i="11"/>
  <c r="I351" i="11"/>
  <c r="M196" i="11"/>
  <c r="N196" i="11" s="1"/>
  <c r="M222" i="11"/>
  <c r="N222" i="11" s="1"/>
  <c r="M225" i="11"/>
  <c r="N242" i="11"/>
  <c r="M245" i="11"/>
  <c r="N245" i="11" s="1"/>
  <c r="L259" i="11"/>
  <c r="N265" i="11"/>
  <c r="N270" i="11"/>
  <c r="N276" i="11"/>
  <c r="M286" i="11"/>
  <c r="N286" i="11" s="1"/>
  <c r="N292" i="11"/>
  <c r="M295" i="11"/>
  <c r="N295" i="11" s="1"/>
  <c r="L312" i="11"/>
  <c r="N320" i="11"/>
  <c r="M328" i="11"/>
  <c r="N328" i="11" s="1"/>
  <c r="N347" i="11"/>
  <c r="N352" i="11"/>
  <c r="L357" i="11"/>
  <c r="N201" i="11"/>
  <c r="M206" i="11"/>
  <c r="N206" i="11" s="1"/>
  <c r="M214" i="11"/>
  <c r="N214" i="11" s="1"/>
  <c r="N217" i="11"/>
  <c r="M240" i="11"/>
  <c r="N240" i="11" s="1"/>
  <c r="L256" i="11"/>
  <c r="I256" i="11"/>
  <c r="M266" i="11"/>
  <c r="N266" i="11" s="1"/>
  <c r="M283" i="11"/>
  <c r="N283" i="11" s="1"/>
  <c r="L306" i="11"/>
  <c r="I306" i="11"/>
  <c r="M325" i="11"/>
  <c r="N325" i="11" s="1"/>
  <c r="L343" i="11"/>
  <c r="I343" i="11"/>
  <c r="N348" i="11"/>
  <c r="M348" i="11"/>
  <c r="N354" i="11"/>
  <c r="M155" i="11"/>
  <c r="M160" i="11"/>
  <c r="N160" i="11" s="1"/>
  <c r="M165" i="11"/>
  <c r="I167" i="11"/>
  <c r="M173" i="11"/>
  <c r="I175" i="11"/>
  <c r="M181" i="11"/>
  <c r="N181" i="11" s="1"/>
  <c r="I183" i="11"/>
  <c r="M201" i="11"/>
  <c r="M209" i="11"/>
  <c r="N209" i="11" s="1"/>
  <c r="M217" i="11"/>
  <c r="N234" i="11"/>
  <c r="L237" i="11"/>
  <c r="I237" i="11"/>
  <c r="I240" i="11"/>
  <c r="L246" i="11"/>
  <c r="N252" i="11"/>
  <c r="N257" i="11"/>
  <c r="L277" i="11"/>
  <c r="I277" i="11"/>
  <c r="N287" i="11"/>
  <c r="L296" i="11"/>
  <c r="N302" i="11"/>
  <c r="N307" i="11"/>
  <c r="N339" i="11"/>
  <c r="N344" i="11"/>
  <c r="N363" i="11"/>
  <c r="L193" i="11"/>
  <c r="N228" i="11"/>
  <c r="N232" i="11"/>
  <c r="M232" i="11"/>
  <c r="M243" i="11"/>
  <c r="N243" i="11" s="1"/>
  <c r="N250" i="11"/>
  <c r="M253" i="11"/>
  <c r="N253" i="11" s="1"/>
  <c r="L267" i="11"/>
  <c r="N273" i="11"/>
  <c r="N278" i="11"/>
  <c r="N284" i="11"/>
  <c r="N300" i="11"/>
  <c r="N303" i="11"/>
  <c r="M303" i="11"/>
  <c r="M317" i="11"/>
  <c r="N326" i="11"/>
  <c r="L335" i="11"/>
  <c r="I335" i="11"/>
  <c r="M340" i="11"/>
  <c r="N340" i="11" s="1"/>
  <c r="L349" i="11"/>
  <c r="N364" i="11"/>
  <c r="M364" i="11"/>
  <c r="I245" i="11"/>
  <c r="M251" i="11"/>
  <c r="N251" i="11" s="1"/>
  <c r="I253" i="11"/>
  <c r="M264" i="11"/>
  <c r="N264" i="11" s="1"/>
  <c r="I266" i="11"/>
  <c r="M272" i="11"/>
  <c r="I274" i="11"/>
  <c r="M280" i="11"/>
  <c r="N280" i="11" s="1"/>
  <c r="I282" i="11"/>
  <c r="M288" i="11"/>
  <c r="N288" i="11" s="1"/>
  <c r="M293" i="11"/>
  <c r="N293" i="11" s="1"/>
  <c r="I295" i="11"/>
  <c r="M301" i="11"/>
  <c r="N301" i="11" s="1"/>
  <c r="I303" i="11"/>
  <c r="M309" i="11"/>
  <c r="N309" i="11" s="1"/>
  <c r="I311" i="11"/>
  <c r="M322" i="11"/>
  <c r="N322" i="11" s="1"/>
  <c r="I324" i="11"/>
  <c r="M330" i="11"/>
  <c r="N330" i="11" s="1"/>
  <c r="I332" i="11"/>
  <c r="M338" i="11"/>
  <c r="N338" i="11" s="1"/>
  <c r="I340" i="11"/>
  <c r="M346" i="11"/>
  <c r="N346" i="11" s="1"/>
  <c r="I348" i="11"/>
  <c r="M354" i="11"/>
  <c r="I356" i="11"/>
  <c r="M362" i="11"/>
  <c r="I364" i="11"/>
  <c r="I205" i="11"/>
  <c r="I213" i="11"/>
  <c r="I221" i="11"/>
  <c r="I234" i="11"/>
  <c r="I242" i="11"/>
  <c r="I250" i="11"/>
  <c r="I263" i="11"/>
  <c r="I271" i="11"/>
  <c r="I279" i="11"/>
  <c r="I287" i="11"/>
  <c r="M290" i="11"/>
  <c r="I292" i="11"/>
  <c r="I300" i="11"/>
  <c r="I308" i="11"/>
  <c r="I316" i="11"/>
  <c r="O66" i="15"/>
  <c r="O49" i="15"/>
  <c r="M341" i="11" l="1"/>
  <c r="N341" i="11" s="1"/>
  <c r="M182" i="11"/>
  <c r="N182" i="11" s="1"/>
  <c r="M101" i="11"/>
  <c r="N101" i="11" s="1"/>
  <c r="M349" i="11"/>
  <c r="N349" i="11" s="1"/>
  <c r="M267" i="11"/>
  <c r="N267" i="11" s="1"/>
  <c r="M296" i="11"/>
  <c r="N296" i="11" s="1"/>
  <c r="M306" i="11"/>
  <c r="N306" i="11" s="1"/>
  <c r="M357" i="11"/>
  <c r="N357" i="11" s="1"/>
  <c r="M248" i="11"/>
  <c r="N248" i="11" s="1"/>
  <c r="M285" i="11"/>
  <c r="N285" i="11" s="1"/>
  <c r="M129" i="11"/>
  <c r="N129" i="11"/>
  <c r="M60" i="11"/>
  <c r="N60" i="11" s="1"/>
  <c r="M351" i="11"/>
  <c r="N351" i="11" s="1"/>
  <c r="M193" i="11"/>
  <c r="N193" i="11" s="1"/>
  <c r="M208" i="11"/>
  <c r="N208" i="11"/>
  <c r="M6" i="11"/>
  <c r="N6" i="11"/>
  <c r="M237" i="11"/>
  <c r="N237" i="11" s="1"/>
  <c r="M143" i="11"/>
  <c r="N143" i="11" s="1"/>
  <c r="M137" i="11"/>
  <c r="N137" i="11"/>
  <c r="M314" i="11"/>
  <c r="N314" i="11" s="1"/>
  <c r="M125" i="11"/>
  <c r="N125" i="11"/>
  <c r="M78" i="11"/>
  <c r="N78" i="11" s="1"/>
  <c r="M92" i="11"/>
  <c r="N92" i="11" s="1"/>
  <c r="M343" i="11"/>
  <c r="N343" i="11" s="1"/>
  <c r="M269" i="11"/>
  <c r="N269" i="11" s="1"/>
  <c r="M298" i="11"/>
  <c r="N298" i="11" s="1"/>
  <c r="M327" i="11"/>
  <c r="N327" i="11" s="1"/>
  <c r="M88" i="11"/>
  <c r="N88" i="11" s="1"/>
  <c r="M109" i="11"/>
  <c r="N109" i="11" s="1"/>
  <c r="M230" i="11"/>
  <c r="N230" i="11" s="1"/>
  <c r="M335" i="11"/>
  <c r="N335" i="11" s="1"/>
  <c r="M277" i="11"/>
  <c r="N277" i="11" s="1"/>
  <c r="M145" i="11"/>
  <c r="N145" i="11" s="1"/>
  <c r="M166" i="11"/>
  <c r="N166" i="11" s="1"/>
  <c r="M261" i="11"/>
  <c r="N261" i="11" s="1"/>
  <c r="M246" i="11"/>
  <c r="N246" i="11" s="1"/>
  <c r="M174" i="11"/>
  <c r="N174" i="11" s="1"/>
  <c r="M97" i="11"/>
  <c r="N97" i="11" s="1"/>
  <c r="M319" i="11"/>
  <c r="N319" i="11" s="1"/>
  <c r="M275" i="11"/>
  <c r="N275" i="11" s="1"/>
  <c r="M216" i="11"/>
  <c r="N216" i="11"/>
  <c r="M200" i="11"/>
  <c r="N200" i="11"/>
  <c r="M224" i="11"/>
  <c r="N224" i="11" s="1"/>
  <c r="M119" i="11"/>
  <c r="N119" i="11"/>
  <c r="M229" i="11"/>
  <c r="N229" i="11" s="1"/>
  <c r="M133" i="11"/>
  <c r="N133" i="11"/>
  <c r="M105" i="11"/>
  <c r="N105" i="11" s="1"/>
  <c r="M304" i="11"/>
  <c r="N304" i="11" s="1"/>
  <c r="M121" i="11"/>
  <c r="N121" i="11" s="1"/>
  <c r="M254" i="11"/>
  <c r="N254" i="11" s="1"/>
  <c r="M359" i="11"/>
  <c r="N359" i="11" s="1"/>
  <c r="M256" i="11"/>
  <c r="N256" i="11" s="1"/>
  <c r="M312" i="11"/>
  <c r="N312" i="11" s="1"/>
  <c r="M259" i="11"/>
  <c r="N259" i="11" s="1"/>
  <c r="M127" i="11"/>
  <c r="N127" i="11" s="1"/>
  <c r="O24" i="14"/>
  <c r="V137" i="11" l="1"/>
  <c r="W137" i="11"/>
  <c r="X137" i="11"/>
  <c r="T137" i="11"/>
  <c r="U137" i="11"/>
  <c r="X138" i="11"/>
  <c r="W138" i="11"/>
  <c r="V138" i="11"/>
  <c r="U138" i="11"/>
  <c r="T138" i="11"/>
  <c r="L13" i="13"/>
  <c r="W140" i="11" l="1"/>
  <c r="X140" i="11"/>
  <c r="T140" i="11"/>
  <c r="U140" i="11"/>
  <c r="V140" i="11"/>
  <c r="T136" i="11"/>
  <c r="U136" i="11"/>
  <c r="V136" i="11"/>
  <c r="W136" i="11"/>
  <c r="X136" i="11"/>
  <c r="T139" i="11"/>
  <c r="U139" i="11"/>
  <c r="V139" i="11"/>
  <c r="W139" i="11"/>
  <c r="X139" i="11"/>
  <c r="G10" i="18"/>
  <c r="O83" i="14" l="1"/>
  <c r="O75" i="14"/>
  <c r="O70" i="14"/>
  <c r="O63" i="14"/>
  <c r="O60" i="14"/>
  <c r="R60" i="14" s="1"/>
  <c r="S60" i="14" s="1"/>
  <c r="O56" i="14"/>
  <c r="R56" i="14" s="1"/>
  <c r="S56" i="14" s="1"/>
  <c r="O52" i="14"/>
  <c r="O43" i="14"/>
  <c r="O11" i="14"/>
  <c r="O6" i="14"/>
  <c r="O2" i="14"/>
  <c r="O6" i="15" l="1"/>
  <c r="O79" i="14" l="1"/>
  <c r="R5" i="13" l="1"/>
  <c r="S5" i="13"/>
  <c r="S7" i="13"/>
  <c r="T7" i="13" l="1"/>
  <c r="U4" i="13"/>
  <c r="R7" i="13"/>
  <c r="U6" i="13" s="1"/>
  <c r="T5" i="13"/>
  <c r="O8" i="15" l="1"/>
  <c r="T184" i="11" l="1"/>
  <c r="U185" i="11" l="1"/>
  <c r="T185" i="11"/>
  <c r="T182" i="11"/>
  <c r="U182" i="11"/>
  <c r="V182" i="11"/>
  <c r="W182" i="11"/>
  <c r="X182" i="11"/>
  <c r="X184" i="11"/>
  <c r="W184" i="11"/>
  <c r="V184" i="11"/>
  <c r="X185" i="11"/>
  <c r="U184" i="11"/>
  <c r="W185" i="11"/>
  <c r="V185" i="11"/>
  <c r="X186" i="11" l="1"/>
  <c r="T186" i="11"/>
  <c r="U186" i="11"/>
  <c r="V186" i="11"/>
  <c r="W186" i="11"/>
  <c r="W183" i="11"/>
  <c r="X183" i="11"/>
  <c r="T183" i="11"/>
  <c r="U183" i="11"/>
  <c r="V183" i="11"/>
  <c r="R28" i="15"/>
  <c r="O79" i="15"/>
  <c r="O39" i="15"/>
  <c r="O25" i="15"/>
  <c r="R6" i="15"/>
  <c r="T6" i="15" s="1"/>
  <c r="O42" i="15"/>
  <c r="O88" i="14"/>
  <c r="O39" i="14"/>
  <c r="O27" i="14"/>
  <c r="T28" i="15" l="1"/>
  <c r="W359" i="11"/>
  <c r="T353" i="11"/>
  <c r="U347" i="11"/>
  <c r="U343" i="11"/>
  <c r="V339" i="11"/>
  <c r="V337" i="11"/>
  <c r="V335" i="11"/>
  <c r="V331" i="11"/>
  <c r="V321" i="11"/>
  <c r="X312" i="11"/>
  <c r="X304" i="11"/>
  <c r="V291" i="11"/>
  <c r="V281" i="11"/>
  <c r="X274" i="11"/>
  <c r="U257" i="11"/>
  <c r="W232" i="11"/>
  <c r="T216" i="11"/>
  <c r="U198" i="11"/>
  <c r="W157" i="11"/>
  <c r="W351" i="11" l="1"/>
  <c r="W355" i="11"/>
  <c r="U355" i="11"/>
  <c r="W347" i="11"/>
  <c r="V363" i="11"/>
  <c r="X30" i="11"/>
  <c r="T30" i="11"/>
  <c r="U30" i="11"/>
  <c r="V30" i="11"/>
  <c r="W30" i="11"/>
  <c r="W14" i="11"/>
  <c r="X14" i="11"/>
  <c r="T14" i="11"/>
  <c r="U14" i="11"/>
  <c r="V14" i="11"/>
  <c r="V46" i="11"/>
  <c r="W46" i="11"/>
  <c r="X46" i="11"/>
  <c r="T46" i="11"/>
  <c r="U46" i="11"/>
  <c r="T44" i="11"/>
  <c r="V44" i="11"/>
  <c r="U44" i="11"/>
  <c r="W44" i="11"/>
  <c r="X44" i="11"/>
  <c r="T68" i="11"/>
  <c r="U68" i="11"/>
  <c r="V68" i="11"/>
  <c r="W68" i="11"/>
  <c r="X68" i="11"/>
  <c r="U73" i="11"/>
  <c r="V73" i="11"/>
  <c r="W73" i="11"/>
  <c r="X73" i="11"/>
  <c r="T73" i="11"/>
  <c r="T106" i="11"/>
  <c r="U106" i="11"/>
  <c r="W106" i="11"/>
  <c r="X106" i="11"/>
  <c r="V106" i="11"/>
  <c r="T110" i="11"/>
  <c r="U110" i="11"/>
  <c r="V110" i="11"/>
  <c r="W110" i="11"/>
  <c r="X110" i="11"/>
  <c r="U127" i="11"/>
  <c r="V127" i="11"/>
  <c r="W127" i="11"/>
  <c r="X127" i="11"/>
  <c r="T127" i="11"/>
  <c r="X141" i="11"/>
  <c r="T141" i="11"/>
  <c r="V141" i="11"/>
  <c r="W141" i="11"/>
  <c r="U141" i="11"/>
  <c r="U159" i="11"/>
  <c r="V159" i="11"/>
  <c r="W159" i="11"/>
  <c r="X159" i="11"/>
  <c r="T159" i="11"/>
  <c r="V200" i="11"/>
  <c r="W200" i="11"/>
  <c r="X200" i="11"/>
  <c r="T200" i="11"/>
  <c r="U200" i="11"/>
  <c r="V230" i="11"/>
  <c r="X230" i="11"/>
  <c r="T230" i="11"/>
  <c r="U230" i="11"/>
  <c r="W230" i="11"/>
  <c r="U288" i="11"/>
  <c r="V288" i="11"/>
  <c r="W288" i="11"/>
  <c r="X288" i="11"/>
  <c r="T288" i="11"/>
  <c r="T292" i="11"/>
  <c r="U292" i="11"/>
  <c r="V292" i="11"/>
  <c r="W292" i="11"/>
  <c r="X292" i="11"/>
  <c r="W299" i="11"/>
  <c r="X299" i="11"/>
  <c r="T299" i="11"/>
  <c r="U299" i="11"/>
  <c r="V299" i="11"/>
  <c r="U306" i="11"/>
  <c r="V306" i="11"/>
  <c r="W306" i="11"/>
  <c r="X306" i="11"/>
  <c r="T306" i="11"/>
  <c r="W324" i="11"/>
  <c r="T324" i="11"/>
  <c r="U324" i="11"/>
  <c r="V324" i="11"/>
  <c r="X324" i="11"/>
  <c r="T340" i="11"/>
  <c r="U340" i="11"/>
  <c r="V340" i="11"/>
  <c r="W340" i="11"/>
  <c r="X340" i="11"/>
  <c r="T356" i="11"/>
  <c r="U356" i="11"/>
  <c r="V356" i="11"/>
  <c r="W356" i="11"/>
  <c r="X356" i="11"/>
  <c r="W18" i="11"/>
  <c r="X18" i="11"/>
  <c r="T18" i="11"/>
  <c r="V18" i="11"/>
  <c r="U18" i="11"/>
  <c r="V250" i="11"/>
  <c r="X250" i="11"/>
  <c r="W250" i="11"/>
  <c r="T250" i="11"/>
  <c r="U250" i="11"/>
  <c r="W314" i="11"/>
  <c r="X314" i="11"/>
  <c r="T314" i="11"/>
  <c r="U314" i="11"/>
  <c r="V314" i="11"/>
  <c r="T330" i="11"/>
  <c r="U330" i="11"/>
  <c r="V330" i="11"/>
  <c r="W330" i="11"/>
  <c r="X330" i="11"/>
  <c r="V346" i="11"/>
  <c r="W346" i="11"/>
  <c r="T346" i="11"/>
  <c r="U346" i="11"/>
  <c r="X346" i="11"/>
  <c r="V362" i="11"/>
  <c r="X362" i="11"/>
  <c r="T362" i="11"/>
  <c r="U362" i="11"/>
  <c r="W362" i="11"/>
  <c r="U34" i="11"/>
  <c r="V34" i="11"/>
  <c r="X34" i="11"/>
  <c r="W34" i="11"/>
  <c r="T34" i="11"/>
  <c r="T36" i="11"/>
  <c r="V36" i="11"/>
  <c r="U36" i="11"/>
  <c r="W36" i="11"/>
  <c r="X36" i="11"/>
  <c r="X47" i="11"/>
  <c r="T47" i="11"/>
  <c r="U47" i="11"/>
  <c r="V47" i="11"/>
  <c r="W47" i="11"/>
  <c r="U50" i="11"/>
  <c r="V50" i="11"/>
  <c r="X50" i="11"/>
  <c r="W50" i="11"/>
  <c r="T50" i="11"/>
  <c r="U59" i="11"/>
  <c r="V59" i="11"/>
  <c r="X59" i="11"/>
  <c r="W59" i="11"/>
  <c r="T59" i="11"/>
  <c r="W64" i="11"/>
  <c r="X64" i="11"/>
  <c r="T64" i="11"/>
  <c r="V64" i="11"/>
  <c r="U64" i="11"/>
  <c r="W70" i="11"/>
  <c r="X70" i="11"/>
  <c r="T70" i="11"/>
  <c r="V70" i="11"/>
  <c r="U70" i="11"/>
  <c r="T114" i="11"/>
  <c r="U114" i="11"/>
  <c r="V114" i="11"/>
  <c r="W114" i="11"/>
  <c r="X114" i="11"/>
  <c r="T129" i="11"/>
  <c r="U129" i="11"/>
  <c r="V129" i="11"/>
  <c r="W129" i="11"/>
  <c r="X129" i="11"/>
  <c r="W147" i="11"/>
  <c r="X147" i="11"/>
  <c r="T147" i="11"/>
  <c r="U147" i="11"/>
  <c r="V147" i="11"/>
  <c r="V197" i="11"/>
  <c r="X197" i="11"/>
  <c r="T197" i="11"/>
  <c r="U197" i="11"/>
  <c r="W197" i="11"/>
  <c r="X215" i="11"/>
  <c r="U215" i="11"/>
  <c r="V215" i="11"/>
  <c r="T215" i="11"/>
  <c r="W215" i="11"/>
  <c r="V225" i="11"/>
  <c r="X225" i="11"/>
  <c r="T225" i="11"/>
  <c r="U225" i="11"/>
  <c r="W225" i="11"/>
  <c r="X244" i="11"/>
  <c r="U244" i="11"/>
  <c r="V244" i="11"/>
  <c r="T244" i="11"/>
  <c r="W244" i="11"/>
  <c r="U260" i="11"/>
  <c r="V260" i="11"/>
  <c r="W260" i="11"/>
  <c r="X260" i="11"/>
  <c r="T260" i="11"/>
  <c r="T271" i="11"/>
  <c r="U271" i="11"/>
  <c r="V271" i="11"/>
  <c r="W271" i="11"/>
  <c r="X271" i="11"/>
  <c r="T296" i="11"/>
  <c r="U296" i="11"/>
  <c r="V296" i="11"/>
  <c r="W296" i="11"/>
  <c r="X296" i="11"/>
  <c r="T313" i="11"/>
  <c r="U313" i="11"/>
  <c r="V313" i="11"/>
  <c r="W313" i="11"/>
  <c r="X313" i="11"/>
  <c r="T318" i="11"/>
  <c r="U318" i="11"/>
  <c r="V318" i="11"/>
  <c r="W318" i="11"/>
  <c r="X318" i="11"/>
  <c r="U334" i="11"/>
  <c r="V334" i="11"/>
  <c r="W334" i="11"/>
  <c r="T334" i="11"/>
  <c r="X334" i="11"/>
  <c r="V350" i="11"/>
  <c r="W350" i="11"/>
  <c r="T350" i="11"/>
  <c r="U350" i="11"/>
  <c r="X350" i="11"/>
  <c r="W22" i="11"/>
  <c r="X22" i="11"/>
  <c r="T22" i="11"/>
  <c r="U22" i="11"/>
  <c r="V22" i="11"/>
  <c r="U81" i="11"/>
  <c r="T81" i="11"/>
  <c r="V81" i="11"/>
  <c r="W81" i="11"/>
  <c r="X81" i="11"/>
  <c r="U174" i="11"/>
  <c r="V174" i="11"/>
  <c r="W174" i="11"/>
  <c r="X174" i="11"/>
  <c r="T174" i="11"/>
  <c r="U302" i="11"/>
  <c r="V302" i="11"/>
  <c r="W302" i="11"/>
  <c r="X302" i="11"/>
  <c r="T302" i="11"/>
  <c r="X39" i="11"/>
  <c r="T39" i="11"/>
  <c r="W39" i="11"/>
  <c r="U39" i="11"/>
  <c r="V39" i="11"/>
  <c r="W74" i="11"/>
  <c r="X74" i="11"/>
  <c r="T74" i="11"/>
  <c r="U74" i="11"/>
  <c r="V74" i="11"/>
  <c r="X84" i="11"/>
  <c r="T84" i="11"/>
  <c r="U84" i="11"/>
  <c r="V84" i="11"/>
  <c r="W84" i="11"/>
  <c r="X97" i="11"/>
  <c r="T97" i="11"/>
  <c r="U97" i="11"/>
  <c r="V97" i="11"/>
  <c r="W97" i="11"/>
  <c r="U142" i="11"/>
  <c r="V142" i="11"/>
  <c r="T142" i="11"/>
  <c r="W142" i="11"/>
  <c r="X142" i="11"/>
  <c r="V162" i="11"/>
  <c r="W162" i="11"/>
  <c r="X162" i="11"/>
  <c r="T162" i="11"/>
  <c r="U162" i="11"/>
  <c r="X168" i="11"/>
  <c r="T168" i="11"/>
  <c r="U168" i="11"/>
  <c r="V168" i="11"/>
  <c r="W168" i="11"/>
  <c r="W328" i="11"/>
  <c r="T328" i="11"/>
  <c r="U328" i="11"/>
  <c r="X328" i="11"/>
  <c r="V328" i="11"/>
  <c r="T344" i="11"/>
  <c r="U344" i="11"/>
  <c r="X344" i="11"/>
  <c r="V344" i="11"/>
  <c r="W344" i="11"/>
  <c r="U360" i="11"/>
  <c r="T360" i="11"/>
  <c r="V360" i="11"/>
  <c r="W360" i="11"/>
  <c r="X360" i="11"/>
  <c r="T79" i="11"/>
  <c r="U79" i="11"/>
  <c r="V79" i="11"/>
  <c r="W79" i="11"/>
  <c r="X79" i="11"/>
  <c r="X207" i="11"/>
  <c r="U207" i="11"/>
  <c r="V207" i="11"/>
  <c r="T207" i="11"/>
  <c r="W207" i="11"/>
  <c r="T8" i="11"/>
  <c r="V8" i="11"/>
  <c r="W8" i="11"/>
  <c r="X8" i="11"/>
  <c r="U8" i="11"/>
  <c r="T11" i="11"/>
  <c r="V11" i="11"/>
  <c r="W11" i="11"/>
  <c r="X11" i="11"/>
  <c r="U11" i="11"/>
  <c r="T16" i="11"/>
  <c r="V16" i="11"/>
  <c r="W16" i="11"/>
  <c r="X16" i="11"/>
  <c r="U16" i="11"/>
  <c r="T24" i="11"/>
  <c r="V24" i="11"/>
  <c r="W24" i="11"/>
  <c r="X24" i="11"/>
  <c r="U24" i="11"/>
  <c r="T56" i="11"/>
  <c r="V56" i="11"/>
  <c r="U56" i="11"/>
  <c r="W56" i="11"/>
  <c r="X56" i="11"/>
  <c r="V60" i="11"/>
  <c r="W60" i="11"/>
  <c r="X60" i="11"/>
  <c r="T60" i="11"/>
  <c r="U60" i="11"/>
  <c r="T69" i="11"/>
  <c r="U69" i="11"/>
  <c r="W69" i="11"/>
  <c r="V69" i="11"/>
  <c r="X69" i="11"/>
  <c r="T71" i="11"/>
  <c r="U71" i="11"/>
  <c r="V71" i="11"/>
  <c r="W71" i="11"/>
  <c r="X71" i="11"/>
  <c r="X88" i="11"/>
  <c r="T88" i="11"/>
  <c r="W88" i="11"/>
  <c r="U88" i="11"/>
  <c r="V88" i="11"/>
  <c r="T94" i="11"/>
  <c r="U94" i="11"/>
  <c r="V94" i="11"/>
  <c r="W94" i="11"/>
  <c r="X94" i="11"/>
  <c r="U115" i="11"/>
  <c r="V115" i="11"/>
  <c r="W115" i="11"/>
  <c r="X115" i="11"/>
  <c r="T115" i="11"/>
  <c r="T118" i="11"/>
  <c r="U118" i="11"/>
  <c r="V118" i="11"/>
  <c r="W118" i="11"/>
  <c r="X118" i="11"/>
  <c r="X121" i="11"/>
  <c r="T121" i="11"/>
  <c r="U121" i="11"/>
  <c r="V121" i="11"/>
  <c r="W121" i="11"/>
  <c r="V160" i="11"/>
  <c r="W160" i="11"/>
  <c r="X160" i="11"/>
  <c r="T160" i="11"/>
  <c r="U160" i="11"/>
  <c r="T165" i="11"/>
  <c r="U165" i="11"/>
  <c r="V165" i="11"/>
  <c r="W165" i="11"/>
  <c r="X165" i="11"/>
  <c r="X172" i="11"/>
  <c r="T172" i="11"/>
  <c r="U172" i="11"/>
  <c r="V172" i="11"/>
  <c r="W172" i="11"/>
  <c r="X176" i="11"/>
  <c r="T176" i="11"/>
  <c r="U176" i="11"/>
  <c r="V176" i="11"/>
  <c r="W176" i="11"/>
  <c r="X180" i="11"/>
  <c r="T180" i="11"/>
  <c r="U180" i="11"/>
  <c r="V180" i="11"/>
  <c r="W180" i="11"/>
  <c r="X194" i="11"/>
  <c r="U194" i="11"/>
  <c r="V194" i="11"/>
  <c r="W194" i="11"/>
  <c r="T194" i="11"/>
  <c r="V205" i="11"/>
  <c r="X205" i="11"/>
  <c r="W205" i="11"/>
  <c r="T205" i="11"/>
  <c r="U205" i="11"/>
  <c r="V209" i="11"/>
  <c r="X209" i="11"/>
  <c r="U209" i="11"/>
  <c r="W209" i="11"/>
  <c r="T209" i="11"/>
  <c r="V238" i="11"/>
  <c r="X238" i="11"/>
  <c r="T238" i="11"/>
  <c r="U238" i="11"/>
  <c r="W238" i="11"/>
  <c r="X248" i="11"/>
  <c r="U248" i="11"/>
  <c r="V248" i="11"/>
  <c r="T248" i="11"/>
  <c r="W248" i="11"/>
  <c r="X252" i="11"/>
  <c r="U252" i="11"/>
  <c r="V252" i="11"/>
  <c r="T252" i="11"/>
  <c r="W252" i="11"/>
  <c r="T322" i="11"/>
  <c r="U322" i="11"/>
  <c r="V322" i="11"/>
  <c r="W322" i="11"/>
  <c r="X322" i="11"/>
  <c r="U338" i="11"/>
  <c r="V338" i="11"/>
  <c r="W338" i="11"/>
  <c r="T338" i="11"/>
  <c r="X338" i="11"/>
  <c r="V354" i="11"/>
  <c r="W354" i="11"/>
  <c r="T354" i="11"/>
  <c r="U354" i="11"/>
  <c r="X354" i="11"/>
  <c r="W26" i="11"/>
  <c r="X26" i="11"/>
  <c r="T26" i="11"/>
  <c r="U26" i="11"/>
  <c r="V26" i="11"/>
  <c r="V42" i="11"/>
  <c r="W42" i="11"/>
  <c r="X42" i="11"/>
  <c r="U42" i="11"/>
  <c r="T42" i="11"/>
  <c r="U45" i="11"/>
  <c r="V45" i="11"/>
  <c r="X45" i="11"/>
  <c r="W45" i="11"/>
  <c r="T45" i="11"/>
  <c r="V51" i="11"/>
  <c r="W51" i="11"/>
  <c r="X51" i="11"/>
  <c r="T51" i="11"/>
  <c r="U51" i="11"/>
  <c r="W78" i="11"/>
  <c r="X78" i="11"/>
  <c r="T78" i="11"/>
  <c r="V78" i="11"/>
  <c r="U78" i="11"/>
  <c r="W143" i="11"/>
  <c r="X143" i="11"/>
  <c r="V143" i="11"/>
  <c r="T143" i="11"/>
  <c r="U143" i="11"/>
  <c r="T190" i="11"/>
  <c r="V190" i="11"/>
  <c r="W190" i="11"/>
  <c r="X190" i="11"/>
  <c r="U190" i="11"/>
  <c r="X223" i="11"/>
  <c r="U223" i="11"/>
  <c r="V223" i="11"/>
  <c r="W223" i="11"/>
  <c r="T223" i="11"/>
  <c r="X228" i="11"/>
  <c r="U228" i="11"/>
  <c r="V228" i="11"/>
  <c r="T228" i="11"/>
  <c r="W228" i="11"/>
  <c r="X256" i="11"/>
  <c r="U256" i="11"/>
  <c r="V256" i="11"/>
  <c r="T256" i="11"/>
  <c r="W256" i="11"/>
  <c r="W265" i="11"/>
  <c r="X265" i="11"/>
  <c r="T265" i="11"/>
  <c r="U265" i="11"/>
  <c r="V265" i="11"/>
  <c r="W311" i="11"/>
  <c r="X311" i="11"/>
  <c r="T311" i="11"/>
  <c r="U311" i="11"/>
  <c r="V311" i="11"/>
  <c r="T315" i="11"/>
  <c r="U315" i="11"/>
  <c r="V315" i="11"/>
  <c r="W315" i="11"/>
  <c r="X315" i="11"/>
  <c r="T332" i="11"/>
  <c r="U332" i="11"/>
  <c r="V332" i="11"/>
  <c r="W332" i="11"/>
  <c r="X332" i="11"/>
  <c r="T348" i="11"/>
  <c r="U348" i="11"/>
  <c r="V348" i="11"/>
  <c r="W348" i="11"/>
  <c r="X348" i="11"/>
  <c r="U364" i="11"/>
  <c r="W364" i="11"/>
  <c r="X364" i="11"/>
  <c r="T364" i="11"/>
  <c r="V364" i="11"/>
  <c r="X203" i="11"/>
  <c r="U203" i="11"/>
  <c r="V203" i="11"/>
  <c r="T203" i="11"/>
  <c r="W203" i="11"/>
  <c r="U37" i="11"/>
  <c r="V37" i="11"/>
  <c r="X37" i="11"/>
  <c r="W37" i="11"/>
  <c r="T37" i="11"/>
  <c r="T122" i="11"/>
  <c r="U122" i="11"/>
  <c r="V122" i="11"/>
  <c r="W122" i="11"/>
  <c r="X122" i="11"/>
  <c r="V134" i="11"/>
  <c r="W134" i="11"/>
  <c r="X134" i="11"/>
  <c r="T134" i="11"/>
  <c r="U134" i="11"/>
  <c r="T173" i="11"/>
  <c r="U173" i="11"/>
  <c r="V173" i="11"/>
  <c r="W173" i="11"/>
  <c r="X173" i="11"/>
  <c r="T262" i="11"/>
  <c r="U262" i="11"/>
  <c r="V262" i="11"/>
  <c r="W262" i="11"/>
  <c r="X262" i="11"/>
  <c r="T308" i="11"/>
  <c r="U308" i="11"/>
  <c r="V308" i="11"/>
  <c r="W308" i="11"/>
  <c r="X308" i="11"/>
  <c r="T316" i="11"/>
  <c r="U316" i="11"/>
  <c r="V316" i="11"/>
  <c r="W316" i="11"/>
  <c r="X316" i="11"/>
  <c r="T326" i="11"/>
  <c r="U326" i="11"/>
  <c r="V326" i="11"/>
  <c r="W326" i="11"/>
  <c r="X326" i="11"/>
  <c r="V342" i="11"/>
  <c r="W342" i="11"/>
  <c r="X342" i="11"/>
  <c r="T342" i="11"/>
  <c r="U342" i="11"/>
  <c r="V358" i="11"/>
  <c r="T358" i="11"/>
  <c r="U358" i="11"/>
  <c r="W358" i="11"/>
  <c r="X358" i="11"/>
  <c r="W6" i="11"/>
  <c r="X6" i="11"/>
  <c r="T6" i="11"/>
  <c r="V6" i="11"/>
  <c r="U6" i="11"/>
  <c r="U178" i="11"/>
  <c r="V178" i="11"/>
  <c r="W178" i="11"/>
  <c r="X178" i="11"/>
  <c r="T178" i="11"/>
  <c r="U284" i="11"/>
  <c r="V284" i="11"/>
  <c r="W284" i="11"/>
  <c r="X284" i="11"/>
  <c r="T284" i="11"/>
  <c r="U28" i="11"/>
  <c r="V28" i="11"/>
  <c r="X28" i="11"/>
  <c r="W28" i="11"/>
  <c r="T28" i="11"/>
  <c r="X109" i="11"/>
  <c r="T109" i="11"/>
  <c r="U109" i="11"/>
  <c r="V109" i="11"/>
  <c r="W109" i="11"/>
  <c r="U191" i="11"/>
  <c r="V191" i="11"/>
  <c r="X191" i="11"/>
  <c r="T191" i="11"/>
  <c r="W191" i="11"/>
  <c r="V217" i="11"/>
  <c r="X217" i="11"/>
  <c r="T217" i="11"/>
  <c r="U217" i="11"/>
  <c r="W217" i="11"/>
  <c r="X236" i="11"/>
  <c r="U236" i="11"/>
  <c r="V236" i="11"/>
  <c r="W236" i="11"/>
  <c r="T236" i="11"/>
  <c r="V246" i="11"/>
  <c r="X246" i="11"/>
  <c r="T246" i="11"/>
  <c r="U246" i="11"/>
  <c r="W246" i="11"/>
  <c r="W277" i="11"/>
  <c r="X277" i="11"/>
  <c r="T277" i="11"/>
  <c r="U277" i="11"/>
  <c r="V277" i="11"/>
  <c r="W320" i="11"/>
  <c r="T320" i="11"/>
  <c r="U320" i="11"/>
  <c r="V320" i="11"/>
  <c r="X320" i="11"/>
  <c r="T336" i="11"/>
  <c r="U336" i="11"/>
  <c r="V336" i="11"/>
  <c r="W336" i="11"/>
  <c r="X336" i="11"/>
  <c r="T352" i="11"/>
  <c r="U352" i="11"/>
  <c r="V352" i="11"/>
  <c r="W352" i="11"/>
  <c r="X352" i="11"/>
  <c r="X164" i="11"/>
  <c r="T164" i="11"/>
  <c r="U164" i="11"/>
  <c r="V164" i="11"/>
  <c r="W164" i="11"/>
  <c r="T181" i="11"/>
  <c r="V181" i="11"/>
  <c r="W181" i="11"/>
  <c r="X181" i="11"/>
  <c r="U181" i="11"/>
  <c r="X199" i="11"/>
  <c r="U199" i="11"/>
  <c r="V199" i="11"/>
  <c r="T199" i="11"/>
  <c r="W199" i="11"/>
  <c r="V213" i="11"/>
  <c r="X213" i="11"/>
  <c r="T213" i="11"/>
  <c r="U213" i="11"/>
  <c r="W213" i="11"/>
  <c r="X219" i="11"/>
  <c r="U219" i="11"/>
  <c r="V219" i="11"/>
  <c r="T219" i="11"/>
  <c r="V222" i="11"/>
  <c r="X222" i="11"/>
  <c r="T222" i="11"/>
  <c r="U222" i="11"/>
  <c r="W222" i="11"/>
  <c r="V234" i="11"/>
  <c r="X234" i="11"/>
  <c r="T234" i="11"/>
  <c r="U234" i="11"/>
  <c r="W234" i="11"/>
  <c r="X240" i="11"/>
  <c r="U240" i="11"/>
  <c r="V240" i="11"/>
  <c r="T240" i="11"/>
  <c r="W240" i="11"/>
  <c r="V243" i="11"/>
  <c r="X243" i="11"/>
  <c r="T243" i="11"/>
  <c r="W243" i="11"/>
  <c r="V254" i="11"/>
  <c r="X254" i="11"/>
  <c r="U254" i="11"/>
  <c r="W254" i="11"/>
  <c r="U272" i="11"/>
  <c r="V272" i="11"/>
  <c r="W272" i="11"/>
  <c r="X272" i="11"/>
  <c r="T272" i="11"/>
  <c r="T325" i="11"/>
  <c r="U325" i="11"/>
  <c r="W325" i="11"/>
  <c r="T333" i="11"/>
  <c r="U333" i="11"/>
  <c r="W333" i="11"/>
  <c r="T341" i="11"/>
  <c r="U341" i="11"/>
  <c r="W341" i="11"/>
  <c r="U349" i="11"/>
  <c r="W349" i="11"/>
  <c r="W357" i="11"/>
  <c r="U357" i="11"/>
  <c r="X43" i="11"/>
  <c r="T43" i="11"/>
  <c r="U43" i="11"/>
  <c r="V43" i="11"/>
  <c r="W43" i="11"/>
  <c r="V208" i="11"/>
  <c r="W208" i="11"/>
  <c r="X208" i="11"/>
  <c r="T208" i="11"/>
  <c r="U208" i="11"/>
  <c r="V229" i="11"/>
  <c r="W229" i="11"/>
  <c r="X229" i="11"/>
  <c r="U229" i="11"/>
  <c r="V249" i="11"/>
  <c r="W249" i="11"/>
  <c r="X249" i="11"/>
  <c r="T249" i="11"/>
  <c r="U249" i="11"/>
  <c r="T357" i="11"/>
  <c r="T33" i="11"/>
  <c r="V33" i="11"/>
  <c r="U33" i="11"/>
  <c r="W33" i="11"/>
  <c r="X33" i="11"/>
  <c r="T48" i="11"/>
  <c r="V48" i="11"/>
  <c r="U48" i="11"/>
  <c r="W48" i="11"/>
  <c r="X48" i="11"/>
  <c r="T61" i="11"/>
  <c r="V61" i="11"/>
  <c r="U61" i="11"/>
  <c r="W61" i="11"/>
  <c r="X61" i="11"/>
  <c r="V91" i="11"/>
  <c r="W91" i="11"/>
  <c r="X91" i="11"/>
  <c r="T91" i="11"/>
  <c r="U91" i="11"/>
  <c r="V104" i="11"/>
  <c r="W104" i="11"/>
  <c r="X104" i="11"/>
  <c r="T104" i="11"/>
  <c r="U104" i="11"/>
  <c r="U107" i="11"/>
  <c r="V107" i="11"/>
  <c r="W107" i="11"/>
  <c r="T107" i="11"/>
  <c r="X107" i="11"/>
  <c r="U130" i="11"/>
  <c r="V130" i="11"/>
  <c r="W130" i="11"/>
  <c r="X130" i="11"/>
  <c r="T130" i="11"/>
  <c r="U170" i="11"/>
  <c r="V170" i="11"/>
  <c r="W170" i="11"/>
  <c r="X170" i="11"/>
  <c r="T170" i="11"/>
  <c r="X211" i="11"/>
  <c r="U211" i="11"/>
  <c r="V211" i="11"/>
  <c r="T211" i="11"/>
  <c r="W211" i="11"/>
  <c r="V214" i="11"/>
  <c r="X214" i="11"/>
  <c r="T214" i="11"/>
  <c r="U214" i="11"/>
  <c r="W214" i="11"/>
  <c r="V220" i="11"/>
  <c r="W220" i="11"/>
  <c r="X220" i="11"/>
  <c r="T220" i="11"/>
  <c r="U220" i="11"/>
  <c r="X232" i="11"/>
  <c r="U232" i="11"/>
  <c r="V232" i="11"/>
  <c r="T232" i="11"/>
  <c r="V235" i="11"/>
  <c r="X235" i="11"/>
  <c r="T235" i="11"/>
  <c r="U235" i="11"/>
  <c r="W235" i="11"/>
  <c r="V241" i="11"/>
  <c r="W241" i="11"/>
  <c r="X241" i="11"/>
  <c r="T241" i="11"/>
  <c r="U241" i="11"/>
  <c r="U280" i="11"/>
  <c r="V280" i="11"/>
  <c r="W280" i="11"/>
  <c r="X280" i="11"/>
  <c r="T280" i="11"/>
  <c r="U323" i="11"/>
  <c r="W323" i="11"/>
  <c r="X323" i="11"/>
  <c r="T323" i="11"/>
  <c r="U331" i="11"/>
  <c r="W331" i="11"/>
  <c r="X331" i="11"/>
  <c r="T331" i="11"/>
  <c r="W339" i="11"/>
  <c r="X339" i="11"/>
  <c r="T339" i="11"/>
  <c r="X347" i="11"/>
  <c r="T347" i="11"/>
  <c r="X355" i="11"/>
  <c r="T355" i="11"/>
  <c r="X363" i="11"/>
  <c r="T363" i="11"/>
  <c r="U339" i="11"/>
  <c r="V327" i="11"/>
  <c r="T229" i="11"/>
  <c r="W219" i="11"/>
  <c r="V153" i="11"/>
  <c r="W153" i="11"/>
  <c r="U153" i="11"/>
  <c r="X153" i="11"/>
  <c r="T153" i="11"/>
  <c r="V247" i="11"/>
  <c r="X247" i="11"/>
  <c r="T247" i="11"/>
  <c r="U247" i="11"/>
  <c r="W247" i="11"/>
  <c r="U264" i="11"/>
  <c r="V264" i="11"/>
  <c r="W264" i="11"/>
  <c r="X264" i="11"/>
  <c r="T264" i="11"/>
  <c r="W363" i="11"/>
  <c r="W343" i="11"/>
  <c r="X341" i="11"/>
  <c r="X333" i="11"/>
  <c r="V323" i="11"/>
  <c r="T254" i="11"/>
  <c r="U41" i="11"/>
  <c r="V41" i="11"/>
  <c r="X41" i="11"/>
  <c r="W41" i="11"/>
  <c r="T41" i="11"/>
  <c r="U86" i="11"/>
  <c r="V86" i="11"/>
  <c r="W86" i="11"/>
  <c r="X86" i="11"/>
  <c r="T86" i="11"/>
  <c r="U95" i="11"/>
  <c r="V95" i="11"/>
  <c r="W95" i="11"/>
  <c r="T95" i="11"/>
  <c r="X95" i="11"/>
  <c r="T98" i="11"/>
  <c r="U98" i="11"/>
  <c r="W98" i="11"/>
  <c r="X98" i="11"/>
  <c r="V98" i="11"/>
  <c r="T126" i="11"/>
  <c r="U126" i="11"/>
  <c r="V126" i="11"/>
  <c r="W126" i="11"/>
  <c r="X126" i="11"/>
  <c r="T135" i="11"/>
  <c r="U135" i="11"/>
  <c r="V135" i="11"/>
  <c r="W135" i="11"/>
  <c r="X135" i="11"/>
  <c r="V144" i="11"/>
  <c r="T144" i="11"/>
  <c r="U144" i="11"/>
  <c r="W144" i="11"/>
  <c r="X144" i="11"/>
  <c r="V148" i="11"/>
  <c r="U148" i="11"/>
  <c r="W148" i="11"/>
  <c r="X148" i="11"/>
  <c r="T148" i="11"/>
  <c r="X189" i="11"/>
  <c r="U189" i="11"/>
  <c r="V189" i="11"/>
  <c r="T189" i="11"/>
  <c r="W189" i="11"/>
  <c r="V212" i="11"/>
  <c r="W212" i="11"/>
  <c r="X212" i="11"/>
  <c r="T212" i="11"/>
  <c r="V227" i="11"/>
  <c r="X227" i="11"/>
  <c r="T227" i="11"/>
  <c r="U227" i="11"/>
  <c r="W227" i="11"/>
  <c r="V233" i="11"/>
  <c r="W233" i="11"/>
  <c r="X233" i="11"/>
  <c r="T233" i="11"/>
  <c r="U233" i="11"/>
  <c r="V253" i="11"/>
  <c r="W253" i="11"/>
  <c r="X253" i="11"/>
  <c r="T253" i="11"/>
  <c r="U253" i="11"/>
  <c r="T274" i="11"/>
  <c r="U274" i="11"/>
  <c r="V274" i="11"/>
  <c r="W274" i="11"/>
  <c r="T283" i="11"/>
  <c r="U283" i="11"/>
  <c r="V283" i="11"/>
  <c r="W283" i="11"/>
  <c r="X283" i="11"/>
  <c r="T286" i="11"/>
  <c r="U286" i="11"/>
  <c r="V286" i="11"/>
  <c r="W286" i="11"/>
  <c r="W291" i="11"/>
  <c r="X291" i="11"/>
  <c r="T291" i="11"/>
  <c r="U291" i="11"/>
  <c r="U294" i="11"/>
  <c r="V294" i="11"/>
  <c r="W294" i="11"/>
  <c r="X294" i="11"/>
  <c r="T294" i="11"/>
  <c r="T300" i="11"/>
  <c r="U300" i="11"/>
  <c r="V300" i="11"/>
  <c r="W300" i="11"/>
  <c r="T312" i="11"/>
  <c r="U312" i="11"/>
  <c r="V312" i="11"/>
  <c r="W312" i="11"/>
  <c r="T321" i="11"/>
  <c r="U321" i="11"/>
  <c r="W321" i="11"/>
  <c r="T329" i="11"/>
  <c r="U329" i="11"/>
  <c r="W329" i="11"/>
  <c r="T337" i="11"/>
  <c r="U337" i="11"/>
  <c r="W337" i="11"/>
  <c r="U345" i="11"/>
  <c r="W345" i="11"/>
  <c r="U353" i="11"/>
  <c r="W353" i="11"/>
  <c r="W361" i="11"/>
  <c r="X361" i="11"/>
  <c r="X345" i="11"/>
  <c r="V343" i="11"/>
  <c r="V341" i="11"/>
  <c r="V333" i="11"/>
  <c r="V319" i="11"/>
  <c r="X300" i="11"/>
  <c r="U212" i="11"/>
  <c r="U62" i="11"/>
  <c r="V62" i="11"/>
  <c r="X62" i="11"/>
  <c r="W62" i="11"/>
  <c r="T62" i="11"/>
  <c r="T65" i="11"/>
  <c r="U65" i="11"/>
  <c r="W65" i="11"/>
  <c r="V65" i="11"/>
  <c r="X65" i="11"/>
  <c r="W67" i="11"/>
  <c r="X67" i="11"/>
  <c r="T67" i="11"/>
  <c r="V67" i="11"/>
  <c r="U67" i="11"/>
  <c r="U77" i="11"/>
  <c r="V77" i="11"/>
  <c r="W77" i="11"/>
  <c r="T77" i="11"/>
  <c r="X77" i="11"/>
  <c r="V83" i="11"/>
  <c r="W83" i="11"/>
  <c r="X83" i="11"/>
  <c r="U83" i="11"/>
  <c r="T83" i="11"/>
  <c r="T89" i="11"/>
  <c r="U89" i="11"/>
  <c r="V89" i="11"/>
  <c r="W89" i="11"/>
  <c r="X89" i="11"/>
  <c r="X92" i="11"/>
  <c r="T92" i="11"/>
  <c r="U92" i="11"/>
  <c r="V92" i="11"/>
  <c r="W92" i="11"/>
  <c r="X105" i="11"/>
  <c r="T105" i="11"/>
  <c r="U105" i="11"/>
  <c r="V105" i="11"/>
  <c r="W105" i="11"/>
  <c r="U111" i="11"/>
  <c r="V111" i="11"/>
  <c r="W111" i="11"/>
  <c r="T111" i="11"/>
  <c r="X111" i="11"/>
  <c r="X117" i="11"/>
  <c r="T117" i="11"/>
  <c r="U117" i="11"/>
  <c r="V117" i="11"/>
  <c r="W117" i="11"/>
  <c r="V120" i="11"/>
  <c r="W120" i="11"/>
  <c r="X120" i="11"/>
  <c r="T120" i="11"/>
  <c r="U120" i="11"/>
  <c r="U146" i="11"/>
  <c r="V146" i="11"/>
  <c r="T146" i="11"/>
  <c r="W146" i="11"/>
  <c r="X146" i="11"/>
  <c r="V198" i="11"/>
  <c r="X198" i="11"/>
  <c r="T198" i="11"/>
  <c r="W198" i="11"/>
  <c r="V218" i="11"/>
  <c r="X218" i="11"/>
  <c r="T218" i="11"/>
  <c r="U218" i="11"/>
  <c r="W218" i="11"/>
  <c r="V224" i="11"/>
  <c r="W224" i="11"/>
  <c r="X224" i="11"/>
  <c r="T224" i="11"/>
  <c r="U224" i="11"/>
  <c r="V239" i="11"/>
  <c r="X239" i="11"/>
  <c r="T239" i="11"/>
  <c r="U239" i="11"/>
  <c r="V245" i="11"/>
  <c r="W245" i="11"/>
  <c r="X245" i="11"/>
  <c r="T245" i="11"/>
  <c r="U245" i="11"/>
  <c r="U363" i="11"/>
  <c r="V361" i="11"/>
  <c r="X349" i="11"/>
  <c r="V347" i="11"/>
  <c r="V345" i="11"/>
  <c r="X329" i="11"/>
  <c r="X52" i="11"/>
  <c r="T52" i="11"/>
  <c r="U52" i="11"/>
  <c r="V52" i="11"/>
  <c r="W52" i="11"/>
  <c r="U99" i="11"/>
  <c r="V99" i="11"/>
  <c r="W99" i="11"/>
  <c r="T99" i="11"/>
  <c r="X99" i="11"/>
  <c r="X157" i="11"/>
  <c r="T157" i="11"/>
  <c r="U157" i="11"/>
  <c r="V157" i="11"/>
  <c r="X163" i="11"/>
  <c r="T163" i="11"/>
  <c r="U163" i="11"/>
  <c r="V163" i="11"/>
  <c r="W163" i="11"/>
  <c r="U166" i="11"/>
  <c r="V166" i="11"/>
  <c r="W166" i="11"/>
  <c r="X166" i="11"/>
  <c r="T166" i="11"/>
  <c r="V195" i="11"/>
  <c r="W195" i="11"/>
  <c r="X195" i="11"/>
  <c r="T195" i="11"/>
  <c r="U195" i="11"/>
  <c r="V201" i="11"/>
  <c r="X201" i="11"/>
  <c r="T201" i="11"/>
  <c r="U201" i="11"/>
  <c r="V221" i="11"/>
  <c r="X221" i="11"/>
  <c r="T221" i="11"/>
  <c r="U221" i="11"/>
  <c r="W221" i="11"/>
  <c r="V242" i="11"/>
  <c r="X242" i="11"/>
  <c r="T242" i="11"/>
  <c r="U242" i="11"/>
  <c r="W242" i="11"/>
  <c r="U268" i="11"/>
  <c r="V268" i="11"/>
  <c r="W268" i="11"/>
  <c r="X268" i="11"/>
  <c r="T268" i="11"/>
  <c r="T278" i="11"/>
  <c r="U278" i="11"/>
  <c r="V278" i="11"/>
  <c r="W278" i="11"/>
  <c r="W281" i="11"/>
  <c r="X281" i="11"/>
  <c r="T281" i="11"/>
  <c r="U281" i="11"/>
  <c r="U298" i="11"/>
  <c r="V298" i="11"/>
  <c r="W298" i="11"/>
  <c r="X298" i="11"/>
  <c r="T298" i="11"/>
  <c r="T304" i="11"/>
  <c r="U304" i="11"/>
  <c r="V304" i="11"/>
  <c r="W304" i="11"/>
  <c r="W307" i="11"/>
  <c r="X307" i="11"/>
  <c r="T307" i="11"/>
  <c r="U307" i="11"/>
  <c r="U310" i="11"/>
  <c r="V310" i="11"/>
  <c r="W310" i="11"/>
  <c r="X310" i="11"/>
  <c r="T310" i="11"/>
  <c r="U319" i="11"/>
  <c r="W319" i="11"/>
  <c r="X319" i="11"/>
  <c r="T319" i="11"/>
  <c r="U327" i="11"/>
  <c r="W327" i="11"/>
  <c r="X327" i="11"/>
  <c r="T327" i="11"/>
  <c r="W335" i="11"/>
  <c r="X335" i="11"/>
  <c r="T335" i="11"/>
  <c r="X343" i="11"/>
  <c r="T343" i="11"/>
  <c r="X351" i="11"/>
  <c r="T351" i="11"/>
  <c r="X359" i="11"/>
  <c r="T359" i="11"/>
  <c r="U361" i="11"/>
  <c r="V359" i="11"/>
  <c r="X357" i="11"/>
  <c r="X353" i="11"/>
  <c r="V351" i="11"/>
  <c r="V349" i="11"/>
  <c r="T345" i="11"/>
  <c r="U335" i="11"/>
  <c r="V329" i="11"/>
  <c r="X325" i="11"/>
  <c r="X286" i="11"/>
  <c r="U243" i="11"/>
  <c r="T58" i="11"/>
  <c r="V58" i="11"/>
  <c r="U58" i="11"/>
  <c r="W58" i="11"/>
  <c r="X58" i="11"/>
  <c r="U155" i="11"/>
  <c r="V155" i="11"/>
  <c r="X155" i="11"/>
  <c r="T155" i="11"/>
  <c r="W155" i="11"/>
  <c r="V175" i="11"/>
  <c r="W175" i="11"/>
  <c r="X175" i="11"/>
  <c r="T175" i="11"/>
  <c r="U175" i="11"/>
  <c r="V216" i="11"/>
  <c r="W216" i="11"/>
  <c r="X216" i="11"/>
  <c r="U216" i="11"/>
  <c r="V231" i="11"/>
  <c r="X231" i="11"/>
  <c r="T231" i="11"/>
  <c r="U231" i="11"/>
  <c r="W231" i="11"/>
  <c r="V237" i="11"/>
  <c r="W237" i="11"/>
  <c r="X237" i="11"/>
  <c r="T237" i="11"/>
  <c r="U237" i="11"/>
  <c r="V251" i="11"/>
  <c r="X251" i="11"/>
  <c r="T251" i="11"/>
  <c r="U251" i="11"/>
  <c r="W251" i="11"/>
  <c r="V257" i="11"/>
  <c r="W257" i="11"/>
  <c r="X257" i="11"/>
  <c r="T257" i="11"/>
  <c r="T361" i="11"/>
  <c r="U359" i="11"/>
  <c r="V357" i="11"/>
  <c r="V355" i="11"/>
  <c r="V353" i="11"/>
  <c r="U351" i="11"/>
  <c r="T349" i="11"/>
  <c r="X337" i="11"/>
  <c r="V325" i="11"/>
  <c r="X321" i="11"/>
  <c r="V307" i="11"/>
  <c r="X278" i="11"/>
  <c r="W239" i="11"/>
  <c r="W201" i="11"/>
  <c r="Y63" i="11" l="1"/>
  <c r="P49" i="15" s="1"/>
  <c r="V204" i="11"/>
  <c r="W204" i="11"/>
  <c r="X204" i="11"/>
  <c r="T204" i="11"/>
  <c r="U204" i="11"/>
  <c r="U25" i="11"/>
  <c r="V25" i="11"/>
  <c r="X25" i="11"/>
  <c r="W25" i="11"/>
  <c r="T25" i="11"/>
  <c r="T72" i="11"/>
  <c r="U72" i="11"/>
  <c r="W72" i="11"/>
  <c r="V72" i="11"/>
  <c r="X72" i="11"/>
  <c r="V32" i="11"/>
  <c r="W32" i="11"/>
  <c r="X32" i="11"/>
  <c r="T32" i="11"/>
  <c r="U32" i="11"/>
  <c r="V167" i="11"/>
  <c r="W167" i="11"/>
  <c r="X167" i="11"/>
  <c r="T167" i="11"/>
  <c r="U167" i="11"/>
  <c r="U55" i="11"/>
  <c r="V55" i="11"/>
  <c r="X55" i="11"/>
  <c r="W55" i="11"/>
  <c r="T55" i="11"/>
  <c r="T293" i="11"/>
  <c r="U293" i="11"/>
  <c r="V293" i="11"/>
  <c r="W293" i="11"/>
  <c r="X293" i="11"/>
  <c r="T270" i="11"/>
  <c r="U270" i="11"/>
  <c r="V270" i="11"/>
  <c r="W270" i="11"/>
  <c r="X270" i="11"/>
  <c r="V100" i="11"/>
  <c r="W100" i="11"/>
  <c r="X100" i="11"/>
  <c r="T100" i="11"/>
  <c r="U100" i="11"/>
  <c r="T132" i="11"/>
  <c r="U132" i="11"/>
  <c r="V132" i="11"/>
  <c r="W132" i="11"/>
  <c r="X132" i="11"/>
  <c r="T102" i="11"/>
  <c r="U102" i="11"/>
  <c r="V102" i="11"/>
  <c r="W102" i="11"/>
  <c r="X102" i="11"/>
  <c r="U23" i="11"/>
  <c r="V23" i="11"/>
  <c r="T23" i="11"/>
  <c r="X23" i="11"/>
  <c r="W23" i="11"/>
  <c r="V192" i="11"/>
  <c r="W192" i="11"/>
  <c r="X192" i="11"/>
  <c r="T192" i="11"/>
  <c r="U192" i="11"/>
  <c r="W261" i="11"/>
  <c r="X261" i="11"/>
  <c r="T261" i="11"/>
  <c r="U261" i="11"/>
  <c r="V261" i="11"/>
  <c r="V210" i="11"/>
  <c r="X210" i="11"/>
  <c r="T210" i="11"/>
  <c r="U210" i="11"/>
  <c r="W210" i="11"/>
  <c r="W152" i="11"/>
  <c r="X152" i="11"/>
  <c r="T152" i="11"/>
  <c r="U152" i="11"/>
  <c r="V152" i="11"/>
  <c r="U21" i="11"/>
  <c r="V21" i="11"/>
  <c r="X21" i="11"/>
  <c r="T21" i="11"/>
  <c r="W21" i="11"/>
  <c r="V38" i="11"/>
  <c r="W38" i="11"/>
  <c r="X38" i="11"/>
  <c r="T38" i="11"/>
  <c r="U38" i="11"/>
  <c r="X131" i="11"/>
  <c r="T131" i="11"/>
  <c r="U131" i="11"/>
  <c r="V131" i="11"/>
  <c r="W131" i="11"/>
  <c r="W285" i="11"/>
  <c r="X285" i="11"/>
  <c r="T285" i="11"/>
  <c r="U285" i="11"/>
  <c r="V285" i="11"/>
  <c r="T287" i="11"/>
  <c r="U287" i="11"/>
  <c r="V287" i="11"/>
  <c r="W287" i="11"/>
  <c r="X287" i="11"/>
  <c r="T259" i="11"/>
  <c r="U259" i="11"/>
  <c r="V259" i="11"/>
  <c r="W259" i="11"/>
  <c r="X259" i="11"/>
  <c r="T169" i="11"/>
  <c r="U169" i="11"/>
  <c r="V169" i="11"/>
  <c r="W169" i="11"/>
  <c r="X169" i="11"/>
  <c r="V193" i="11"/>
  <c r="X193" i="11"/>
  <c r="T193" i="11"/>
  <c r="U193" i="11"/>
  <c r="W193" i="11"/>
  <c r="V124" i="11"/>
  <c r="W124" i="11"/>
  <c r="X124" i="11"/>
  <c r="T124" i="11"/>
  <c r="U124" i="11"/>
  <c r="U133" i="11"/>
  <c r="V133" i="11"/>
  <c r="W133" i="11"/>
  <c r="X133" i="11"/>
  <c r="T133" i="11"/>
  <c r="U19" i="11"/>
  <c r="V19" i="11"/>
  <c r="T19" i="11"/>
  <c r="W19" i="11"/>
  <c r="X19" i="11"/>
  <c r="X125" i="11"/>
  <c r="T125" i="11"/>
  <c r="U125" i="11"/>
  <c r="V125" i="11"/>
  <c r="W125" i="11"/>
  <c r="V179" i="11"/>
  <c r="W179" i="11"/>
  <c r="X179" i="11"/>
  <c r="T179" i="11"/>
  <c r="U179" i="11"/>
  <c r="T297" i="11"/>
  <c r="U297" i="11"/>
  <c r="V297" i="11"/>
  <c r="W297" i="11"/>
  <c r="X297" i="11"/>
  <c r="T301" i="11"/>
  <c r="U301" i="11"/>
  <c r="V301" i="11"/>
  <c r="W301" i="11"/>
  <c r="X301" i="11"/>
  <c r="W303" i="11"/>
  <c r="X303" i="11"/>
  <c r="T303" i="11"/>
  <c r="U303" i="11"/>
  <c r="V303" i="11"/>
  <c r="T282" i="11"/>
  <c r="U282" i="11"/>
  <c r="V282" i="11"/>
  <c r="W282" i="11"/>
  <c r="X282" i="11"/>
  <c r="W269" i="11"/>
  <c r="X269" i="11"/>
  <c r="T269" i="11"/>
  <c r="U269" i="11"/>
  <c r="V269" i="11"/>
  <c r="W289" i="11"/>
  <c r="X289" i="11"/>
  <c r="T289" i="11"/>
  <c r="U289" i="11"/>
  <c r="V289" i="11"/>
  <c r="V187" i="11"/>
  <c r="W187" i="11"/>
  <c r="X187" i="11"/>
  <c r="T187" i="11"/>
  <c r="U187" i="11"/>
  <c r="V128" i="11"/>
  <c r="W128" i="11"/>
  <c r="X128" i="11"/>
  <c r="T128" i="11"/>
  <c r="U128" i="11"/>
  <c r="V255" i="11"/>
  <c r="X255" i="11"/>
  <c r="T255" i="11"/>
  <c r="U255" i="11"/>
  <c r="W255" i="11"/>
  <c r="U17" i="11"/>
  <c r="V17" i="11"/>
  <c r="X17" i="11"/>
  <c r="T17" i="11"/>
  <c r="W17" i="11"/>
  <c r="T20" i="11"/>
  <c r="V20" i="11"/>
  <c r="W20" i="11"/>
  <c r="X20" i="11"/>
  <c r="U20" i="11"/>
  <c r="T263" i="11"/>
  <c r="U263" i="11"/>
  <c r="V263" i="11"/>
  <c r="W263" i="11"/>
  <c r="X263" i="11"/>
  <c r="T158" i="11"/>
  <c r="U158" i="11"/>
  <c r="V158" i="11"/>
  <c r="W158" i="11"/>
  <c r="X158" i="11"/>
  <c r="U103" i="11"/>
  <c r="V103" i="11"/>
  <c r="W103" i="11"/>
  <c r="T103" i="11"/>
  <c r="X103" i="11"/>
  <c r="X149" i="11"/>
  <c r="T149" i="11"/>
  <c r="U149" i="11"/>
  <c r="V149" i="11"/>
  <c r="W149" i="11"/>
  <c r="U123" i="11"/>
  <c r="V123" i="11"/>
  <c r="W123" i="11"/>
  <c r="X123" i="11"/>
  <c r="T123" i="11"/>
  <c r="U49" i="11"/>
  <c r="V49" i="11"/>
  <c r="X49" i="11"/>
  <c r="W49" i="11"/>
  <c r="T49" i="11"/>
  <c r="U15" i="11"/>
  <c r="V15" i="11"/>
  <c r="T15" i="11"/>
  <c r="W15" i="11"/>
  <c r="X15" i="11"/>
  <c r="U276" i="11"/>
  <c r="V276" i="11"/>
  <c r="W276" i="11"/>
  <c r="X276" i="11"/>
  <c r="T276" i="11"/>
  <c r="X101" i="11"/>
  <c r="T101" i="11"/>
  <c r="U101" i="11"/>
  <c r="V101" i="11"/>
  <c r="W101" i="11"/>
  <c r="V202" i="11"/>
  <c r="X202" i="11"/>
  <c r="T202" i="11"/>
  <c r="U202" i="11"/>
  <c r="W202" i="11"/>
  <c r="T53" i="11"/>
  <c r="V53" i="11"/>
  <c r="U53" i="11"/>
  <c r="W53" i="11"/>
  <c r="X53" i="11"/>
  <c r="T113" i="11"/>
  <c r="X113" i="11"/>
  <c r="U113" i="11"/>
  <c r="V113" i="11"/>
  <c r="W113" i="11"/>
  <c r="T267" i="11"/>
  <c r="U267" i="11"/>
  <c r="V267" i="11"/>
  <c r="W267" i="11"/>
  <c r="X267" i="11"/>
  <c r="T275" i="11"/>
  <c r="U275" i="11"/>
  <c r="V275" i="11"/>
  <c r="W275" i="11"/>
  <c r="X275" i="11"/>
  <c r="T177" i="11"/>
  <c r="U177" i="11"/>
  <c r="V177" i="11"/>
  <c r="W177" i="11"/>
  <c r="X177" i="11"/>
  <c r="U119" i="11"/>
  <c r="V119" i="11"/>
  <c r="W119" i="11"/>
  <c r="X119" i="11"/>
  <c r="T119" i="11"/>
  <c r="V116" i="11"/>
  <c r="W116" i="11"/>
  <c r="X116" i="11"/>
  <c r="T116" i="11"/>
  <c r="U116" i="11"/>
  <c r="U13" i="11"/>
  <c r="V13" i="11"/>
  <c r="X13" i="11"/>
  <c r="T13" i="11"/>
  <c r="W13" i="11"/>
  <c r="U90" i="11"/>
  <c r="V90" i="11"/>
  <c r="W90" i="11"/>
  <c r="X90" i="11"/>
  <c r="T90" i="11"/>
  <c r="V29" i="11"/>
  <c r="W29" i="11"/>
  <c r="X29" i="11"/>
  <c r="T29" i="11"/>
  <c r="U29" i="11"/>
  <c r="T5" i="11"/>
  <c r="V5" i="11"/>
  <c r="W5" i="11"/>
  <c r="X5" i="11"/>
  <c r="U5" i="11"/>
  <c r="T85" i="11"/>
  <c r="Y80" i="11" s="1"/>
  <c r="U85" i="11"/>
  <c r="V85" i="11"/>
  <c r="W85" i="11"/>
  <c r="X85" i="11"/>
  <c r="X57" i="11"/>
  <c r="T57" i="11"/>
  <c r="W57" i="11"/>
  <c r="U57" i="11"/>
  <c r="V57" i="11"/>
  <c r="W273" i="11"/>
  <c r="X273" i="11"/>
  <c r="T273" i="11"/>
  <c r="U273" i="11"/>
  <c r="V273" i="11"/>
  <c r="V108" i="11"/>
  <c r="W108" i="11"/>
  <c r="X108" i="11"/>
  <c r="T108" i="11"/>
  <c r="U108" i="11"/>
  <c r="T305" i="11"/>
  <c r="U305" i="11"/>
  <c r="V305" i="11"/>
  <c r="W305" i="11"/>
  <c r="X305" i="11"/>
  <c r="T309" i="11"/>
  <c r="U309" i="11"/>
  <c r="V309" i="11"/>
  <c r="W309" i="11"/>
  <c r="X309" i="11"/>
  <c r="T266" i="11"/>
  <c r="U266" i="11"/>
  <c r="V266" i="11"/>
  <c r="W266" i="11"/>
  <c r="X266" i="11"/>
  <c r="W295" i="11"/>
  <c r="X295" i="11"/>
  <c r="T295" i="11"/>
  <c r="U295" i="11"/>
  <c r="V295" i="11"/>
  <c r="V196" i="11"/>
  <c r="W196" i="11"/>
  <c r="X196" i="11"/>
  <c r="T196" i="11"/>
  <c r="U196" i="11"/>
  <c r="V206" i="11"/>
  <c r="X206" i="11"/>
  <c r="T206" i="11"/>
  <c r="U206" i="11"/>
  <c r="W206" i="11"/>
  <c r="V171" i="11"/>
  <c r="W171" i="11"/>
  <c r="X171" i="11"/>
  <c r="T171" i="11"/>
  <c r="U171" i="11"/>
  <c r="X145" i="11"/>
  <c r="T145" i="11"/>
  <c r="W145" i="11"/>
  <c r="U145" i="11"/>
  <c r="V145" i="11"/>
  <c r="W112" i="11"/>
  <c r="X112" i="11"/>
  <c r="T112" i="11"/>
  <c r="U112" i="11"/>
  <c r="V112" i="11"/>
  <c r="T76" i="11"/>
  <c r="U76" i="11"/>
  <c r="W76" i="11"/>
  <c r="V76" i="11"/>
  <c r="X76" i="11"/>
  <c r="X154" i="11"/>
  <c r="T154" i="11"/>
  <c r="U154" i="11"/>
  <c r="V154" i="11"/>
  <c r="W154" i="11"/>
  <c r="W150" i="11"/>
  <c r="X150" i="11"/>
  <c r="T150" i="11"/>
  <c r="U150" i="11"/>
  <c r="V150" i="11"/>
  <c r="U10" i="11"/>
  <c r="V10" i="11"/>
  <c r="W10" i="11"/>
  <c r="X10" i="11"/>
  <c r="T10" i="11"/>
  <c r="V96" i="11"/>
  <c r="W96" i="11"/>
  <c r="X96" i="11"/>
  <c r="T96" i="11"/>
  <c r="Y93" i="11" s="1"/>
  <c r="U96" i="11"/>
  <c r="T279" i="11"/>
  <c r="U279" i="11"/>
  <c r="V279" i="11"/>
  <c r="W279" i="11"/>
  <c r="X279" i="11"/>
  <c r="T75" i="11"/>
  <c r="U75" i="11"/>
  <c r="X75" i="11"/>
  <c r="V75" i="11"/>
  <c r="W75" i="11"/>
  <c r="V87" i="11"/>
  <c r="W87" i="11"/>
  <c r="X87" i="11"/>
  <c r="T87" i="11"/>
  <c r="U87" i="11"/>
  <c r="R11" i="13"/>
  <c r="U10" i="13" s="1"/>
  <c r="R9" i="13"/>
  <c r="U8" i="13" s="1"/>
  <c r="Y54" i="11" l="1"/>
  <c r="P79" i="15"/>
  <c r="P79" i="14"/>
  <c r="Y27" i="11"/>
  <c r="P25" i="15" s="1"/>
  <c r="P66" i="15"/>
  <c r="Y35" i="11"/>
  <c r="T11" i="13"/>
  <c r="S11" i="13"/>
  <c r="T9" i="13"/>
  <c r="S9" i="13"/>
  <c r="D55" i="18" l="1"/>
  <c r="G54" i="18"/>
  <c r="I54" i="18" s="1"/>
  <c r="F54" i="18"/>
  <c r="E54" i="18"/>
  <c r="G53" i="18"/>
  <c r="F53" i="18"/>
  <c r="E53" i="18"/>
  <c r="G52" i="18"/>
  <c r="L52" i="18" s="1"/>
  <c r="F52" i="18"/>
  <c r="E52" i="18"/>
  <c r="G51" i="18"/>
  <c r="I51" i="18" s="1"/>
  <c r="F51" i="18"/>
  <c r="E51" i="18"/>
  <c r="G50" i="18"/>
  <c r="L50" i="18" s="1"/>
  <c r="F50" i="18"/>
  <c r="E50" i="18"/>
  <c r="G49" i="18"/>
  <c r="I49" i="18" s="1"/>
  <c r="F49" i="18"/>
  <c r="E49" i="18"/>
  <c r="L48" i="18"/>
  <c r="F48" i="18"/>
  <c r="E48" i="18"/>
  <c r="G46" i="18"/>
  <c r="L46" i="18" s="1"/>
  <c r="F46" i="18"/>
  <c r="E46" i="18"/>
  <c r="G45" i="18"/>
  <c r="L45" i="18" s="1"/>
  <c r="F45" i="18"/>
  <c r="E45" i="18"/>
  <c r="G44" i="18"/>
  <c r="I44" i="18" s="1"/>
  <c r="F44" i="18"/>
  <c r="E44" i="18"/>
  <c r="G43" i="18"/>
  <c r="I43" i="18" s="1"/>
  <c r="F43" i="18"/>
  <c r="E43" i="18"/>
  <c r="G42" i="18"/>
  <c r="L42" i="18" s="1"/>
  <c r="F42" i="18"/>
  <c r="E42" i="18"/>
  <c r="G40" i="18"/>
  <c r="L40" i="18" s="1"/>
  <c r="F40" i="18"/>
  <c r="E40" i="18"/>
  <c r="G39" i="18"/>
  <c r="L39" i="18" s="1"/>
  <c r="F39" i="18"/>
  <c r="E39" i="18"/>
  <c r="G38" i="18"/>
  <c r="L38" i="18" s="1"/>
  <c r="F38" i="18"/>
  <c r="E38" i="18"/>
  <c r="G37" i="18"/>
  <c r="L37" i="18" s="1"/>
  <c r="F37" i="18"/>
  <c r="E37" i="18"/>
  <c r="G36" i="18"/>
  <c r="L36" i="18" s="1"/>
  <c r="F36" i="18"/>
  <c r="E36" i="18"/>
  <c r="G35" i="18"/>
  <c r="L35" i="18" s="1"/>
  <c r="F35" i="18"/>
  <c r="E35" i="18"/>
  <c r="G33" i="18"/>
  <c r="I33" i="18" s="1"/>
  <c r="F33" i="18"/>
  <c r="E33" i="18"/>
  <c r="G32" i="18"/>
  <c r="L32" i="18" s="1"/>
  <c r="F32" i="18"/>
  <c r="E32" i="18"/>
  <c r="G31" i="18"/>
  <c r="L31" i="18" s="1"/>
  <c r="F31" i="18"/>
  <c r="E31" i="18"/>
  <c r="G30" i="18"/>
  <c r="L30" i="18" s="1"/>
  <c r="F30" i="18"/>
  <c r="E30" i="18"/>
  <c r="G29" i="18"/>
  <c r="I29" i="18" s="1"/>
  <c r="F29" i="18"/>
  <c r="E29" i="18"/>
  <c r="G28" i="18"/>
  <c r="L28" i="18" s="1"/>
  <c r="F28" i="18"/>
  <c r="E28" i="18"/>
  <c r="L26" i="18"/>
  <c r="F26" i="18"/>
  <c r="E26" i="18"/>
  <c r="G25" i="18"/>
  <c r="L25" i="18" s="1"/>
  <c r="F25" i="18"/>
  <c r="E25" i="18"/>
  <c r="I24" i="18"/>
  <c r="F24" i="18"/>
  <c r="E24" i="18"/>
  <c r="L23" i="18"/>
  <c r="F23" i="18"/>
  <c r="E23" i="18"/>
  <c r="L22" i="18"/>
  <c r="F22" i="18"/>
  <c r="E22" i="18"/>
  <c r="G20" i="18"/>
  <c r="L20" i="18" s="1"/>
  <c r="F20" i="18"/>
  <c r="E20" i="18"/>
  <c r="L18" i="18"/>
  <c r="F18" i="18"/>
  <c r="E18" i="18"/>
  <c r="L16" i="18"/>
  <c r="F16" i="18"/>
  <c r="E16" i="18"/>
  <c r="L15" i="18"/>
  <c r="F15" i="18"/>
  <c r="E15" i="18"/>
  <c r="I14" i="18"/>
  <c r="F14" i="18"/>
  <c r="E14" i="18"/>
  <c r="I13" i="18"/>
  <c r="F13" i="18"/>
  <c r="E13" i="18"/>
  <c r="F12" i="18"/>
  <c r="E12" i="18"/>
  <c r="G11" i="18"/>
  <c r="L11" i="18" s="1"/>
  <c r="F11" i="18"/>
  <c r="E11" i="18"/>
  <c r="I10" i="18"/>
  <c r="F10" i="18"/>
  <c r="E10" i="18"/>
  <c r="G9" i="18"/>
  <c r="I9" i="18" s="1"/>
  <c r="F9" i="18"/>
  <c r="E9" i="18"/>
  <c r="L7" i="18"/>
  <c r="F7" i="18"/>
  <c r="E7" i="18"/>
  <c r="L5" i="18"/>
  <c r="F5" i="18"/>
  <c r="E5" i="18"/>
  <c r="O32" i="15"/>
  <c r="I39" i="18" l="1"/>
  <c r="I31" i="18"/>
  <c r="L49" i="18"/>
  <c r="M49" i="18" s="1"/>
  <c r="L13" i="18"/>
  <c r="M13" i="18" s="1"/>
  <c r="N13" i="18" s="1"/>
  <c r="I22" i="18"/>
  <c r="I45" i="18"/>
  <c r="I48" i="18"/>
  <c r="L14" i="18"/>
  <c r="M14" i="18" s="1"/>
  <c r="N14" i="18" s="1"/>
  <c r="I23" i="18"/>
  <c r="L9" i="18"/>
  <c r="M9" i="18" s="1"/>
  <c r="N9" i="18" s="1"/>
  <c r="L51" i="18"/>
  <c r="M51" i="18" s="1"/>
  <c r="L29" i="18"/>
  <c r="M29" i="18" s="1"/>
  <c r="L43" i="18"/>
  <c r="M43" i="18" s="1"/>
  <c r="L54" i="18"/>
  <c r="M54" i="18" s="1"/>
  <c r="N54" i="18" s="1"/>
  <c r="I35" i="18"/>
  <c r="I38" i="18"/>
  <c r="L12" i="18"/>
  <c r="M12" i="18" s="1"/>
  <c r="I12" i="18"/>
  <c r="L24" i="18"/>
  <c r="M24" i="18" s="1"/>
  <c r="I50" i="18"/>
  <c r="I37" i="18"/>
  <c r="L44" i="18"/>
  <c r="M44" i="18" s="1"/>
  <c r="N44" i="18" s="1"/>
  <c r="M5" i="18"/>
  <c r="N5" i="18" s="1"/>
  <c r="I5" i="18"/>
  <c r="M7" i="18"/>
  <c r="M11" i="18"/>
  <c r="N11" i="18" s="1"/>
  <c r="M15" i="18"/>
  <c r="N15" i="18" s="1"/>
  <c r="I7" i="18"/>
  <c r="M16" i="18"/>
  <c r="N16" i="18" s="1"/>
  <c r="L10" i="18"/>
  <c r="I16" i="18"/>
  <c r="I15" i="18"/>
  <c r="I11" i="18"/>
  <c r="M18" i="18"/>
  <c r="M20" i="18"/>
  <c r="I18" i="18"/>
  <c r="I20" i="18"/>
  <c r="M25" i="18"/>
  <c r="N25" i="18" s="1"/>
  <c r="M22" i="18"/>
  <c r="M26" i="18"/>
  <c r="N26" i="18" s="1"/>
  <c r="M30" i="18"/>
  <c r="N30" i="18" s="1"/>
  <c r="I26" i="18"/>
  <c r="M31" i="18"/>
  <c r="N31" i="18" s="1"/>
  <c r="M23" i="18"/>
  <c r="I25" i="18"/>
  <c r="M28" i="18"/>
  <c r="M32" i="18"/>
  <c r="N32" i="18" s="1"/>
  <c r="I30" i="18"/>
  <c r="L33" i="18"/>
  <c r="I32" i="18"/>
  <c r="M37" i="18"/>
  <c r="M35" i="18"/>
  <c r="N35" i="18" s="1"/>
  <c r="M39" i="18"/>
  <c r="I28" i="18"/>
  <c r="M36" i="18"/>
  <c r="N36" i="18" s="1"/>
  <c r="M40" i="18"/>
  <c r="I36" i="18"/>
  <c r="M42" i="18"/>
  <c r="M46" i="18"/>
  <c r="N46" i="18" s="1"/>
  <c r="M38" i="18"/>
  <c r="I40" i="18"/>
  <c r="M45" i="18"/>
  <c r="N45" i="18" s="1"/>
  <c r="M48" i="18"/>
  <c r="N48" i="18" s="1"/>
  <c r="I42" i="18"/>
  <c r="L53" i="18"/>
  <c r="I53" i="18"/>
  <c r="I46" i="18"/>
  <c r="M52" i="18"/>
  <c r="M50" i="18"/>
  <c r="N50" i="18" s="1"/>
  <c r="I52" i="18"/>
  <c r="L56" i="18" l="1"/>
  <c r="Q49" i="18"/>
  <c r="R54" i="18"/>
  <c r="Q43" i="18"/>
  <c r="R43" i="18"/>
  <c r="Q29" i="18"/>
  <c r="R29" i="18"/>
  <c r="Q54" i="18"/>
  <c r="N43" i="18"/>
  <c r="R49" i="18"/>
  <c r="N49" i="18"/>
  <c r="N29" i="18"/>
  <c r="R35" i="18"/>
  <c r="Q35" i="18"/>
  <c r="M33" i="18"/>
  <c r="N33" i="18" s="1"/>
  <c r="R25" i="18"/>
  <c r="Q25" i="18"/>
  <c r="R11" i="18"/>
  <c r="Q11" i="18"/>
  <c r="R37" i="18"/>
  <c r="Q37" i="18"/>
  <c r="R31" i="18"/>
  <c r="Q31" i="18"/>
  <c r="R24" i="18"/>
  <c r="Q24" i="18"/>
  <c r="R38" i="18"/>
  <c r="Q38" i="18"/>
  <c r="Q50" i="18"/>
  <c r="R50" i="18"/>
  <c r="R48" i="18"/>
  <c r="Q48" i="18"/>
  <c r="N37" i="18"/>
  <c r="Q5" i="18"/>
  <c r="R5" i="18"/>
  <c r="R44" i="18"/>
  <c r="Q44" i="18"/>
  <c r="M53" i="18"/>
  <c r="N53" i="18" s="1"/>
  <c r="R45" i="18"/>
  <c r="Q45" i="18"/>
  <c r="R46" i="18"/>
  <c r="Q46" i="18"/>
  <c r="Q32" i="18"/>
  <c r="R32" i="18"/>
  <c r="R30" i="18"/>
  <c r="Q30" i="18"/>
  <c r="Q26" i="18"/>
  <c r="R26" i="18"/>
  <c r="N24" i="18"/>
  <c r="Q13" i="18"/>
  <c r="R13" i="18"/>
  <c r="R52" i="18"/>
  <c r="Q52" i="18"/>
  <c r="R51" i="18"/>
  <c r="Q51" i="18"/>
  <c r="Q23" i="18"/>
  <c r="R23" i="18"/>
  <c r="R9" i="18"/>
  <c r="Q9" i="18"/>
  <c r="Q7" i="18"/>
  <c r="R7" i="18"/>
  <c r="N52" i="18"/>
  <c r="N51" i="18"/>
  <c r="Q42" i="18"/>
  <c r="R42" i="18"/>
  <c r="R40" i="18"/>
  <c r="Q40" i="18"/>
  <c r="R39" i="18"/>
  <c r="Q39" i="18"/>
  <c r="R28" i="18"/>
  <c r="Q28" i="18"/>
  <c r="R22" i="18"/>
  <c r="Q22" i="18"/>
  <c r="R20" i="18"/>
  <c r="Q20" i="18"/>
  <c r="R18" i="18"/>
  <c r="Q18" i="18"/>
  <c r="R15" i="18"/>
  <c r="Q15" i="18"/>
  <c r="N7" i="18"/>
  <c r="N40" i="18"/>
  <c r="N39" i="18"/>
  <c r="N38" i="18"/>
  <c r="N28" i="18"/>
  <c r="N22" i="18"/>
  <c r="N20" i="18"/>
  <c r="N18" i="18"/>
  <c r="R14" i="18"/>
  <c r="Q14" i="18"/>
  <c r="M10" i="18"/>
  <c r="N42" i="18"/>
  <c r="Q36" i="18"/>
  <c r="R36" i="18"/>
  <c r="N23" i="18"/>
  <c r="Q12" i="18"/>
  <c r="R12" i="18"/>
  <c r="N12" i="18"/>
  <c r="Q16" i="18"/>
  <c r="R16" i="18"/>
  <c r="M56" i="18" l="1"/>
  <c r="R33" i="18"/>
  <c r="Q33" i="18"/>
  <c r="R53" i="18"/>
  <c r="Q53" i="18"/>
  <c r="R10" i="18"/>
  <c r="Q10" i="18"/>
  <c r="N10" i="18"/>
  <c r="R56" i="18" l="1"/>
  <c r="Q56" i="18"/>
  <c r="R60" i="18"/>
  <c r="R61" i="18" l="1"/>
  <c r="R57" i="18"/>
  <c r="R58" i="18"/>
  <c r="F7" i="17"/>
  <c r="F7" i="16"/>
  <c r="L366" i="11" l="1"/>
  <c r="M366" i="11" l="1"/>
  <c r="F2" i="17" s="1"/>
  <c r="F9" i="17" s="1"/>
  <c r="X366" i="11" l="1"/>
  <c r="P88" i="14" l="1"/>
  <c r="R83" i="14"/>
  <c r="T83" i="14" s="1"/>
  <c r="R39" i="15"/>
  <c r="T39" i="15" s="1"/>
  <c r="R16" i="13" l="1"/>
  <c r="R6" i="14"/>
  <c r="S6" i="14" s="1"/>
  <c r="R17" i="13"/>
  <c r="S16" i="13" l="1"/>
  <c r="T16" i="13"/>
  <c r="T17" i="13"/>
  <c r="S17" i="13"/>
  <c r="D19" i="13" l="1"/>
  <c r="C13" i="13"/>
  <c r="D13" i="13"/>
  <c r="H13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13" i="13" l="1"/>
  <c r="W366" i="11"/>
  <c r="V366" i="11"/>
  <c r="T366" i="11"/>
  <c r="U366" i="11"/>
  <c r="R79" i="14"/>
  <c r="T79" i="14" s="1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U367" i="11" l="1"/>
  <c r="U368" i="11"/>
  <c r="R88" i="14"/>
  <c r="T88" i="14" s="1"/>
  <c r="R42" i="15"/>
  <c r="T42" i="15" s="1"/>
  <c r="R63" i="14"/>
  <c r="T63" i="14" s="1"/>
  <c r="M13" i="13"/>
  <c r="F2" i="16" s="1"/>
  <c r="F9" i="16" s="1"/>
  <c r="R75" i="14"/>
  <c r="T75" i="14" s="1"/>
  <c r="R52" i="14"/>
  <c r="S52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R45" i="15"/>
  <c r="T45" i="15" s="1"/>
  <c r="P24" i="14"/>
  <c r="R24" i="14" s="1"/>
  <c r="T24" i="14" s="1"/>
  <c r="R27" i="14"/>
  <c r="T27" i="14" s="1"/>
  <c r="P11" i="14"/>
  <c r="R11" i="14" s="1"/>
  <c r="T11" i="14" s="1"/>
  <c r="R8" i="15"/>
  <c r="R79" i="15"/>
  <c r="S79" i="15" s="1"/>
  <c r="P36" i="15"/>
  <c r="R36" i="15" s="1"/>
  <c r="R32" i="15"/>
  <c r="T32" i="15" s="1"/>
  <c r="R66" i="15"/>
  <c r="T66" i="15" s="1"/>
  <c r="R49" i="15"/>
  <c r="T49" i="15" s="1"/>
  <c r="R25" i="15"/>
  <c r="S25" i="15" s="1"/>
  <c r="R39" i="14"/>
  <c r="S39" i="14" s="1"/>
  <c r="R70" i="14"/>
  <c r="S70" i="14" s="1"/>
  <c r="R43" i="14"/>
  <c r="S43" i="14" s="1"/>
  <c r="M20" i="13"/>
  <c r="S13" i="13"/>
  <c r="S20" i="13" s="1"/>
  <c r="T13" i="13"/>
  <c r="T20" i="13" s="1"/>
  <c r="R13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T89" i="15" l="1"/>
  <c r="S36" i="15"/>
  <c r="S89" i="15" s="1"/>
  <c r="R90" i="15"/>
  <c r="F13" i="17" s="1"/>
  <c r="S93" i="14"/>
  <c r="S8" i="15"/>
  <c r="T43" i="14"/>
  <c r="T93" i="14" s="1"/>
  <c r="R94" i="14"/>
  <c r="F13" i="16" s="1"/>
  <c r="R20" i="13"/>
  <c r="S14" i="13"/>
  <c r="S23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F22" i="17" l="1"/>
  <c r="F15" i="17"/>
  <c r="F17" i="17" s="1"/>
  <c r="F20" i="17" s="1"/>
  <c r="F22" i="16"/>
  <c r="F15" i="16"/>
  <c r="F17" i="16" s="1"/>
  <c r="F20" i="16" s="1"/>
  <c r="U369" i="11"/>
</calcChain>
</file>

<file path=xl/sharedStrings.xml><?xml version="1.0" encoding="utf-8"?>
<sst xmlns="http://schemas.openxmlformats.org/spreadsheetml/2006/main" count="31864" uniqueCount="8525">
  <si>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</si>
  <si>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</si>
  <si>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</si>
  <si>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</si>
  <si>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</si>
  <si>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</si>
  <si>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</si>
  <si>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</si>
  <si>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</si>
  <si>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</si>
  <si>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</si>
  <si>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</si>
  <si>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</si>
  <si>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</si>
  <si>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</si>
  <si>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</si>
  <si>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</si>
  <si>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</si>
  <si>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</si>
  <si>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</si>
  <si>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</si>
  <si>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</si>
  <si>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</si>
  <si>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</si>
  <si>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</si>
  <si>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</si>
  <si>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</si>
  <si>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</si>
  <si>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</si>
  <si>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</si>
  <si>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</si>
  <si>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</si>
  <si>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</si>
  <si>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</si>
  <si>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</si>
  <si>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</si>
  <si>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</si>
  <si>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</si>
  <si>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</si>
  <si>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</si>
  <si>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</si>
  <si>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</si>
  <si>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</si>
  <si>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</si>
  <si>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</si>
  <si>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</si>
  <si>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</si>
  <si>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</si>
  <si>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</si>
  <si>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</si>
  <si>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</si>
  <si>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</si>
  <si>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</si>
  <si>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</si>
  <si>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</si>
  <si>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</si>
  <si>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</si>
  <si>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</si>
  <si>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</si>
  <si>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</si>
  <si>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</si>
  <si>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</si>
  <si>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</si>
  <si>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</si>
  <si>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</si>
  <si>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</si>
  <si>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</si>
  <si>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</si>
  <si>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</si>
  <si>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</si>
  <si>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</si>
  <si>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</si>
  <si>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</si>
  <si>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</si>
  <si>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</si>
  <si>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</si>
  <si>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</si>
  <si>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</si>
  <si>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</si>
  <si>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</si>
  <si>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</si>
  <si>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</si>
  <si>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</si>
  <si>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</si>
  <si>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</si>
  <si>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</si>
  <si>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</si>
  <si>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</si>
  <si>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</si>
  <si>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</si>
  <si>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</si>
  <si>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</si>
  <si>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</si>
  <si>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</si>
  <si>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</si>
  <si>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</si>
  <si>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</si>
  <si>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</si>
  <si>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</si>
  <si>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</si>
  <si>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</si>
  <si>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</si>
  <si>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</si>
  <si>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</si>
  <si>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</si>
  <si>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</si>
  <si>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</si>
  <si>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</si>
  <si>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</si>
  <si>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</si>
  <si>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</si>
  <si>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</si>
  <si>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</si>
  <si>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</si>
  <si>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</si>
  <si>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</si>
  <si>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</si>
  <si>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</si>
  <si>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</si>
  <si>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</si>
  <si>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</si>
  <si>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</si>
  <si>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</si>
  <si>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</si>
  <si>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</si>
  <si>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</si>
  <si>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</si>
  <si>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</si>
  <si>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</si>
  <si>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</si>
  <si>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</si>
  <si>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</si>
  <si>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</si>
  <si>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</si>
  <si>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</si>
  <si>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</si>
  <si>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</si>
  <si>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</si>
  <si>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</si>
  <si>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</si>
  <si>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</si>
  <si>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</si>
  <si>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</si>
  <si>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</si>
  <si>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</si>
  <si>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</si>
  <si>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</si>
  <si>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</si>
  <si>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</si>
  <si>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</si>
  <si>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</si>
  <si>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</si>
  <si>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</si>
  <si>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</si>
  <si>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</si>
  <si>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</si>
  <si>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</si>
  <si>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</si>
  <si>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</si>
  <si>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</si>
  <si>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</si>
  <si>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</si>
  <si>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</si>
  <si>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</si>
  <si>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</si>
  <si>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</si>
  <si>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</si>
  <si>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</si>
  <si>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</si>
  <si>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</si>
  <si>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</si>
  <si>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</si>
  <si>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</si>
  <si>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</si>
  <si>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</si>
  <si>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</si>
  <si>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</si>
  <si>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</si>
  <si>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</si>
  <si>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</si>
  <si>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</si>
  <si>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</si>
  <si>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</si>
  <si>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</si>
  <si>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</si>
  <si>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</si>
  <si>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</si>
  <si>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</si>
  <si>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</si>
  <si>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</si>
  <si>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</si>
  <si>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</si>
  <si>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</si>
  <si>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</si>
  <si>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</si>
  <si>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</si>
  <si>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</si>
  <si>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</si>
  <si>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</si>
  <si>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</si>
  <si>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</si>
  <si>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</si>
  <si>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</si>
  <si>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</si>
  <si>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</si>
  <si>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</si>
  <si>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</si>
  <si>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</si>
  <si>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</si>
  <si>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</si>
  <si>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</si>
  <si>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</si>
  <si>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</si>
  <si>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</si>
  <si>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</si>
  <si>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</si>
  <si>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</si>
  <si>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</si>
  <si>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</si>
  <si>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</si>
  <si>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</si>
  <si>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</si>
  <si>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</si>
  <si>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</si>
  <si>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</si>
  <si>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</si>
  <si>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</si>
  <si>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</si>
  <si>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</si>
  <si>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</si>
  <si>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</si>
  <si>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</si>
  <si>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</si>
  <si>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</si>
  <si>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</si>
  <si>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</si>
  <si>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</si>
  <si>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</si>
  <si>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</si>
  <si>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</si>
  <si>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</si>
  <si>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</si>
  <si>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</si>
  <si>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</si>
  <si>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</si>
  <si>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</si>
  <si>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</si>
  <si>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</si>
  <si>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</si>
  <si>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</si>
  <si>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</si>
  <si>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</si>
  <si>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</si>
  <si>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</si>
  <si>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</si>
  <si>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</si>
  <si>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</si>
  <si>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</si>
  <si>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</si>
  <si>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</si>
  <si>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</si>
  <si>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</si>
  <si>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</si>
  <si>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</si>
  <si>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</si>
  <si>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</si>
  <si>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</si>
  <si>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</si>
  <si>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</si>
  <si>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</si>
  <si>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</si>
  <si>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</si>
  <si>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</si>
  <si>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</si>
  <si>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</si>
  <si>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</si>
  <si>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</si>
  <si>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</si>
  <si>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</si>
  <si>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</si>
  <si>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</si>
  <si>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</si>
  <si>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</si>
  <si>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</si>
  <si>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</si>
  <si>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</si>
  <si>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</si>
  <si>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</si>
  <si>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</si>
  <si>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</si>
  <si>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</si>
  <si>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</si>
  <si>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</si>
  <si>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</si>
  <si>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</si>
  <si>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</si>
  <si>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</si>
  <si>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</si>
  <si>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</si>
  <si>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</si>
  <si>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</si>
  <si>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</si>
  <si>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</si>
  <si>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</si>
  <si>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</si>
  <si>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</si>
  <si>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</si>
  <si>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</si>
  <si>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</si>
  <si>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</si>
  <si>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</si>
  <si>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</si>
  <si>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</si>
  <si>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</si>
  <si>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</si>
  <si>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</si>
  <si>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</si>
  <si>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</si>
  <si>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</si>
  <si>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</si>
  <si>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</si>
  <si>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</si>
  <si>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</si>
  <si>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</si>
  <si>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</si>
  <si>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</si>
  <si>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</si>
  <si>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</si>
  <si>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</si>
  <si>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</si>
  <si>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</si>
  <si>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</si>
  <si>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</si>
  <si>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</si>
  <si>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</si>
  <si>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</si>
  <si>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</si>
  <si>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</si>
  <si>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</si>
  <si>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</si>
  <si>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</si>
  <si>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</si>
  <si>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</si>
  <si>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</si>
  <si>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</si>
  <si>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</si>
  <si>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</si>
  <si>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</si>
  <si>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</si>
  <si>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</si>
  <si>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</si>
  <si>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</si>
  <si>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</si>
  <si>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</si>
  <si>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</si>
  <si>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</si>
  <si>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</si>
  <si>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</si>
  <si>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</si>
  <si>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</si>
  <si>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</si>
  <si>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</si>
  <si>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</si>
  <si>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</si>
  <si>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</si>
  <si>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</si>
  <si>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</si>
  <si>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</si>
  <si>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</si>
  <si>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</si>
  <si>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</si>
  <si>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</si>
  <si>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</si>
  <si>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</si>
  <si>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</si>
  <si>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</si>
  <si>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</si>
  <si>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</si>
  <si>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</si>
  <si>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</si>
  <si>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</si>
  <si>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</si>
  <si>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</si>
  <si>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</si>
  <si>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</si>
  <si>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</si>
  <si>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</si>
  <si>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</si>
  <si>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</si>
  <si>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</si>
  <si>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</si>
  <si>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</si>
  <si>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</si>
  <si>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</si>
  <si>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</si>
  <si>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</si>
  <si>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</si>
  <si>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</si>
  <si>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</si>
  <si>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</si>
  <si>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</si>
  <si>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</si>
  <si>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</si>
  <si>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</si>
  <si>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</si>
  <si>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</si>
  <si>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</si>
  <si>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</si>
  <si>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</si>
  <si>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</si>
  <si>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</si>
  <si>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</si>
  <si>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</si>
  <si>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</si>
  <si>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</si>
  <si>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</si>
  <si>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</si>
  <si>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</si>
  <si>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</si>
  <si>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</si>
  <si>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</si>
  <si>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</si>
  <si>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</si>
  <si>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</si>
  <si>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</si>
  <si>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</si>
  <si>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</si>
  <si>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</si>
  <si>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</si>
  <si>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</si>
  <si>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</si>
  <si>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</si>
  <si>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</si>
  <si>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</si>
  <si>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</si>
  <si>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</si>
  <si>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</si>
  <si>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</si>
  <si>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</si>
  <si>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</si>
  <si>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</si>
  <si>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</si>
  <si>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</si>
  <si>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</si>
  <si>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</si>
  <si>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</si>
  <si>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</si>
  <si>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</si>
  <si>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</si>
  <si>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</si>
  <si>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</si>
  <si>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</si>
  <si>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</si>
  <si>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</si>
  <si>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</si>
  <si>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</si>
  <si>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</si>
  <si>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</si>
  <si>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</si>
  <si>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</si>
  <si>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</si>
  <si>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</si>
  <si>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</si>
  <si>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</si>
  <si>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</si>
  <si>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</si>
  <si>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</si>
  <si>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</si>
  <si>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</si>
  <si>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</si>
  <si>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</si>
  <si>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</si>
  <si>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</si>
  <si>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</si>
  <si>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</si>
  <si>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</si>
  <si>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</si>
  <si>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</si>
  <si>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</si>
  <si>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</si>
  <si>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</si>
  <si>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</si>
  <si>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</si>
  <si>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</si>
  <si>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</si>
  <si>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</si>
  <si>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</si>
  <si>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</si>
  <si>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</si>
  <si>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</si>
  <si>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</si>
  <si>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</si>
  <si>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</si>
  <si>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</si>
  <si>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</si>
  <si>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</si>
  <si>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</si>
  <si>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</si>
  <si>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</si>
  <si>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</si>
  <si>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</si>
  <si>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</si>
  <si>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</si>
  <si>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</si>
  <si>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</si>
  <si>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</si>
  <si>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</si>
  <si>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</si>
  <si>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</si>
  <si>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</si>
  <si>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</si>
  <si>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</si>
  <si>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</si>
  <si>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</si>
  <si>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</si>
  <si>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</si>
  <si>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</si>
  <si>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</si>
  <si>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</si>
  <si>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</si>
  <si>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</si>
  <si>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</si>
  <si>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</si>
  <si>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</si>
  <si>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</si>
  <si>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</si>
  <si>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</si>
  <si>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</si>
  <si>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</si>
  <si>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</si>
  <si>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</si>
  <si>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</si>
  <si>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</si>
  <si>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</si>
  <si>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</si>
  <si>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</si>
  <si>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</si>
  <si>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</si>
  <si>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</si>
  <si>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</si>
  <si>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</si>
  <si>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</si>
  <si>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</si>
  <si>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</si>
  <si>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</si>
  <si>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</si>
  <si>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</si>
  <si>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</si>
  <si>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</si>
  <si>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</si>
  <si>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</si>
  <si>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</si>
  <si>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</si>
  <si>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</si>
  <si>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</si>
  <si>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</si>
  <si>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</si>
  <si>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</si>
  <si>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</si>
  <si>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</si>
  <si>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</si>
  <si>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</si>
  <si>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</si>
  <si>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</si>
  <si>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</si>
  <si>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</si>
  <si>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</si>
  <si>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</si>
  <si>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</si>
  <si>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</si>
  <si>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</si>
  <si>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</si>
  <si>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</si>
  <si>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</si>
  <si>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</si>
  <si>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</si>
  <si>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</si>
  <si>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</si>
  <si>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</si>
  <si>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</si>
  <si>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</si>
  <si>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</si>
  <si>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</si>
  <si>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</si>
  <si>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</si>
  <si>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</si>
  <si>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</si>
  <si>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</si>
  <si>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</si>
  <si>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</si>
  <si>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</si>
  <si>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</si>
  <si>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</si>
  <si>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</si>
  <si>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</si>
  <si>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</si>
  <si>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</si>
  <si>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</si>
  <si>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</si>
  <si>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</si>
  <si>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</si>
  <si>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</si>
  <si>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</si>
  <si>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</si>
  <si>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</si>
  <si>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</si>
  <si>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</si>
  <si>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</si>
  <si>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</si>
  <si>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</si>
  <si>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</si>
  <si>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</si>
  <si>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</si>
  <si>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</si>
  <si>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</si>
  <si>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</si>
  <si>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</si>
  <si>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</si>
  <si>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</si>
  <si>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</si>
  <si>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</si>
  <si>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</si>
  <si>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</si>
  <si>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</si>
  <si>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</si>
  <si>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</si>
  <si>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</si>
  <si>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</si>
  <si>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</si>
  <si>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</si>
  <si>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</si>
  <si>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</si>
  <si>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</si>
  <si>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</si>
  <si>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</si>
  <si>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</si>
  <si>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</si>
  <si>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</si>
  <si>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</si>
  <si>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</si>
  <si>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</si>
  <si>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</si>
  <si>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</si>
  <si>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</si>
  <si>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</si>
  <si>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</si>
  <si>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</si>
  <si>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</si>
  <si>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</si>
  <si>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</si>
  <si>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</si>
  <si>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</si>
  <si>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</si>
  <si>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</si>
  <si>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</si>
  <si>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</si>
  <si>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</si>
  <si>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</si>
  <si>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</si>
  <si>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</si>
  <si>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</si>
  <si>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</si>
  <si>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</si>
  <si>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</si>
  <si>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</si>
  <si>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</si>
  <si>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</si>
  <si>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</si>
  <si>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</si>
  <si>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</si>
  <si>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</si>
  <si>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</si>
  <si>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</si>
  <si>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</si>
  <si>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</si>
  <si>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</si>
  <si>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</si>
  <si>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</si>
  <si>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</si>
  <si>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</si>
  <si>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</si>
  <si>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</si>
  <si>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</si>
  <si>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</si>
  <si>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</si>
  <si>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</si>
  <si>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</si>
  <si>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</si>
  <si>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</si>
  <si>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</si>
  <si>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</si>
  <si>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</si>
  <si>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</si>
  <si>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</si>
  <si>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</si>
  <si>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</si>
  <si>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</si>
  <si>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</si>
  <si>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</si>
  <si>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</si>
  <si>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</si>
  <si>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</si>
  <si>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</si>
  <si>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</si>
  <si>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</si>
  <si>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</si>
  <si>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</si>
  <si>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</si>
  <si>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</si>
  <si>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</si>
  <si>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</si>
  <si>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</si>
  <si>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</si>
  <si>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</si>
  <si>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</si>
  <si>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</si>
  <si>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</si>
  <si>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</si>
  <si>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</si>
  <si>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</si>
  <si>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</si>
  <si>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</si>
  <si>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</si>
  <si>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</si>
  <si>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</si>
  <si>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</si>
  <si>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</si>
  <si>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</si>
  <si>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</si>
  <si>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</si>
  <si>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</si>
  <si>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</si>
  <si>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</si>
  <si>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</si>
  <si>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</si>
  <si>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</si>
  <si>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</si>
  <si>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</si>
  <si>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</si>
  <si>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</si>
  <si>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</si>
  <si>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</si>
  <si>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</si>
  <si>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</si>
  <si>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</si>
  <si>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</si>
  <si>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</si>
  <si>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</si>
  <si>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</si>
  <si>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</si>
  <si>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</si>
  <si>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</si>
  <si>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</si>
  <si>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</si>
  <si>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</si>
  <si>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</si>
  <si>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</si>
  <si>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</si>
  <si>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</si>
  <si>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</si>
  <si>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</si>
  <si>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</si>
  <si>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</si>
  <si>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</si>
  <si>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</si>
  <si>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</si>
  <si>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</si>
  <si>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</si>
  <si>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</si>
  <si>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</si>
  <si>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</si>
  <si>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</si>
  <si>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</si>
  <si>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</si>
  <si>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</si>
  <si>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</si>
  <si>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</si>
  <si>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</si>
  <si>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</si>
  <si>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</si>
  <si>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</si>
  <si>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</si>
  <si>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</si>
  <si>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</si>
  <si>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</si>
  <si>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</si>
  <si>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</si>
  <si>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</si>
  <si>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</si>
  <si>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</si>
  <si>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</si>
  <si>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</si>
  <si>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</si>
  <si>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</si>
  <si>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</si>
  <si>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</si>
  <si>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</si>
  <si>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</si>
  <si>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</si>
  <si>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</si>
  <si>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</si>
  <si>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</si>
  <si>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</si>
  <si>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</si>
  <si>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</si>
  <si>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</si>
  <si>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</si>
  <si>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</si>
  <si>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</si>
  <si>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</si>
  <si>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</si>
  <si>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</si>
  <si>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</si>
  <si>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</si>
  <si>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</si>
  <si>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</si>
  <si>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</si>
  <si>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</si>
  <si>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</si>
  <si>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</si>
  <si>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</si>
  <si>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</si>
  <si>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</si>
  <si>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</si>
  <si>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</si>
  <si>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</si>
  <si>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</si>
  <si>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</si>
  <si>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</si>
  <si>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</si>
  <si>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</si>
  <si>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</si>
  <si>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</si>
  <si>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</si>
  <si>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</si>
  <si>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</si>
  <si>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</si>
  <si>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</si>
  <si>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</si>
  <si>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</si>
  <si>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</si>
  <si>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</si>
  <si>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</si>
  <si>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</si>
  <si>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</si>
  <si>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</si>
  <si>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</si>
  <si>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</si>
  <si>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</si>
  <si>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</si>
  <si>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</si>
  <si>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</si>
  <si>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</si>
  <si>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</si>
  <si>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</si>
  <si>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</si>
  <si>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</si>
  <si>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</si>
  <si>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</si>
  <si>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</si>
  <si>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</si>
  <si>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</si>
  <si>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</si>
  <si>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</si>
  <si>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</si>
  <si>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</si>
  <si>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</si>
  <si>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</si>
  <si>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</si>
  <si>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</si>
  <si>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</si>
  <si>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</si>
  <si>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</si>
  <si>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</si>
  <si>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</si>
  <si>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</si>
  <si>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</si>
  <si>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</si>
  <si>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</si>
  <si>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</si>
  <si>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</si>
  <si>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</si>
  <si>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</si>
  <si>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</si>
  <si>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</si>
  <si>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</si>
  <si>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</si>
  <si>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</si>
  <si>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</si>
  <si>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</si>
  <si>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</si>
  <si>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</si>
  <si>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</si>
  <si>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</si>
  <si>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</si>
  <si>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</si>
  <si>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</si>
  <si>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</si>
  <si>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</si>
  <si>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</si>
  <si>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</si>
  <si>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</si>
  <si>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</si>
  <si>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</si>
  <si>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</si>
  <si>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</si>
  <si>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</si>
  <si>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</si>
  <si>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</si>
  <si>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</si>
  <si>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</si>
  <si>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</si>
  <si>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</si>
  <si>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</si>
  <si>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</si>
  <si>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</si>
  <si>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</si>
  <si>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</si>
  <si>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</si>
  <si>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</si>
  <si>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</si>
  <si>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</si>
  <si>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</si>
  <si>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</si>
  <si>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</si>
  <si>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</si>
  <si>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</si>
  <si>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</si>
  <si>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</si>
  <si>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</si>
  <si>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</si>
  <si>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</si>
  <si>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</si>
  <si>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</si>
  <si>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</si>
  <si>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</si>
  <si>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</si>
  <si>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</si>
  <si>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</si>
  <si>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</si>
  <si>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</si>
  <si>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</si>
  <si>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</si>
  <si>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</si>
  <si>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</si>
  <si>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</si>
  <si>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</si>
  <si>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</si>
  <si>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</si>
  <si>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</si>
  <si>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</si>
  <si>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</si>
  <si>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</si>
  <si>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</si>
  <si>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</si>
  <si>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</si>
  <si>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</si>
  <si>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</si>
  <si>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</si>
  <si>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</si>
  <si>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</si>
  <si>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</si>
  <si>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</si>
  <si>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</si>
  <si>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</si>
  <si>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</si>
  <si>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</si>
  <si>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</si>
  <si>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</si>
  <si>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</si>
  <si>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</si>
  <si>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</si>
  <si>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</si>
  <si>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</si>
  <si>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</si>
  <si>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</si>
  <si>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</si>
  <si>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</si>
  <si>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</si>
  <si>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</si>
  <si>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</si>
  <si>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</si>
  <si>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</si>
  <si>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</si>
  <si>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</si>
  <si>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</si>
  <si>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</si>
  <si>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</si>
  <si>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</si>
  <si>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</si>
  <si>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</si>
  <si>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</si>
  <si>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</si>
  <si>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</si>
  <si>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</si>
  <si>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</si>
  <si>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</si>
  <si>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</si>
  <si>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</si>
  <si>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</si>
  <si>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</si>
  <si>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</si>
  <si>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</si>
  <si>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</si>
  <si>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</si>
  <si>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</si>
  <si>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</si>
  <si>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</si>
  <si>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</si>
  <si>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</si>
  <si>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</si>
  <si>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</si>
  <si>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</si>
  <si>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</si>
  <si>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</si>
  <si>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</si>
  <si>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</si>
  <si>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</si>
  <si>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</si>
  <si>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</si>
  <si>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</si>
  <si>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</si>
  <si>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</si>
  <si>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</si>
  <si>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</si>
  <si>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</si>
  <si>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</si>
  <si>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</si>
  <si>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</si>
  <si>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</si>
  <si>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</si>
  <si>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</si>
  <si>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</si>
  <si>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</si>
  <si>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</si>
  <si>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</si>
  <si>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</si>
  <si>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</si>
  <si>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</si>
  <si>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</si>
  <si>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</si>
  <si>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</si>
  <si>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</si>
  <si>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</si>
  <si>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</si>
  <si>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</si>
  <si>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</si>
  <si>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</si>
  <si>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</si>
  <si>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</si>
  <si>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</si>
  <si>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</si>
  <si>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</si>
  <si>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</si>
  <si>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</si>
  <si>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</si>
  <si>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</si>
  <si>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</si>
  <si>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</si>
  <si>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</si>
  <si>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</si>
  <si>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</si>
  <si>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</si>
  <si>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</si>
  <si>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</si>
  <si>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</si>
  <si>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</si>
  <si>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</si>
  <si>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</si>
  <si>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</si>
  <si>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</si>
  <si>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</si>
  <si>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</si>
  <si>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</si>
  <si>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</si>
  <si>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</si>
  <si>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</si>
  <si>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</si>
  <si>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</si>
  <si>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</si>
  <si>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</si>
  <si>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</si>
  <si>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</si>
  <si>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</si>
  <si>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</si>
  <si>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</si>
  <si>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</si>
  <si>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</si>
  <si>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</si>
  <si>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</si>
  <si>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</si>
  <si>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</si>
  <si>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</si>
  <si>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</si>
  <si>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</si>
  <si>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</si>
  <si>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</si>
  <si>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</si>
  <si>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</si>
  <si>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</si>
  <si>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</si>
  <si>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</si>
  <si>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</si>
  <si>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</si>
  <si>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</si>
  <si>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</si>
  <si>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</si>
  <si>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</si>
  <si>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</si>
  <si>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</si>
  <si>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</si>
  <si>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</si>
  <si>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</si>
  <si>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</si>
  <si>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</si>
  <si>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</si>
  <si>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</si>
  <si>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</si>
  <si>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</si>
  <si>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</si>
  <si>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</si>
  <si>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</si>
  <si>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</si>
  <si>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</si>
  <si>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</si>
  <si>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</si>
  <si>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</si>
  <si>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</si>
  <si>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</si>
  <si>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</si>
  <si>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</si>
  <si>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</si>
  <si>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</si>
  <si>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</si>
  <si>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</si>
  <si>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</si>
  <si>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</si>
  <si>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</si>
  <si>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</si>
  <si>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</si>
  <si>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</si>
  <si>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</si>
  <si>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</si>
  <si>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</si>
  <si>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</si>
  <si>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</si>
  <si>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</si>
  <si>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</si>
  <si>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</si>
  <si>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</si>
  <si>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</si>
  <si>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</si>
  <si>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</si>
  <si>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</si>
  <si>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</si>
  <si>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</si>
  <si>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</si>
  <si>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</si>
  <si>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</si>
  <si>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</si>
  <si>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</si>
  <si>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</si>
  <si>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</si>
  <si>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</si>
  <si>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</si>
  <si>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</si>
  <si>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</si>
  <si>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</si>
  <si>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</si>
  <si>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</si>
  <si>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</si>
  <si>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</si>
  <si>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</si>
  <si>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</si>
  <si>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</si>
  <si>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</si>
  <si>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</si>
  <si>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</si>
  <si>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</si>
  <si>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</si>
  <si>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</si>
  <si>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</si>
  <si>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</si>
  <si>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</si>
  <si>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</si>
  <si>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</si>
  <si>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</si>
  <si>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</si>
  <si>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</si>
  <si>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</si>
  <si>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</si>
  <si>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</si>
  <si>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</si>
  <si>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</si>
  <si>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</si>
  <si>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</si>
  <si>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</si>
  <si>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</si>
  <si>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</si>
  <si>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</si>
  <si>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</si>
  <si>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</si>
  <si>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</si>
  <si>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</si>
  <si>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</si>
  <si>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</si>
  <si>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</si>
  <si>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</si>
  <si>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</si>
  <si>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</si>
  <si>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</si>
  <si>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</si>
  <si>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</si>
  <si>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</si>
  <si>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</si>
  <si>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</si>
  <si>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</si>
  <si>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</si>
  <si>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</si>
  <si>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</si>
  <si>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</si>
  <si>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</si>
  <si>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</si>
  <si>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</si>
  <si>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</si>
  <si>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</si>
  <si>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</si>
  <si>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</si>
  <si>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</si>
  <si>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</si>
  <si>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</si>
  <si>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</si>
  <si>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</si>
  <si>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</si>
  <si>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</si>
  <si>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</si>
  <si>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</si>
  <si>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</si>
  <si>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</si>
  <si>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</si>
  <si>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</si>
  <si>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</si>
  <si>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</si>
  <si>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</si>
  <si>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</si>
  <si>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</si>
  <si>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</si>
  <si>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</si>
  <si>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</si>
  <si>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</si>
  <si>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</si>
  <si>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</si>
  <si>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</si>
  <si>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</si>
  <si>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</si>
  <si>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</si>
  <si>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</si>
  <si>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</si>
  <si>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</si>
  <si>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</si>
  <si>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</si>
  <si>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</si>
  <si>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</si>
  <si>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</si>
  <si>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</si>
  <si>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</si>
  <si>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</si>
  <si>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</si>
  <si>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</si>
  <si>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</si>
  <si>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</si>
  <si>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</si>
  <si>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</si>
  <si>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</si>
  <si>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</si>
  <si>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</si>
  <si>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</si>
  <si>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</si>
  <si>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</si>
  <si>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</si>
  <si>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</si>
  <si>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</si>
  <si>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</si>
  <si>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</si>
  <si>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</si>
  <si>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</si>
  <si>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</si>
  <si>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</si>
  <si>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</si>
  <si>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</si>
  <si>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</si>
  <si>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</si>
  <si>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</si>
  <si>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</si>
  <si>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</si>
  <si>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</si>
  <si>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</si>
  <si>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</si>
  <si>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</si>
  <si>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</si>
  <si>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</si>
  <si>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</si>
  <si>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</si>
  <si>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</si>
  <si>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</si>
  <si>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</si>
  <si>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</si>
  <si>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</si>
  <si>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</si>
  <si>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</si>
  <si>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</si>
  <si>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</si>
  <si>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</si>
  <si>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</si>
  <si>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</si>
  <si>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</si>
  <si>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</si>
  <si>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</si>
  <si>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</si>
  <si>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</si>
  <si>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</si>
  <si>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</si>
  <si>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</si>
  <si>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</si>
  <si>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</si>
  <si>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</si>
  <si>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</si>
  <si>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</si>
  <si>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</si>
  <si>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</si>
  <si>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</si>
  <si>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</si>
  <si>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</si>
  <si>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</si>
  <si>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</si>
  <si>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</si>
  <si>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</si>
  <si>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</si>
  <si>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</si>
  <si>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</si>
  <si>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</si>
  <si>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</si>
  <si>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</si>
  <si>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</si>
  <si>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</si>
  <si>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</si>
  <si>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</si>
  <si>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</si>
  <si>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</si>
  <si>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</si>
  <si>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</si>
  <si>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</si>
  <si>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</si>
  <si>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</si>
  <si>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</si>
  <si>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</si>
  <si>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</si>
  <si>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</si>
  <si>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</si>
  <si>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</si>
  <si>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</si>
  <si>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</si>
  <si>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</si>
  <si>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</si>
  <si>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</si>
  <si>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</si>
  <si>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</si>
  <si>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</si>
  <si>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</si>
  <si>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</si>
  <si>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</si>
  <si>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</si>
  <si>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</si>
  <si>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</si>
  <si>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</si>
  <si>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</si>
  <si>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</si>
  <si>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</si>
  <si>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</si>
  <si>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</si>
  <si>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</si>
  <si>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</si>
  <si>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</si>
  <si>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</si>
  <si>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</si>
  <si>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</si>
  <si>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</si>
  <si>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</si>
  <si>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</si>
  <si>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</si>
  <si>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</si>
  <si>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</si>
  <si>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</si>
  <si>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</si>
  <si>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</si>
  <si>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</si>
  <si>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</si>
  <si>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</si>
  <si>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</si>
  <si>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</si>
  <si>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</si>
  <si>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</si>
  <si>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</si>
  <si>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</si>
  <si>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</si>
  <si>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</si>
  <si>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</si>
  <si>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</si>
  <si>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</si>
  <si>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</si>
  <si>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</si>
  <si>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</si>
  <si>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</si>
  <si>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</si>
  <si>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</si>
  <si>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</si>
  <si>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</si>
  <si>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</si>
  <si>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</si>
  <si>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</si>
  <si>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</si>
  <si>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</si>
  <si>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</si>
  <si>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</si>
  <si>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</si>
  <si>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</si>
  <si>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</si>
  <si>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</si>
  <si>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</si>
  <si>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</si>
  <si>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</si>
  <si>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</si>
  <si>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</si>
  <si>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</si>
  <si>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</si>
  <si>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</si>
  <si>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</si>
  <si>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</si>
  <si>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</si>
  <si>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</si>
  <si>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</si>
  <si>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</si>
  <si>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</si>
  <si>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</si>
  <si>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</si>
  <si>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</si>
  <si>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</si>
  <si>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</si>
  <si>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</si>
  <si>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</si>
  <si>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</si>
  <si>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</si>
  <si>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</si>
  <si>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</si>
  <si>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</si>
  <si>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</si>
  <si>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</si>
  <si>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</si>
  <si>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</si>
  <si>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</si>
  <si>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</si>
  <si>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</si>
  <si>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</si>
  <si>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</si>
  <si>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</si>
  <si>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</si>
  <si>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</si>
  <si>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</si>
  <si>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</si>
  <si>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</si>
  <si>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</si>
  <si>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</si>
  <si>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</si>
  <si>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</si>
  <si>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</si>
  <si>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</si>
  <si>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</si>
  <si>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</si>
  <si>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</si>
  <si>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</si>
  <si>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</si>
  <si>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</si>
  <si>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</si>
  <si>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</si>
  <si>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</si>
  <si>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</si>
  <si>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</si>
  <si>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</si>
  <si>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</si>
  <si>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</si>
  <si>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</si>
  <si>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</si>
  <si>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</si>
  <si>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</si>
  <si>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</si>
  <si>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</si>
  <si>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</si>
  <si>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</si>
  <si>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</si>
  <si>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</si>
  <si>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</si>
  <si>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</si>
  <si>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</si>
  <si>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</si>
  <si>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</si>
  <si>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</si>
  <si>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</si>
  <si>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</si>
  <si>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</si>
  <si>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</si>
  <si>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</si>
  <si>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</si>
  <si>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</si>
  <si>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</si>
  <si>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</si>
  <si>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</si>
  <si>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</si>
  <si>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</si>
  <si>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</si>
  <si>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</si>
  <si>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</si>
  <si>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</si>
  <si>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</si>
  <si>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</si>
  <si>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</si>
  <si>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</si>
  <si>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</si>
  <si>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</si>
  <si>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</si>
  <si>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</si>
  <si>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</si>
  <si>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</si>
  <si>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</si>
  <si>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</si>
  <si>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</si>
  <si>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</si>
  <si>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</si>
  <si>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</si>
  <si>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</si>
  <si>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</si>
  <si>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</si>
  <si>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</si>
  <si>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</si>
  <si>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</si>
  <si>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</si>
  <si>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</si>
  <si>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</si>
  <si>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</si>
  <si>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</si>
  <si>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</si>
  <si>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</si>
  <si>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</si>
  <si>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</si>
  <si>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</si>
  <si>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</si>
  <si>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</si>
  <si>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</si>
  <si>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</si>
  <si>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</si>
  <si>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</si>
  <si>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</si>
  <si>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</si>
  <si>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</si>
  <si>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</si>
  <si>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</si>
  <si>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</si>
  <si>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</si>
  <si>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</si>
  <si>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</si>
  <si>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</si>
  <si>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</si>
  <si>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</si>
  <si>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</si>
  <si>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</si>
  <si>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</si>
  <si>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</si>
  <si>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</si>
  <si>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</si>
  <si>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</si>
  <si>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</si>
  <si>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</si>
  <si>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</si>
  <si>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</si>
  <si>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</si>
  <si>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</si>
  <si>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</si>
  <si>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</si>
  <si>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</si>
  <si>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</si>
  <si>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</si>
  <si>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</si>
  <si>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</si>
  <si>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</si>
  <si>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</si>
  <si>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</si>
  <si>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</si>
  <si>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</si>
  <si>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</si>
  <si>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</si>
  <si>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</si>
  <si>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</si>
  <si>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</si>
  <si>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</si>
  <si>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</si>
  <si>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</si>
  <si>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</si>
  <si>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</si>
  <si>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</si>
  <si>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</si>
  <si>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</si>
  <si>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</si>
  <si>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</si>
  <si>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</si>
  <si>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</si>
  <si>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</si>
  <si>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</si>
  <si>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</si>
  <si>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</si>
  <si>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</si>
  <si>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</si>
  <si>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</si>
  <si>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</si>
  <si>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</si>
  <si>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</si>
  <si>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</si>
  <si>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</si>
  <si>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</si>
  <si>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</si>
  <si>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</si>
  <si>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</si>
  <si>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</si>
  <si>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</si>
  <si>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</si>
  <si>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</si>
  <si>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</si>
  <si>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</si>
  <si>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</si>
  <si>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</si>
  <si>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</si>
  <si>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</si>
  <si>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</si>
  <si>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</si>
  <si>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</si>
  <si>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</si>
  <si>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</si>
  <si>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</si>
  <si>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</si>
  <si>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</si>
  <si>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</si>
  <si>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</si>
  <si>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</si>
  <si>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</si>
  <si>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</si>
  <si>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</si>
  <si>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</si>
  <si>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</si>
  <si>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</si>
  <si>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</si>
  <si>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</si>
  <si>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</si>
  <si>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</si>
  <si>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</si>
  <si>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</si>
  <si>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</si>
  <si>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</si>
  <si>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</si>
  <si>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</si>
  <si>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</si>
  <si>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</si>
  <si>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</si>
  <si>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</si>
  <si>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</si>
  <si>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</si>
  <si>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</si>
  <si>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</si>
  <si>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</si>
  <si>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</si>
  <si>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</si>
  <si>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</si>
  <si>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</si>
  <si>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</si>
  <si>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</si>
  <si>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</si>
  <si>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</si>
  <si>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</si>
  <si>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</si>
  <si>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</si>
  <si>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</si>
  <si>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</si>
  <si>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</si>
  <si>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</si>
  <si>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</si>
  <si>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</si>
  <si>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</si>
  <si>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</si>
  <si>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</si>
  <si>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</si>
  <si>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</si>
  <si>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</si>
  <si>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</si>
  <si>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</si>
  <si>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</si>
  <si>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</si>
  <si>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</si>
  <si>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</si>
  <si>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</si>
  <si>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</si>
  <si>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</si>
  <si>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</si>
  <si>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</si>
  <si>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</si>
  <si>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</si>
  <si>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</si>
  <si>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</si>
  <si>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</si>
  <si>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</si>
  <si>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</si>
  <si>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</si>
  <si>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</si>
  <si>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</si>
  <si>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</si>
  <si>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</si>
  <si>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</si>
  <si>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</si>
  <si>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</si>
  <si>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</si>
  <si>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</si>
  <si>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</si>
  <si>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</si>
  <si>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</si>
  <si>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</si>
  <si>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</si>
  <si>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</si>
  <si>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</si>
  <si>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</si>
  <si>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</si>
  <si>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</si>
  <si>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</si>
  <si>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</si>
  <si>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</si>
  <si>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</si>
  <si>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</si>
  <si>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</si>
  <si>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</si>
  <si>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</si>
  <si>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</si>
  <si>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</si>
  <si>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</si>
  <si>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</si>
  <si>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</si>
  <si>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</si>
  <si>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</si>
  <si>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</si>
  <si>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</si>
  <si>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</si>
  <si>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</si>
  <si>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</si>
  <si>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</si>
  <si>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</si>
  <si>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</si>
  <si>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</si>
  <si>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</si>
  <si>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</si>
  <si>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</si>
  <si>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</si>
  <si>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</si>
  <si>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</si>
  <si>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</si>
  <si>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</si>
  <si>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</si>
  <si>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</si>
  <si>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</si>
  <si>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</si>
  <si>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</si>
  <si>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</si>
  <si>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</si>
  <si>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</si>
  <si>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</si>
  <si>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</si>
  <si>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</si>
  <si>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</si>
  <si>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</si>
  <si>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</si>
  <si>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</si>
  <si>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</si>
  <si>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</si>
  <si>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</si>
  <si>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</si>
  <si>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</si>
  <si>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</si>
  <si>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</si>
  <si>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</si>
  <si>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</si>
  <si>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</si>
  <si>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</si>
  <si>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</si>
  <si>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</si>
  <si>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</si>
  <si>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</si>
  <si>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</si>
  <si>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</si>
  <si>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</si>
  <si>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</si>
  <si>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</si>
  <si>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</si>
  <si>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</si>
  <si>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</si>
  <si>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</si>
  <si>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</si>
  <si>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</si>
  <si>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</si>
  <si>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</si>
  <si>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</si>
  <si>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</si>
  <si>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</si>
  <si>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</si>
  <si>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</si>
  <si>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</si>
  <si>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</si>
  <si>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</si>
  <si>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</si>
  <si>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</si>
  <si>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</si>
  <si>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</si>
  <si>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</si>
  <si>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</si>
  <si>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</si>
  <si>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</si>
  <si>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</si>
  <si>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</si>
  <si>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</si>
  <si>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</si>
  <si>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</si>
  <si>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</si>
  <si>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</si>
  <si>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</si>
  <si>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</si>
  <si>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</si>
  <si>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</si>
  <si>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</si>
  <si>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</si>
  <si>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</si>
  <si>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</si>
  <si>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</si>
  <si>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</si>
  <si>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</si>
  <si>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</si>
  <si>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</si>
  <si>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</si>
  <si>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</si>
  <si>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</si>
  <si>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</si>
  <si>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</si>
  <si>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</si>
  <si>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</si>
  <si>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</si>
  <si>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</si>
  <si>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</si>
  <si>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</si>
  <si>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</si>
  <si>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</si>
  <si>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</si>
  <si>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</si>
  <si>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</si>
  <si>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</si>
  <si>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</si>
  <si>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</si>
  <si>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</si>
  <si>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</si>
  <si>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</si>
  <si>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</si>
  <si>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</si>
  <si>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</si>
  <si>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</si>
  <si>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</si>
  <si>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</si>
  <si>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</si>
  <si>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</si>
  <si>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</si>
  <si>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</si>
  <si>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</si>
  <si>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</si>
  <si>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</si>
  <si>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</si>
  <si>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</si>
  <si>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</si>
  <si>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</si>
  <si>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</si>
  <si>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</si>
  <si>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</si>
  <si>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</si>
  <si>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</si>
  <si>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</si>
  <si>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</si>
  <si>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</si>
  <si>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</si>
  <si>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</si>
  <si>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</si>
  <si>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</si>
  <si>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</si>
  <si>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</si>
  <si>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</si>
  <si>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</si>
  <si>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</si>
  <si>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</si>
  <si>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</si>
  <si>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</si>
  <si>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</si>
  <si>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</si>
  <si>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</si>
  <si>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</si>
  <si>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</si>
  <si>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</si>
  <si>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</si>
  <si>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</si>
  <si>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</si>
  <si>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</si>
  <si>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</si>
  <si>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</si>
  <si>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</si>
  <si>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</si>
  <si>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</si>
  <si>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</si>
  <si>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</si>
  <si>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</si>
  <si>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</si>
  <si>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</si>
  <si>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</si>
  <si>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</si>
  <si>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</si>
  <si>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</si>
  <si>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</si>
  <si>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</si>
  <si>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</si>
  <si>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</si>
  <si>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</si>
  <si>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</si>
  <si>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</si>
  <si>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</si>
  <si>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</si>
  <si>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</si>
  <si>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</si>
  <si>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</si>
  <si>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</si>
  <si>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</si>
  <si>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</si>
  <si>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</si>
  <si>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</si>
  <si>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</si>
  <si>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</si>
  <si>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</si>
  <si>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</si>
  <si>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</si>
  <si>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</si>
  <si>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</si>
  <si>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</si>
  <si>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</si>
  <si>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</si>
  <si>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</si>
  <si>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</si>
  <si>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</si>
  <si>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</si>
  <si>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</si>
  <si>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</si>
  <si>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</si>
  <si>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</si>
  <si>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</si>
  <si>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</si>
  <si>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</si>
  <si>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</si>
  <si>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</si>
  <si>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</si>
  <si>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</si>
  <si>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</si>
  <si>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</si>
  <si>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</si>
  <si>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</si>
  <si>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</si>
  <si>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</si>
  <si>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</si>
  <si>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</si>
  <si>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</si>
  <si>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</si>
  <si>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</si>
  <si>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</si>
  <si>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</si>
  <si>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</si>
  <si>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</si>
  <si>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</si>
  <si>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</si>
  <si>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</si>
  <si>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</si>
  <si>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</si>
  <si>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</si>
  <si>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</si>
  <si>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</si>
  <si>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</si>
  <si>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</si>
  <si>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</si>
  <si>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</si>
  <si>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</si>
  <si>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</si>
  <si>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</si>
  <si>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</si>
  <si>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</si>
  <si>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</si>
  <si>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</si>
  <si>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</si>
  <si>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</si>
  <si>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</si>
  <si>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</si>
  <si>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</si>
  <si>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</si>
  <si>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</si>
  <si>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</si>
  <si>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</si>
  <si>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</si>
  <si>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</si>
  <si>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</si>
  <si>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</si>
  <si>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</si>
  <si>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</si>
  <si>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</si>
  <si>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</si>
  <si>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</si>
  <si>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</si>
  <si>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</si>
  <si>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</si>
  <si>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</si>
  <si>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</si>
  <si>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</si>
  <si>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</si>
  <si>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</si>
  <si>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</si>
  <si>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</si>
  <si>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</si>
  <si>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</si>
  <si>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</si>
  <si>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</si>
  <si>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</si>
  <si>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</si>
  <si>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</si>
  <si>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</si>
  <si>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</si>
  <si>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</si>
  <si>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</si>
  <si>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</si>
  <si>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</si>
  <si>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</si>
  <si>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</si>
  <si>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</si>
  <si>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</si>
  <si>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</si>
  <si>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</si>
  <si>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</si>
  <si>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</si>
  <si>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</si>
  <si>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</si>
  <si>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</si>
  <si>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</si>
  <si>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</si>
  <si>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</si>
  <si>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</si>
  <si>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</si>
  <si>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</si>
  <si>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</si>
  <si>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</si>
  <si>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</si>
  <si>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</si>
  <si>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</si>
  <si>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</si>
  <si>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</si>
  <si>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</si>
  <si>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</si>
  <si>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</si>
  <si>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</si>
  <si>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</si>
  <si>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</si>
  <si>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</si>
  <si>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</si>
  <si>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</si>
  <si>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</si>
  <si>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</si>
  <si>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</si>
  <si>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</si>
  <si>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</si>
  <si>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</si>
  <si>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</si>
  <si>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</si>
  <si>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</si>
  <si>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</si>
  <si>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</si>
  <si>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</si>
  <si>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</si>
  <si>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</si>
  <si>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</si>
  <si>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</si>
  <si>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</si>
  <si>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</si>
  <si>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</si>
  <si>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</si>
  <si>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</si>
  <si>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</si>
  <si>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</si>
  <si>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</si>
  <si>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</si>
  <si>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</si>
  <si>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</si>
  <si>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</si>
  <si>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</si>
  <si>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</si>
  <si>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</si>
  <si>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</si>
  <si>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</si>
  <si>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</si>
  <si>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</si>
  <si>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</si>
  <si>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</si>
  <si>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</si>
  <si>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</si>
  <si>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</si>
  <si>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</si>
  <si>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</si>
  <si>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</si>
  <si>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</si>
  <si>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</si>
  <si>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</si>
  <si>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</si>
  <si>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</si>
  <si>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</si>
  <si>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</si>
  <si>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</si>
  <si>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</si>
  <si>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</si>
  <si>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</si>
  <si>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</si>
  <si>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</si>
  <si>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</si>
  <si>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</si>
  <si>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</si>
  <si>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</si>
  <si>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</si>
  <si>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</si>
  <si>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</si>
  <si>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</si>
  <si>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</si>
  <si>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</si>
  <si>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</si>
  <si>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</si>
  <si>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</si>
  <si>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</si>
  <si>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</si>
  <si>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</si>
  <si>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</si>
  <si>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</si>
  <si>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</si>
  <si>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</si>
  <si>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</si>
  <si>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</si>
  <si>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</si>
  <si>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</si>
  <si>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</si>
  <si>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</si>
  <si>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</si>
  <si>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</si>
  <si>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</si>
  <si>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</si>
  <si>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</si>
  <si>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</si>
  <si>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</si>
  <si>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</si>
  <si>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</si>
  <si>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</si>
  <si>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</si>
  <si>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</si>
  <si>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</si>
  <si>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</si>
  <si>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</si>
  <si>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</si>
  <si>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</si>
  <si>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</si>
  <si>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</si>
  <si>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</si>
  <si>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</si>
  <si>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</si>
  <si>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</si>
  <si>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</si>
  <si>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</si>
  <si>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</si>
  <si>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</si>
  <si>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</si>
  <si>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</si>
  <si>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</si>
  <si>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</si>
  <si>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</si>
  <si>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</si>
  <si>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</si>
  <si>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</si>
  <si>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</si>
  <si>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</si>
  <si>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</si>
  <si>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</si>
  <si>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</si>
  <si>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</si>
  <si>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</si>
  <si>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</si>
  <si>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</si>
  <si>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</si>
  <si>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</si>
  <si>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</si>
  <si>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</si>
  <si>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</si>
  <si>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</si>
  <si>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</si>
  <si>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</si>
  <si>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</si>
  <si>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</si>
  <si>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</si>
  <si>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</si>
  <si>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</si>
  <si>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</si>
  <si>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</si>
  <si>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</si>
  <si>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</si>
  <si>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</si>
  <si>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</si>
  <si>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</si>
  <si>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</si>
  <si>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</si>
  <si>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</si>
  <si>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</si>
  <si>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</si>
  <si>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</si>
  <si>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</si>
  <si>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</si>
  <si>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</si>
  <si>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</si>
  <si>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</si>
  <si>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</si>
  <si>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</si>
  <si>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</si>
  <si>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</si>
  <si>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</si>
  <si>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</si>
  <si>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</si>
  <si>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</si>
  <si>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</si>
  <si>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</si>
  <si>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</si>
  <si>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</si>
  <si>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</si>
  <si>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</si>
  <si>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</si>
  <si>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</si>
  <si>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</si>
  <si>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</si>
  <si>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</si>
  <si>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</si>
  <si>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</si>
  <si>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</si>
  <si>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</si>
  <si>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</si>
  <si>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</si>
  <si>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</si>
  <si>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</si>
  <si>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</si>
  <si>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</si>
  <si>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</si>
  <si>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</si>
  <si>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</si>
  <si>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</si>
  <si>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</si>
  <si>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</si>
  <si>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</si>
  <si>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</si>
  <si>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</si>
  <si>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</si>
  <si>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</si>
  <si>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</si>
  <si>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</si>
  <si>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</si>
  <si>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</si>
  <si>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</si>
  <si>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</si>
  <si>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</si>
  <si>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</si>
  <si>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</si>
  <si>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</si>
  <si>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</si>
  <si>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</si>
  <si>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</si>
  <si>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</si>
  <si>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</si>
  <si>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</si>
  <si>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</si>
  <si>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</si>
  <si>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</si>
  <si>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</si>
  <si>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</si>
  <si>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</si>
  <si>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</si>
  <si>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</si>
  <si>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</si>
  <si>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</si>
  <si>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</si>
  <si>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</si>
  <si>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</si>
  <si>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</si>
  <si>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</si>
  <si>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</si>
  <si>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</si>
  <si>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</si>
  <si>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</si>
  <si>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</si>
  <si>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</si>
  <si>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</si>
  <si>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</si>
  <si>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</si>
  <si>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</si>
  <si>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</si>
  <si>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</si>
  <si>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</si>
  <si>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</si>
  <si>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</si>
  <si>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</si>
  <si>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</si>
  <si>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</si>
  <si>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</si>
  <si>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</si>
  <si>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</si>
  <si>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</si>
  <si>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</si>
  <si>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</si>
  <si>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</si>
  <si>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</si>
  <si>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</si>
  <si>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</si>
  <si>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</si>
  <si>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</si>
  <si>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</si>
  <si>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</si>
  <si>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</si>
  <si>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</si>
  <si>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</si>
  <si>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</si>
  <si>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</si>
  <si>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</si>
  <si>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</si>
  <si>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</si>
  <si>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</si>
  <si>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</si>
  <si>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</si>
  <si>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</si>
  <si>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</si>
  <si>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</si>
  <si>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</si>
  <si>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</si>
  <si>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</si>
  <si>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</si>
  <si>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</si>
  <si>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</si>
  <si>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</si>
  <si>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</si>
  <si>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</si>
  <si>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</si>
  <si>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</si>
  <si>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</si>
  <si>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</si>
  <si>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</si>
  <si>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</si>
  <si>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</si>
  <si>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</si>
  <si>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</si>
  <si>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</si>
  <si>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</si>
  <si>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</si>
  <si>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</si>
  <si>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</si>
  <si>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</si>
  <si>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</si>
  <si>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</si>
  <si>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</si>
  <si>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</si>
  <si>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</si>
  <si>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</si>
  <si>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</si>
  <si>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</si>
  <si>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</si>
  <si>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</si>
  <si>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</si>
  <si>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</si>
  <si>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</si>
  <si>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</si>
  <si>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</si>
  <si>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</si>
  <si>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</si>
  <si>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</si>
  <si>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</si>
  <si>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</si>
  <si>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</si>
  <si>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</si>
  <si>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</si>
  <si>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</si>
  <si>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</si>
  <si>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</si>
  <si>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</si>
  <si>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</si>
  <si>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</si>
  <si>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</si>
  <si>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</si>
  <si>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</si>
  <si>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</si>
  <si>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</si>
  <si>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</si>
  <si>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</si>
  <si>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</si>
  <si>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</si>
  <si>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</si>
  <si>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</si>
  <si>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</si>
  <si>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</si>
  <si>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</si>
  <si>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</si>
  <si>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</si>
  <si>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</si>
  <si>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</si>
  <si>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</si>
  <si>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</si>
  <si>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</si>
  <si>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</si>
  <si>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</si>
  <si>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</si>
  <si>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</si>
  <si>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</si>
  <si>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</si>
  <si>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</si>
  <si>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</si>
  <si>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</si>
  <si>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</si>
  <si>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</si>
  <si>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</si>
  <si>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</si>
  <si>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</si>
  <si>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</si>
  <si>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</si>
  <si>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</si>
  <si>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</si>
  <si>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</si>
  <si>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</si>
  <si>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</si>
  <si>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</si>
  <si>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</si>
  <si>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</si>
  <si>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</si>
  <si>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</si>
  <si>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</si>
  <si>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</si>
  <si>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</si>
  <si>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</si>
  <si>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</si>
  <si>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</si>
  <si>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</si>
  <si>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</si>
  <si>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</si>
  <si>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</si>
  <si>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</si>
  <si>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</si>
  <si>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</si>
  <si>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</si>
  <si>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</si>
  <si>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</si>
  <si>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</si>
  <si>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</si>
  <si>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</si>
  <si>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</si>
  <si>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</si>
  <si>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</si>
  <si>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</si>
  <si>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</si>
  <si>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</si>
  <si>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</si>
  <si>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</si>
  <si>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</si>
  <si>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</si>
  <si>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</si>
  <si>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</si>
  <si>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</si>
  <si>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</si>
  <si>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</si>
  <si>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</si>
  <si>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</si>
  <si>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</si>
  <si>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</si>
  <si>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</si>
  <si>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</si>
  <si>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</si>
  <si>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</si>
  <si>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</si>
  <si>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</si>
  <si>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</si>
  <si>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</si>
  <si>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</si>
  <si>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</si>
  <si>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</si>
  <si>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</si>
  <si>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</si>
  <si>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</si>
  <si>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</si>
  <si>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</si>
  <si>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</si>
  <si>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</si>
  <si>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</si>
  <si>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</si>
  <si>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</si>
  <si>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</si>
  <si>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</si>
  <si>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</si>
  <si>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</si>
  <si>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</si>
  <si>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</si>
  <si>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</si>
  <si>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</si>
  <si>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</si>
  <si>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</si>
  <si>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</si>
  <si>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</si>
  <si>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</si>
  <si>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</si>
  <si>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</si>
  <si>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</si>
  <si>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</si>
  <si>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</si>
  <si>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</si>
  <si>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</si>
  <si>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</si>
  <si>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</si>
  <si>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</si>
  <si>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</si>
  <si>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</si>
  <si>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</si>
  <si>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</si>
  <si>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</si>
  <si>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</si>
  <si>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</si>
  <si>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</si>
  <si>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</si>
  <si>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</si>
  <si>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</si>
  <si>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</si>
  <si>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</si>
  <si>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</si>
  <si>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</si>
  <si>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</si>
  <si>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</si>
  <si>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</si>
  <si>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</si>
  <si>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</si>
  <si>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</si>
  <si>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</si>
  <si>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</si>
  <si>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</si>
  <si>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</si>
  <si>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</si>
  <si>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</si>
  <si>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</si>
  <si>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</si>
  <si>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</si>
  <si>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</si>
  <si>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</si>
  <si>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</si>
  <si>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</si>
  <si>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</si>
  <si>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</si>
  <si>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</si>
  <si>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</si>
  <si>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</si>
  <si>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</si>
  <si>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</si>
  <si>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</si>
  <si>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</si>
  <si>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</si>
  <si>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</si>
  <si>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</si>
  <si>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</si>
  <si>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</si>
  <si>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</si>
  <si>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</si>
  <si>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</si>
  <si>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</si>
  <si>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</si>
  <si>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</si>
  <si>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</si>
  <si>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</si>
  <si>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</si>
  <si>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</si>
  <si>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</si>
  <si>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</si>
  <si>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</si>
  <si>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</si>
  <si>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</si>
  <si>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</si>
  <si>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</si>
  <si>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</si>
  <si>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</si>
  <si>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</si>
  <si>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</si>
  <si>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</si>
  <si>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</si>
  <si>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</si>
  <si>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</si>
  <si>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</si>
  <si>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</si>
  <si>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</si>
  <si>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</si>
  <si>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</si>
  <si>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</si>
  <si>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</si>
  <si>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</si>
  <si>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</si>
  <si>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</si>
  <si>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</si>
  <si>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</si>
  <si>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</si>
  <si>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</si>
  <si>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</si>
  <si>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</si>
  <si>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</si>
  <si>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</si>
  <si>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</si>
  <si>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</si>
  <si>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</si>
  <si>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</si>
  <si>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</si>
  <si>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</si>
  <si>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</si>
  <si>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</si>
  <si>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</si>
  <si>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</si>
  <si>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</si>
  <si>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</si>
  <si>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</si>
  <si>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</si>
  <si>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</si>
  <si>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</si>
  <si>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</si>
  <si>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</si>
  <si>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</si>
  <si>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</si>
  <si>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</si>
  <si>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</si>
  <si>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</si>
  <si>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</si>
  <si>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</si>
  <si>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</si>
  <si>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</si>
  <si>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</si>
  <si>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</si>
  <si>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</si>
  <si>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</si>
  <si>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</si>
  <si>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</si>
  <si>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</si>
  <si>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</si>
  <si>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</si>
  <si>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</si>
  <si>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</si>
  <si>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</si>
  <si>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</si>
  <si>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</si>
  <si>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</si>
  <si>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</si>
  <si>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</si>
  <si>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</si>
  <si>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</si>
  <si>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</si>
  <si>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</si>
  <si>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</si>
  <si>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</si>
  <si>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</si>
  <si>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</si>
  <si>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</si>
  <si>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</si>
  <si>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</si>
  <si>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</si>
  <si>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</si>
  <si>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</si>
  <si>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</si>
  <si>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</si>
  <si>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</si>
  <si>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</si>
  <si>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</si>
  <si>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</si>
  <si>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</si>
  <si>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</si>
  <si>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</si>
  <si>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</si>
  <si>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</si>
  <si>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</si>
  <si>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</si>
  <si>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</si>
  <si>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</si>
  <si>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</si>
  <si>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</si>
  <si>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</si>
  <si>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</si>
  <si>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</si>
  <si>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</si>
  <si>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</si>
  <si>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</si>
  <si>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</si>
  <si>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</si>
  <si>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</si>
  <si>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</si>
  <si>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</si>
  <si>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</si>
  <si>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</si>
  <si>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</si>
  <si>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</si>
  <si>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</si>
  <si>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</si>
  <si>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</si>
  <si>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</si>
  <si>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</si>
  <si>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</si>
  <si>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</si>
  <si>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</si>
  <si>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</si>
  <si>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</si>
  <si>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</si>
  <si>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</si>
  <si>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</si>
  <si>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</si>
  <si>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</si>
  <si>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</si>
  <si>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</si>
  <si>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</si>
  <si>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</si>
  <si>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</si>
  <si>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</si>
  <si>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</si>
  <si>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</si>
  <si>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</si>
  <si>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</si>
  <si>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</si>
  <si>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</si>
  <si>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</si>
  <si>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</si>
  <si>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</si>
  <si>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</si>
  <si>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</si>
  <si>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</si>
  <si>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</si>
  <si>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</si>
  <si>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</si>
  <si>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</si>
  <si>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</si>
  <si>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</si>
  <si>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</si>
  <si>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</si>
  <si>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</si>
  <si>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</si>
  <si>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</si>
  <si>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</si>
  <si>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</si>
  <si>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</si>
  <si>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</si>
  <si>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</si>
  <si>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</si>
  <si>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</si>
  <si>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</si>
  <si>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</si>
  <si>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</si>
  <si>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</si>
  <si>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</si>
  <si>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</si>
  <si>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</si>
  <si>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</si>
  <si>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</si>
  <si>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</si>
  <si>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</si>
  <si>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</si>
  <si>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</si>
  <si>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</si>
  <si>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</si>
  <si>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</si>
  <si>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</si>
  <si>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</si>
  <si>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</si>
  <si>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</si>
  <si>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</si>
  <si>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</si>
  <si>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</si>
  <si>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</si>
  <si>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</si>
  <si>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</si>
  <si>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</si>
  <si>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</si>
  <si>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</si>
  <si>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</si>
  <si>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</si>
  <si>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</si>
  <si>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</si>
  <si>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</si>
  <si>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</si>
  <si>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</si>
  <si>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</si>
  <si>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</si>
  <si>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</si>
  <si>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</si>
  <si>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</si>
  <si>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</si>
  <si>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</si>
  <si>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</si>
  <si>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</si>
  <si>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</si>
  <si>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</si>
  <si>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</si>
  <si>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</si>
  <si>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</si>
  <si>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</si>
  <si>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</si>
  <si>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</si>
  <si>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</si>
  <si>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</si>
  <si>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</si>
  <si>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</si>
  <si>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</si>
  <si>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</si>
  <si>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</si>
  <si>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</si>
  <si>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</si>
  <si>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</si>
  <si>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</si>
  <si>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</si>
  <si>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</si>
  <si>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</si>
  <si>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</si>
  <si>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</si>
  <si>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</si>
  <si>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</si>
  <si>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</si>
  <si>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</si>
  <si>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</si>
  <si>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</si>
  <si>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</si>
  <si>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</si>
  <si>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</si>
  <si>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</si>
  <si>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</si>
  <si>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</si>
  <si>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</si>
  <si>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</si>
  <si>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</si>
  <si>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</si>
  <si>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</si>
  <si>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</si>
  <si>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</si>
  <si>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</si>
  <si>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</si>
  <si>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</si>
  <si>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</si>
  <si>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</si>
  <si>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</si>
  <si>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</si>
  <si>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</si>
  <si>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</si>
  <si>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</si>
  <si>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</si>
  <si>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</si>
  <si>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</si>
  <si>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</si>
  <si>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</si>
  <si>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</si>
  <si>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</si>
  <si>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</si>
  <si>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</si>
  <si>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</si>
  <si>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</si>
  <si>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</si>
  <si>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</si>
  <si>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</si>
  <si>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</si>
  <si>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</si>
  <si>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</si>
  <si>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</si>
  <si>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</si>
  <si>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</si>
  <si>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</si>
  <si>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</si>
  <si>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</si>
  <si>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</si>
  <si>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</si>
  <si>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</si>
  <si>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</si>
  <si>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</si>
  <si>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</si>
  <si>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</si>
  <si>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</si>
  <si>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</si>
  <si>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</si>
  <si>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</si>
  <si>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</si>
  <si>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</si>
  <si>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</si>
  <si>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</si>
  <si>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</si>
  <si>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</si>
  <si>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</si>
  <si>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</si>
  <si>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</si>
  <si>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</si>
  <si>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</si>
  <si>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</si>
  <si>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</si>
  <si>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</si>
  <si>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</si>
  <si>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</si>
  <si>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</si>
  <si>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</si>
  <si>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</si>
  <si>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</si>
  <si>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</si>
  <si>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</si>
  <si>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</si>
  <si>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</si>
  <si>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</si>
  <si>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</si>
  <si>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</si>
  <si>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</si>
  <si>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</si>
  <si>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</si>
  <si>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</si>
  <si>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</si>
  <si>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</si>
  <si>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</si>
  <si>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</si>
  <si>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</si>
  <si>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</si>
  <si>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</si>
  <si>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</si>
  <si>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</si>
  <si>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</si>
  <si>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</si>
  <si>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</si>
  <si>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</si>
  <si>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</si>
  <si>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</si>
  <si>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</si>
  <si>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</si>
  <si>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</si>
  <si>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</si>
  <si>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</si>
  <si>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</si>
  <si>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</si>
  <si>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</si>
  <si>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</si>
  <si>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</si>
  <si>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</si>
  <si>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</si>
  <si>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</si>
  <si>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</si>
  <si>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</si>
  <si>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</si>
  <si>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</si>
  <si>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</si>
  <si>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</si>
  <si>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</si>
  <si>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</si>
  <si>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</si>
  <si>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</si>
  <si>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</si>
  <si>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</si>
  <si>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</si>
  <si>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</si>
  <si>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</si>
  <si>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</si>
  <si>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</si>
  <si>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</si>
  <si>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</si>
  <si>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</si>
  <si>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</si>
  <si>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</si>
  <si>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</si>
  <si>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</si>
  <si>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</si>
  <si>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</si>
  <si>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</si>
  <si>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</si>
  <si>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</si>
  <si>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</si>
  <si>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</si>
  <si>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</si>
  <si>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</si>
  <si>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</si>
  <si>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</si>
  <si>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</si>
  <si>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</si>
  <si>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</si>
  <si>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</si>
  <si>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</si>
  <si>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</si>
  <si>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</si>
  <si>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</si>
  <si>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</si>
  <si>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</si>
  <si>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</si>
  <si>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</si>
  <si>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</si>
  <si>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</si>
  <si>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</si>
  <si>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</si>
  <si>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</si>
  <si>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</si>
  <si>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</si>
  <si>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</si>
  <si>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</si>
  <si>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</si>
  <si>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</si>
  <si>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</si>
  <si>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</si>
  <si>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</si>
  <si>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</si>
  <si>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</si>
  <si>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</si>
  <si>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</si>
  <si>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</si>
  <si>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</si>
  <si>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</si>
  <si>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</si>
  <si>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</si>
  <si>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</si>
  <si>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</si>
  <si>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</si>
  <si>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</si>
  <si>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</si>
  <si>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</si>
  <si>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</si>
  <si>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</si>
  <si>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</si>
  <si>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</si>
  <si>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</si>
  <si>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</si>
  <si>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</si>
  <si>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</si>
  <si>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</si>
  <si>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</si>
  <si>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</si>
  <si>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</si>
  <si>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</si>
  <si>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</si>
  <si>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</si>
  <si>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</si>
  <si>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</si>
  <si>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</si>
  <si>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</si>
  <si>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</si>
  <si>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</si>
  <si>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</si>
  <si>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</si>
  <si>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</si>
  <si>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</si>
  <si>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</si>
  <si>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</si>
  <si>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</si>
  <si>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</si>
  <si>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</si>
  <si>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</si>
  <si>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</si>
  <si>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</si>
  <si>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</si>
  <si>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</si>
  <si>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</si>
  <si>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</si>
  <si>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</si>
  <si>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</si>
  <si>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</si>
  <si>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</si>
  <si>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</si>
  <si>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</si>
  <si>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</si>
  <si>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</si>
  <si>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</si>
  <si>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</si>
  <si>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</si>
  <si>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</si>
  <si>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</si>
  <si>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</si>
  <si>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</si>
  <si>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</si>
  <si>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</si>
  <si>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</si>
  <si>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</si>
  <si>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</si>
  <si>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</si>
  <si>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</si>
  <si>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</si>
  <si>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</si>
  <si>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</si>
  <si>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</si>
  <si>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</si>
  <si>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</si>
  <si>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</si>
  <si>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</si>
  <si>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</si>
  <si>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</si>
  <si>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</si>
  <si>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</si>
  <si>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</si>
  <si>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</si>
  <si>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</si>
  <si>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</si>
  <si>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</si>
  <si>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</si>
  <si>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</si>
  <si>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</si>
  <si>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</si>
  <si>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</si>
  <si>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</si>
  <si>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</si>
  <si>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</si>
  <si>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</si>
  <si>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</si>
  <si>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</si>
  <si>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</si>
  <si>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</si>
  <si>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</si>
  <si>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</si>
  <si>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</si>
  <si>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</si>
  <si>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</si>
  <si>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</si>
  <si>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</si>
  <si>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</si>
  <si>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</si>
  <si>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</si>
  <si>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</si>
  <si>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</si>
  <si>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</si>
  <si>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</si>
  <si>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</si>
  <si>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</si>
  <si>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</si>
  <si>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</si>
  <si>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</si>
  <si>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</si>
  <si>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</si>
  <si>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</si>
  <si>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</si>
  <si>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</si>
  <si>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</si>
  <si>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</si>
  <si>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</si>
  <si>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</si>
  <si>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</si>
  <si>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</si>
  <si>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</si>
  <si>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</si>
  <si>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</si>
  <si>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</si>
  <si>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</si>
  <si>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</si>
  <si>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</si>
  <si>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</si>
  <si>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</si>
  <si>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</si>
  <si>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</si>
  <si>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</si>
  <si>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</si>
  <si>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</si>
  <si>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</si>
  <si>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</si>
  <si>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</si>
  <si>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</si>
  <si>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</si>
  <si>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</si>
  <si>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</si>
  <si>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</si>
  <si>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</si>
  <si>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</si>
  <si>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</si>
  <si>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</si>
  <si>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</si>
  <si>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</si>
  <si>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</si>
  <si>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</si>
  <si>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</si>
  <si>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</si>
  <si>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</si>
  <si>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</si>
  <si>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</si>
  <si>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</si>
  <si>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</si>
  <si>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</si>
  <si>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</si>
  <si>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</si>
  <si>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</si>
  <si>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</si>
  <si>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</si>
  <si>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</si>
  <si>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</si>
  <si>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</si>
  <si>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</si>
  <si>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</si>
  <si>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</si>
  <si>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</si>
  <si>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</si>
  <si>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</si>
  <si>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</si>
  <si>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</si>
  <si>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</si>
  <si>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</si>
  <si>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</si>
  <si>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</si>
  <si>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</si>
  <si>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</si>
  <si>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</si>
  <si>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</si>
  <si>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</si>
  <si>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</si>
  <si>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</si>
  <si>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</si>
  <si>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</si>
  <si>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</si>
  <si>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</si>
  <si>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</si>
  <si>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</si>
  <si>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</si>
  <si>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</si>
  <si>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</si>
  <si>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</si>
  <si>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</si>
  <si>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</si>
  <si>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</si>
  <si>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</si>
  <si>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</si>
  <si>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</si>
  <si>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</si>
  <si>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</si>
  <si>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</si>
  <si>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</si>
  <si>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</si>
  <si>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</si>
  <si>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</si>
  <si>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</si>
  <si>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</si>
  <si>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</si>
  <si>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</si>
  <si>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</si>
  <si>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</si>
  <si>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</si>
  <si>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</si>
  <si>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</si>
  <si>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</si>
  <si>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</si>
  <si>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</si>
  <si>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</si>
  <si>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</si>
  <si>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</si>
  <si>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</si>
  <si>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</si>
  <si>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</si>
  <si>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</si>
  <si>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</si>
  <si>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</si>
  <si>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</si>
  <si>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</si>
  <si>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</si>
  <si>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</si>
  <si>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</si>
  <si>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</si>
  <si>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</si>
  <si>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</si>
  <si>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</si>
  <si>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</si>
  <si>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</si>
  <si>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</si>
  <si>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</si>
  <si>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</si>
  <si>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</si>
  <si>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</si>
  <si>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</si>
  <si>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</si>
  <si>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</si>
  <si>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</si>
  <si>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</si>
  <si>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</si>
  <si>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</si>
  <si>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</si>
  <si>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</si>
  <si>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</si>
  <si>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</si>
  <si>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</si>
  <si>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</si>
  <si>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</si>
  <si>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</si>
  <si>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</si>
  <si>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</si>
  <si>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</si>
  <si>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</si>
  <si>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</si>
  <si>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</si>
  <si>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</si>
  <si>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</si>
  <si>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</si>
  <si>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</si>
  <si>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</si>
  <si>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</si>
  <si>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</si>
  <si>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</si>
  <si>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</si>
  <si>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</si>
  <si>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</si>
  <si>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</si>
  <si>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</si>
  <si>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</si>
  <si>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</si>
  <si>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</si>
  <si>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</si>
  <si>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</si>
  <si>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</si>
  <si>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</si>
  <si>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</si>
  <si>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</si>
  <si>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</si>
  <si>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</si>
  <si>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</si>
  <si>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</si>
  <si>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</si>
  <si>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</si>
  <si>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</si>
  <si>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</si>
  <si>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</si>
  <si>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</si>
  <si>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</si>
  <si>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</si>
  <si>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</si>
  <si>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</si>
  <si>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</si>
  <si>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</si>
  <si>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</si>
  <si>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</si>
  <si>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</si>
  <si>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</si>
  <si>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</si>
  <si>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</si>
  <si>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</si>
  <si>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</si>
  <si>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</si>
  <si>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</si>
  <si>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</si>
  <si>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</si>
  <si>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</si>
  <si>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</si>
  <si>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</si>
  <si>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</si>
  <si>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</si>
  <si>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</si>
  <si>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</si>
  <si>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</si>
  <si>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</si>
  <si>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</si>
  <si>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</si>
  <si>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</si>
  <si>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</si>
  <si>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</si>
  <si>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</si>
  <si>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</si>
  <si>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</si>
  <si>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</si>
  <si>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</si>
  <si>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</si>
  <si>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</si>
  <si>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</si>
  <si>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</si>
  <si>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</si>
  <si>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</si>
  <si>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</si>
  <si>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</si>
  <si>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</si>
  <si>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</si>
  <si>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</si>
  <si>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</si>
  <si>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</si>
  <si>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</si>
  <si>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</si>
  <si>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</si>
  <si>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</si>
  <si>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</si>
  <si>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</si>
  <si>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</si>
  <si>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</si>
  <si>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</si>
  <si>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</si>
  <si>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</si>
  <si>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</si>
  <si>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</si>
  <si>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</si>
  <si>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</si>
  <si>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</si>
  <si>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</si>
  <si>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</si>
  <si>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</si>
  <si>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</si>
  <si>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</si>
  <si>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</si>
  <si>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</si>
  <si>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</si>
  <si>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</si>
  <si>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</si>
  <si>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</si>
  <si>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</si>
  <si>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</si>
  <si>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</si>
  <si>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</si>
  <si>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</si>
  <si>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</si>
  <si>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</si>
  <si>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</si>
  <si>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</si>
  <si>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</si>
  <si>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</si>
  <si>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</si>
  <si>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</si>
  <si>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</si>
  <si>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</si>
  <si>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</si>
  <si>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</si>
  <si>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</si>
  <si>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</si>
  <si>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</si>
  <si>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</si>
  <si>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</si>
  <si>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</si>
  <si>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</si>
  <si>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</si>
  <si>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</si>
  <si>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</si>
  <si>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</si>
  <si>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</si>
  <si>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</si>
  <si>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</si>
  <si>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</si>
  <si>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</si>
  <si>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</si>
  <si>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</si>
  <si>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</si>
  <si>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</si>
  <si>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</si>
  <si>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</si>
  <si>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</si>
  <si>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</si>
  <si>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</si>
  <si>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</si>
  <si>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</si>
  <si>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</si>
  <si>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</si>
  <si>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</si>
  <si>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</si>
  <si>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</si>
  <si>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</si>
  <si>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</si>
  <si>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</si>
  <si>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</si>
  <si>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</si>
  <si>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</si>
  <si>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</si>
  <si>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</si>
  <si>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</si>
  <si>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</si>
  <si>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</si>
  <si>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</si>
  <si>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</si>
  <si>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</si>
  <si>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</si>
  <si>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</si>
  <si>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</si>
  <si>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</si>
  <si>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</si>
  <si>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</si>
  <si>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</si>
  <si>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</si>
  <si>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</si>
  <si>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</si>
  <si>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</si>
  <si>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</si>
  <si>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</si>
  <si>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</si>
  <si>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</si>
  <si>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</si>
  <si>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</si>
  <si>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</si>
  <si>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</si>
  <si>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</si>
  <si>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</si>
  <si>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</si>
  <si>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</si>
  <si>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</si>
  <si>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</si>
  <si>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</si>
  <si>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</si>
  <si>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</si>
  <si>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</si>
  <si>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</si>
  <si>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</si>
  <si>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</si>
  <si>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</si>
  <si>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</si>
  <si>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</si>
  <si>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</si>
  <si>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</si>
  <si>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</si>
  <si>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</si>
  <si>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</si>
  <si>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</si>
  <si>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</si>
  <si>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</si>
  <si>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</si>
  <si>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</si>
  <si>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</si>
  <si>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</si>
  <si>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</si>
  <si>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</si>
  <si>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</si>
  <si>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</si>
  <si>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</si>
  <si>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</si>
  <si>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</si>
  <si>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</si>
  <si>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</si>
  <si>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</si>
  <si>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</si>
  <si>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</si>
  <si>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</si>
  <si>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</si>
  <si>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</si>
  <si>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</si>
  <si>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</si>
  <si>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</si>
  <si>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</si>
  <si>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</si>
  <si>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</si>
  <si>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</si>
  <si>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</si>
  <si>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</si>
  <si>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</si>
  <si>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</si>
  <si>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</si>
  <si>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</si>
  <si>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</si>
  <si>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</si>
  <si>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</si>
  <si>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</si>
  <si>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</si>
  <si>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</si>
  <si>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</si>
  <si>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</si>
  <si>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</si>
  <si>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</si>
  <si>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</si>
  <si>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</si>
  <si>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</si>
  <si>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</si>
  <si>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</si>
  <si>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</si>
  <si>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</si>
  <si>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</si>
  <si>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</si>
  <si>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</si>
  <si>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</si>
  <si>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</si>
  <si>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</si>
  <si>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</si>
  <si>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</si>
  <si>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</si>
  <si>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</si>
  <si>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</si>
  <si>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</si>
  <si>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</si>
  <si>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</si>
  <si>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</si>
  <si>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</si>
  <si>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</si>
  <si>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</si>
  <si>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</si>
  <si>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</si>
  <si>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</si>
  <si>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</si>
  <si>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</si>
  <si>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</si>
  <si>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</si>
  <si>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</si>
  <si>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</si>
  <si>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</si>
  <si>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</si>
  <si>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</si>
  <si>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</si>
  <si>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</si>
  <si>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</si>
  <si>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</si>
  <si>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</si>
  <si>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</si>
  <si>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</si>
  <si>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</si>
  <si>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</si>
  <si>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</si>
  <si>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</si>
  <si>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</si>
  <si>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</si>
  <si>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</si>
  <si>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</si>
  <si>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</si>
  <si>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</si>
  <si>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</si>
  <si>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</si>
  <si>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</si>
  <si>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</si>
  <si>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</si>
  <si>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</si>
  <si>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</si>
  <si>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</si>
  <si>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</si>
  <si>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</si>
  <si>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</si>
  <si>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</si>
  <si>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</si>
  <si>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</si>
  <si>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</si>
  <si>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</si>
  <si>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</si>
  <si>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</si>
  <si>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</si>
  <si>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</si>
  <si>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</si>
  <si>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</si>
  <si>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</si>
  <si>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</si>
  <si>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</si>
  <si>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</si>
  <si>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</si>
  <si>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</si>
  <si>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</si>
  <si>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</si>
  <si>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</si>
  <si>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</si>
  <si>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</si>
  <si>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</si>
  <si>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</si>
  <si>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</si>
  <si>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</si>
  <si>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</si>
  <si>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</si>
  <si>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</si>
  <si>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</si>
  <si>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</si>
  <si>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</si>
  <si>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</si>
  <si>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</si>
  <si>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</si>
  <si>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</si>
  <si>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</si>
  <si>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</si>
  <si>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</si>
  <si>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</si>
  <si>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</si>
  <si>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</si>
  <si>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</si>
  <si>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</si>
  <si>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</si>
  <si>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</si>
  <si>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</si>
  <si>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</si>
  <si>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</si>
  <si>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</si>
  <si>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</si>
  <si>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</si>
  <si>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</si>
  <si>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</si>
  <si>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</si>
  <si>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</si>
  <si>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</si>
  <si>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</si>
  <si>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</si>
  <si>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</si>
  <si>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</si>
  <si>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</si>
  <si>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</si>
  <si>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</si>
  <si>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</si>
  <si>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</si>
  <si>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</si>
  <si>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</si>
  <si>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</si>
  <si>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</si>
  <si>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</si>
  <si>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</si>
  <si>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</si>
  <si>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</si>
  <si>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</si>
  <si>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</si>
  <si>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</si>
  <si>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</si>
  <si>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</si>
  <si>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</si>
  <si>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</si>
  <si>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</si>
  <si>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</si>
  <si>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</si>
  <si>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</si>
  <si>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</si>
  <si>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</si>
  <si>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</si>
  <si>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</si>
  <si>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</si>
  <si>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</si>
  <si>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</si>
  <si>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</si>
  <si>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</si>
  <si>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</si>
  <si>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</si>
  <si>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</si>
  <si>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</si>
  <si>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</si>
  <si>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</si>
  <si>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</si>
  <si>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</si>
  <si>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</si>
  <si>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</si>
  <si>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</si>
  <si>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</si>
  <si>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</si>
  <si>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</si>
  <si>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</si>
  <si>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</si>
  <si>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</si>
  <si>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</si>
  <si>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</si>
  <si>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</si>
  <si>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</si>
  <si>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</si>
  <si>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</si>
  <si>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</si>
  <si>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</si>
  <si>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</si>
  <si>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</si>
  <si>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</si>
  <si>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</si>
  <si>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</si>
  <si>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</si>
  <si>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</si>
  <si>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</si>
  <si>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</si>
  <si>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</si>
  <si>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</si>
  <si>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</si>
  <si>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</si>
  <si>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</si>
  <si>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</si>
  <si>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</si>
  <si>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</si>
  <si>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</si>
  <si>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</si>
  <si>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</si>
  <si>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</si>
  <si>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</si>
  <si>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</si>
  <si>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</si>
  <si>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</si>
  <si>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</si>
  <si>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</si>
  <si>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</si>
  <si>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</si>
  <si>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</si>
  <si>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</si>
  <si>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</si>
  <si>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</si>
  <si>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</si>
  <si>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</si>
  <si>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</si>
  <si>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</si>
  <si>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</si>
  <si>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</si>
  <si>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</si>
  <si>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</si>
  <si>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</si>
  <si>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</si>
  <si>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</si>
  <si>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</si>
  <si>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</si>
  <si>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</si>
  <si>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</si>
  <si>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</si>
  <si>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</si>
  <si>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</si>
  <si>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</si>
  <si>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</si>
  <si>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</si>
  <si>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</si>
  <si>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</si>
  <si>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</si>
  <si>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</si>
  <si>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</si>
  <si>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</si>
  <si>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</si>
  <si>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</si>
  <si>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</si>
  <si>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</si>
  <si>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</si>
  <si>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</si>
  <si>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</si>
  <si>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</si>
  <si>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</si>
  <si>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</si>
  <si>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</si>
  <si>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</si>
  <si>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</si>
  <si>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</si>
  <si>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</si>
  <si>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</si>
  <si>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</si>
  <si>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</si>
  <si>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</si>
  <si>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</si>
  <si>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</si>
  <si>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</si>
  <si>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</si>
  <si>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</si>
  <si>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</si>
  <si>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</si>
  <si>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</si>
  <si>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</si>
  <si>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</si>
  <si>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</si>
  <si>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</si>
  <si>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</si>
  <si>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</si>
  <si>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</si>
  <si>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</si>
  <si>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</si>
  <si>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</si>
  <si>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</si>
  <si>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</si>
  <si>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</si>
  <si>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</si>
  <si>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</si>
  <si>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</si>
  <si>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</si>
  <si>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</si>
  <si>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</si>
  <si>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</si>
  <si>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</si>
  <si>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</si>
  <si>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</si>
  <si>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</si>
  <si>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</si>
  <si>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</si>
  <si>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</si>
  <si>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</si>
  <si>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</si>
  <si>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</si>
  <si>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</si>
  <si>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</si>
  <si>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</si>
  <si>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</si>
  <si>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</si>
  <si>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</si>
  <si>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</si>
  <si>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</si>
  <si>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</si>
  <si>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</si>
  <si>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</si>
  <si>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</si>
  <si>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</si>
  <si>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</si>
  <si>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</si>
  <si>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</si>
  <si>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</si>
  <si>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</si>
  <si>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</si>
  <si>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</si>
  <si>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</si>
  <si>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</si>
  <si>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</si>
  <si>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</si>
  <si>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</si>
  <si>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</si>
  <si>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</si>
  <si>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</si>
  <si>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</si>
  <si>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</si>
  <si>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</si>
  <si>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</si>
  <si>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</si>
  <si>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</si>
  <si>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</si>
  <si>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</si>
  <si>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</si>
  <si>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</si>
  <si>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</si>
  <si>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</si>
  <si>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</si>
  <si>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</si>
  <si>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</si>
  <si>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</si>
  <si>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</si>
  <si>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</si>
  <si>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</si>
  <si>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</si>
  <si>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</si>
  <si>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</si>
  <si>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</si>
  <si>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</si>
  <si>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</si>
  <si>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</si>
  <si>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</si>
  <si>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</si>
  <si>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</si>
  <si>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</si>
  <si>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</si>
  <si>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</si>
  <si>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</si>
  <si>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</si>
  <si>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</si>
  <si>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</si>
  <si>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</si>
  <si>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</si>
  <si>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</si>
  <si>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</si>
  <si>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</si>
  <si>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</si>
  <si>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</si>
  <si>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</si>
  <si>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</si>
  <si>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</si>
  <si>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</si>
  <si>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</si>
  <si>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</si>
  <si>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</si>
  <si>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</si>
  <si>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</si>
  <si>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</si>
  <si>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</si>
  <si>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</si>
  <si>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</si>
  <si>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</si>
  <si>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</si>
  <si>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</si>
  <si>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</si>
  <si>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</si>
  <si>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</si>
  <si>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</si>
  <si>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</si>
  <si>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</si>
  <si>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</si>
  <si>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</si>
  <si>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</si>
  <si>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</si>
  <si>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</si>
  <si>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</si>
  <si>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</si>
  <si>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</si>
  <si>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</si>
  <si>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</si>
  <si>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</si>
  <si>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</si>
  <si>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</si>
  <si>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</si>
  <si>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</si>
  <si>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</si>
  <si>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</si>
  <si>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</si>
  <si>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</si>
  <si>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</si>
  <si>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</si>
  <si>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</si>
  <si>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</si>
  <si>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</si>
  <si>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</si>
  <si>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</si>
  <si>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</si>
  <si>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</si>
  <si>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</si>
  <si>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</si>
  <si>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</si>
  <si>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</si>
  <si>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</si>
  <si>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</si>
  <si>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</si>
  <si>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</si>
  <si>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</si>
  <si>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</si>
  <si>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</si>
  <si>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</si>
  <si>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</si>
  <si>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</si>
  <si>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</si>
  <si>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</si>
  <si>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</si>
  <si>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</si>
  <si>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</si>
  <si>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</si>
  <si>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</si>
  <si>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</si>
  <si>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</si>
  <si>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</si>
  <si>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</si>
  <si>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</si>
  <si>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</si>
  <si>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</si>
  <si>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</si>
  <si>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</si>
  <si>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</si>
  <si>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</si>
  <si>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</si>
  <si>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</si>
  <si>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</si>
  <si>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</si>
  <si>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</si>
  <si>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</si>
  <si>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</si>
  <si>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</si>
  <si>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</si>
  <si>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</si>
  <si>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</si>
  <si>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</si>
  <si>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</si>
  <si>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</si>
  <si>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</si>
  <si>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</si>
  <si>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</si>
  <si>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</si>
  <si>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</si>
  <si>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</si>
  <si>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</si>
  <si>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</si>
  <si>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</si>
  <si>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</si>
  <si>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</si>
  <si>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</si>
  <si>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</si>
  <si>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</si>
  <si>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</si>
  <si>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</si>
  <si>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</si>
  <si>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</si>
  <si>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</si>
  <si>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</si>
  <si>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</si>
  <si>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</si>
  <si>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</si>
  <si>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</si>
  <si>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</si>
  <si>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</si>
  <si>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</si>
  <si>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</si>
  <si>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</si>
  <si>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</si>
  <si>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</si>
  <si>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</si>
  <si>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</si>
  <si>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</si>
  <si>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</si>
  <si>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</si>
  <si>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</si>
  <si>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</si>
  <si>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</si>
  <si>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</si>
  <si>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</si>
  <si>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</si>
  <si>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</si>
  <si>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</si>
  <si>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</si>
  <si>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</si>
  <si>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</si>
  <si>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</si>
  <si>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</si>
  <si>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</si>
  <si>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</si>
  <si>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</si>
  <si>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</si>
  <si>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</si>
  <si>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</si>
  <si>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</si>
  <si>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</si>
  <si>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</si>
  <si>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</si>
  <si>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</si>
  <si>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</si>
  <si>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</si>
  <si>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</si>
  <si>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</si>
  <si>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</si>
  <si>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</si>
  <si>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</si>
  <si>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</si>
  <si>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</si>
  <si>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</si>
  <si>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</si>
  <si>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</si>
  <si>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</si>
  <si>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</si>
  <si>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</si>
  <si>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</si>
  <si>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</si>
  <si>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</si>
  <si>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</si>
  <si>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</si>
  <si>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</si>
  <si>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</si>
  <si>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</si>
  <si>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</si>
  <si>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</si>
  <si>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</si>
  <si>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</si>
  <si>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</si>
  <si>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</si>
  <si>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</si>
  <si>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</si>
  <si>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</si>
  <si>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</si>
  <si>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</si>
  <si>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</si>
  <si>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</si>
  <si>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</si>
  <si>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</si>
  <si>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</si>
  <si>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</si>
  <si>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</si>
  <si>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</si>
  <si>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</si>
  <si>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</si>
  <si>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</si>
  <si>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</si>
  <si>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</si>
  <si>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</si>
  <si>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</si>
  <si>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</si>
  <si>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</si>
  <si>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</si>
  <si>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</si>
  <si>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</si>
  <si>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</si>
  <si>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</si>
  <si>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</si>
  <si>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</si>
  <si>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</si>
  <si>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</si>
  <si>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</si>
  <si>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</si>
  <si>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</si>
  <si>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</si>
  <si>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</si>
  <si>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</si>
  <si>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</si>
  <si>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</si>
  <si>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</si>
  <si>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</si>
  <si>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</si>
  <si>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</si>
  <si>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</si>
  <si>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</si>
  <si>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</si>
  <si>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</si>
  <si>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</si>
  <si>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</si>
  <si>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</si>
  <si>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</si>
  <si>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</si>
  <si>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</si>
  <si>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</si>
  <si>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</si>
  <si>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</si>
  <si>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</si>
  <si>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</si>
  <si>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</si>
  <si>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</si>
  <si>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</si>
  <si>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</si>
  <si>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</si>
  <si>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</si>
  <si>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</si>
  <si>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</si>
  <si>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</si>
  <si>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</si>
  <si>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</si>
  <si>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</si>
  <si>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</si>
  <si>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</si>
  <si>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</si>
  <si>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</si>
  <si>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</si>
  <si>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</si>
  <si>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</si>
  <si>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</si>
  <si>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</si>
  <si>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</si>
  <si>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</si>
  <si>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</si>
  <si>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</si>
  <si>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</si>
  <si>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</si>
  <si>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</si>
  <si>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</si>
  <si>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</si>
  <si>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</si>
  <si>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</si>
  <si>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</si>
  <si>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</si>
  <si>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</si>
  <si>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</si>
  <si>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</si>
  <si>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</si>
  <si>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</si>
  <si>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</si>
  <si>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</si>
  <si>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</si>
  <si>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</si>
  <si>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</si>
  <si>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</si>
  <si>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</si>
  <si>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</si>
  <si>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</si>
  <si>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</si>
  <si>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</si>
  <si>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</si>
  <si>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</si>
  <si>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</si>
  <si>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</si>
  <si>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</si>
  <si>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</si>
  <si>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</si>
  <si>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</si>
  <si>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</si>
  <si>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</si>
  <si>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</si>
  <si>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</si>
  <si>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</si>
  <si>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</si>
  <si>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</si>
  <si>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</si>
  <si>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</si>
  <si>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</si>
  <si>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</si>
  <si>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</si>
  <si>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</si>
  <si>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</si>
  <si>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</si>
  <si>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</si>
  <si>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</si>
  <si>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</si>
  <si>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</si>
  <si>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</si>
  <si>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</si>
  <si>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</si>
  <si>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</si>
  <si>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</si>
  <si>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</si>
  <si>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</si>
  <si>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</si>
  <si>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</si>
  <si>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</si>
  <si>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</si>
  <si>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</si>
  <si>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</si>
  <si>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</si>
  <si>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</si>
  <si>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</si>
  <si>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</si>
  <si>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</si>
  <si>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</si>
  <si>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</si>
  <si>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</si>
  <si>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</si>
  <si>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</si>
  <si>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</si>
  <si>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</si>
  <si>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</si>
  <si>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</si>
  <si>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</si>
  <si>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</si>
  <si>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</si>
  <si>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</si>
  <si>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</si>
  <si>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</si>
  <si>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</si>
  <si>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</si>
  <si>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</si>
  <si>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</si>
  <si>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</si>
  <si>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</si>
  <si>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</si>
  <si>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</si>
  <si>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</si>
  <si>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</si>
  <si>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</si>
  <si>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</si>
  <si>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</si>
  <si>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</si>
  <si>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</si>
  <si>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</si>
  <si>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</si>
  <si>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</si>
  <si>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</si>
  <si>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</si>
  <si>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</si>
  <si>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</si>
  <si>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</si>
  <si>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</si>
  <si>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</si>
  <si>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</si>
  <si>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</si>
  <si>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</si>
  <si>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</si>
  <si>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</si>
  <si>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</si>
  <si>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</si>
  <si>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</si>
  <si>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</si>
  <si>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</si>
  <si>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</si>
  <si>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</si>
  <si>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</si>
  <si>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</si>
  <si>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</si>
  <si>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</si>
  <si>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</si>
  <si>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</si>
  <si>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</si>
  <si>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</si>
  <si>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</si>
  <si>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</si>
  <si>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</si>
  <si>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</si>
  <si>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</si>
  <si>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</si>
  <si>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</si>
  <si>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</si>
  <si>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</si>
  <si>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</si>
  <si>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</si>
  <si>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</si>
  <si>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</si>
  <si>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</si>
  <si>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</si>
  <si>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</si>
  <si>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</si>
  <si>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</si>
  <si>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</si>
  <si>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</si>
  <si>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</si>
  <si>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</si>
  <si>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</si>
  <si>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</si>
  <si>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</si>
  <si>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</si>
  <si>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</si>
  <si>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</si>
  <si>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</si>
  <si>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</si>
  <si>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</si>
  <si>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</si>
  <si>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</si>
  <si>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</si>
  <si>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</si>
  <si>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</si>
  <si>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</si>
  <si>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</si>
  <si>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</si>
  <si>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</si>
  <si>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</si>
  <si>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</si>
  <si>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</si>
  <si>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</si>
  <si>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</si>
  <si>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</si>
  <si>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</si>
  <si>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</si>
  <si>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</si>
  <si>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</si>
  <si>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</si>
  <si>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</si>
  <si>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</si>
  <si>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</si>
  <si>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</si>
  <si>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</si>
  <si>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</si>
  <si>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</si>
  <si>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</si>
  <si>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</si>
  <si>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</si>
  <si>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</si>
  <si>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</si>
  <si>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</si>
  <si>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</si>
  <si>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</si>
  <si>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</si>
  <si>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</si>
  <si>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</si>
  <si>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</si>
  <si>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</si>
  <si>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</si>
  <si>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</si>
  <si>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</si>
  <si>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</si>
  <si>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</si>
  <si>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</si>
  <si>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</si>
  <si>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</si>
  <si>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</si>
  <si>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</si>
  <si>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</si>
  <si>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</si>
  <si>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</si>
  <si>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</si>
  <si>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</si>
  <si>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</si>
  <si>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</si>
  <si>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</si>
  <si>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</si>
  <si>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</si>
  <si>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</si>
  <si>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</si>
  <si>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</si>
  <si>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</si>
  <si>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</si>
  <si>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</si>
  <si>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</si>
  <si>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</si>
  <si>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</si>
  <si>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</si>
  <si>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</si>
  <si>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</si>
  <si>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</si>
  <si>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</si>
  <si>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</si>
  <si>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</si>
  <si>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</si>
  <si>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</si>
  <si>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</si>
  <si>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</si>
  <si>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</si>
  <si>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</si>
  <si>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</si>
  <si>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</si>
  <si>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</si>
  <si>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</si>
  <si>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</si>
  <si>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</si>
  <si>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</si>
  <si>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</si>
  <si>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</si>
  <si>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</si>
  <si>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</si>
  <si>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</si>
  <si>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</si>
  <si>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</si>
  <si>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</si>
  <si>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</si>
  <si>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</si>
  <si>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</si>
  <si>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</si>
  <si>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</si>
  <si>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</si>
  <si>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</si>
  <si>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</si>
  <si>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</si>
  <si>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</si>
  <si>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</si>
  <si>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</si>
  <si>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</si>
  <si>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</si>
  <si>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</si>
  <si>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</si>
  <si>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</si>
  <si>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</si>
  <si>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</si>
  <si>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</si>
  <si>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</si>
  <si>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</si>
  <si>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</si>
  <si>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</si>
  <si>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</si>
  <si>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</si>
  <si>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</si>
  <si>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</si>
  <si>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</si>
  <si>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</si>
  <si>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</si>
  <si>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</si>
  <si>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</si>
  <si>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</si>
  <si>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</si>
  <si>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</si>
  <si>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</si>
  <si>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</si>
  <si>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</si>
  <si>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</si>
  <si>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</si>
  <si>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</si>
  <si>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</si>
  <si>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</si>
  <si>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</si>
  <si>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</si>
  <si>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</si>
  <si>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</si>
  <si>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</si>
  <si>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</si>
  <si>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</si>
  <si>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</si>
  <si>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</si>
  <si>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</si>
  <si>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</si>
  <si>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</si>
  <si>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</si>
  <si>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</si>
  <si>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</si>
  <si>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</si>
  <si>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</si>
  <si>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</si>
  <si>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</si>
  <si>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</si>
  <si>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</si>
  <si>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</si>
  <si>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</si>
  <si>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</si>
  <si>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</si>
  <si>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</si>
  <si>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</si>
  <si>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</si>
  <si>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</si>
  <si>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</si>
  <si>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</si>
  <si>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</si>
  <si>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</si>
  <si>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</si>
  <si>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</si>
  <si>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</si>
  <si>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</si>
  <si>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</si>
  <si>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</si>
  <si>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</si>
  <si>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</si>
  <si>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</si>
  <si>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</si>
  <si>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</si>
  <si>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</si>
  <si>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</si>
  <si>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</si>
  <si>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</si>
  <si>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</si>
  <si>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</si>
  <si>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</si>
  <si>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</si>
  <si>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</si>
  <si>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</si>
  <si>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</si>
  <si>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</si>
  <si>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</si>
  <si>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</si>
  <si>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</si>
  <si>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</si>
  <si>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</si>
  <si>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</si>
  <si>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</si>
  <si>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</si>
  <si>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</si>
  <si>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</si>
  <si>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</si>
  <si>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</si>
  <si>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</si>
  <si>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</si>
  <si>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</si>
  <si>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</si>
  <si>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</si>
  <si>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</si>
  <si>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</si>
  <si>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</si>
  <si>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</si>
  <si>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</si>
  <si>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</si>
  <si>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</si>
  <si>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</si>
  <si>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</si>
  <si>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</si>
  <si>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</si>
  <si>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</si>
  <si>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</si>
  <si>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</si>
  <si>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</si>
  <si>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</si>
  <si>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</si>
  <si>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</si>
  <si>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</si>
  <si>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</si>
  <si>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</si>
  <si>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</si>
  <si>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</si>
  <si>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</si>
  <si>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</si>
  <si>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</si>
  <si>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</si>
  <si>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</si>
  <si>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</si>
  <si>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</si>
  <si>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</si>
  <si>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</si>
  <si>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</si>
  <si>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</si>
  <si>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</si>
  <si>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</si>
  <si>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</si>
  <si>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</si>
  <si>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</si>
  <si>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</si>
  <si>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</si>
  <si>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</si>
  <si>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</si>
  <si>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</si>
  <si>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</si>
  <si>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</si>
  <si>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</si>
  <si>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</si>
  <si>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</si>
  <si>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</si>
  <si>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</si>
  <si>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</si>
  <si>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</si>
  <si>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</si>
  <si>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</si>
  <si>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</si>
  <si>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</si>
  <si>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</si>
  <si>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</si>
  <si>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</si>
  <si>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</si>
  <si>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</si>
  <si>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</si>
  <si>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</si>
  <si>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</si>
  <si>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</si>
  <si>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</si>
  <si>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</si>
  <si>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</si>
  <si>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</si>
  <si>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</si>
  <si>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</si>
  <si>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</si>
  <si>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</si>
  <si>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</si>
  <si>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</si>
  <si>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</si>
  <si>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</si>
  <si>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</si>
  <si>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</si>
  <si>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</si>
  <si>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</si>
  <si>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</si>
  <si>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</si>
  <si>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</si>
  <si>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</si>
  <si>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</si>
  <si>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</si>
  <si>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</si>
  <si>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</si>
  <si>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</si>
  <si>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</si>
  <si>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</si>
  <si>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</si>
  <si>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</si>
  <si>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</si>
  <si>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</si>
  <si>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</si>
  <si>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</si>
  <si>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</si>
  <si>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</si>
  <si>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</si>
  <si>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</si>
  <si>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</si>
  <si>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</si>
  <si>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</si>
  <si>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</si>
  <si>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</si>
  <si>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</si>
  <si>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</si>
  <si>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</si>
  <si>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</si>
  <si>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</si>
  <si>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</si>
  <si>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</si>
  <si>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</si>
  <si>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</si>
  <si>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</si>
  <si>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</si>
  <si>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</si>
  <si>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</si>
  <si>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</si>
  <si>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</si>
  <si>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</si>
  <si>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</si>
  <si>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</si>
  <si>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</si>
  <si>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</si>
  <si>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</si>
  <si>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</si>
  <si>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</si>
  <si>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</si>
  <si>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</si>
  <si>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</si>
  <si>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</si>
  <si>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</si>
  <si>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</si>
  <si>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</si>
  <si>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</si>
  <si>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</si>
  <si>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</si>
  <si>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</si>
  <si>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</si>
  <si>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</si>
  <si>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</si>
  <si>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</si>
  <si>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</si>
  <si>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</si>
  <si>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</si>
  <si>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</si>
  <si>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</si>
  <si>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</si>
  <si>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</si>
  <si>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</si>
  <si>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</si>
  <si>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</si>
  <si>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</si>
  <si>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</si>
  <si>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</si>
  <si>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</si>
  <si>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</si>
  <si>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</si>
  <si>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</si>
  <si>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</si>
  <si>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</si>
  <si>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</si>
  <si>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</si>
  <si>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</si>
  <si>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</si>
  <si>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</si>
  <si>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</si>
  <si>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</si>
  <si>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</si>
  <si>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</si>
  <si>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</si>
  <si>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</si>
  <si>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</si>
  <si>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</si>
  <si>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</si>
  <si>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</si>
  <si>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</si>
  <si>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</si>
  <si>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</si>
  <si>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</si>
  <si>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</si>
  <si>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</si>
  <si>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</si>
  <si>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</si>
  <si>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</si>
  <si>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</si>
  <si>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</si>
  <si>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</si>
  <si>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</si>
  <si>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</si>
  <si>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</si>
  <si>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</si>
  <si>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</si>
  <si>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</si>
  <si>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</si>
  <si>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</si>
  <si>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</si>
  <si>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</si>
  <si>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</si>
  <si>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</si>
  <si>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</si>
  <si>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</si>
  <si>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</si>
  <si>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</si>
  <si>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</si>
  <si>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</si>
  <si>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</si>
  <si>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</si>
  <si>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</si>
  <si>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</si>
  <si>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</si>
  <si>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</si>
  <si>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</si>
  <si>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</si>
  <si>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</si>
  <si>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</si>
  <si>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</si>
  <si>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</si>
  <si>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</si>
  <si>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</si>
  <si>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</si>
  <si>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</si>
  <si>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</si>
  <si>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</si>
  <si>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</si>
  <si>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</si>
  <si>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</si>
  <si>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</si>
  <si>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</si>
  <si>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</si>
  <si>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</si>
  <si>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</si>
  <si>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</si>
  <si>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</si>
  <si>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</si>
  <si>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</si>
  <si>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</si>
  <si>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</si>
  <si>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</si>
  <si>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</si>
  <si>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</si>
  <si>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</si>
  <si>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</si>
  <si>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</si>
  <si>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</si>
  <si>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</si>
  <si>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</si>
  <si>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</si>
  <si>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</si>
  <si>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</si>
  <si>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</si>
  <si>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</si>
  <si>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</si>
  <si>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</si>
  <si>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</si>
  <si>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</si>
  <si>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</si>
  <si>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</si>
  <si>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</si>
  <si>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</si>
  <si>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</si>
  <si>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</si>
  <si>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</si>
  <si>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</si>
  <si>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</si>
  <si>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</si>
  <si>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</si>
  <si>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</si>
  <si>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</si>
  <si>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</si>
  <si>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</si>
  <si>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</si>
  <si>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</si>
  <si>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</si>
  <si>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</si>
  <si>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</si>
  <si>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</si>
  <si>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</si>
  <si>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</si>
  <si>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</si>
  <si>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</si>
  <si>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</si>
  <si>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</si>
  <si>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</si>
  <si>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</si>
  <si>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</si>
  <si>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</si>
  <si>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</si>
  <si>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</si>
  <si>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</si>
  <si>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</si>
  <si>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</si>
  <si>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</si>
  <si>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</si>
  <si>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</si>
  <si>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</si>
  <si>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</si>
  <si>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</si>
  <si>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</si>
  <si>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</si>
  <si>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</si>
  <si>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</si>
  <si>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</si>
  <si>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</si>
  <si>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</si>
  <si>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</si>
  <si>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</si>
  <si>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</si>
  <si>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</si>
  <si>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</si>
  <si>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</si>
  <si>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</si>
  <si>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</si>
  <si>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</si>
  <si>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</si>
  <si>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</si>
  <si>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</si>
  <si>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</si>
  <si>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</si>
  <si>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</si>
  <si>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</si>
  <si>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</si>
  <si>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</si>
  <si>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</si>
  <si>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</si>
  <si>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</si>
  <si>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</si>
  <si>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</si>
  <si>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</si>
  <si>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</si>
  <si>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</si>
  <si>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</si>
  <si>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</si>
  <si>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</si>
  <si>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</si>
  <si>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</si>
  <si>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</si>
  <si>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</si>
  <si>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</si>
  <si>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</si>
  <si>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</si>
  <si>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</si>
  <si>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</si>
  <si>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</si>
  <si>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</si>
  <si>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</si>
  <si>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</si>
  <si>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</si>
  <si>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</si>
  <si>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</si>
  <si>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</si>
  <si>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</si>
  <si>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</si>
  <si>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</si>
  <si>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</si>
  <si>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</si>
  <si>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</si>
  <si>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</si>
  <si>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</si>
  <si>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</si>
  <si>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</si>
  <si>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</si>
  <si>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</si>
  <si>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</si>
  <si>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</si>
  <si>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</si>
  <si>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</si>
  <si>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</si>
  <si>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</si>
  <si>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</si>
  <si>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</si>
  <si>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</si>
  <si>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</si>
  <si>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</si>
  <si>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</si>
  <si>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</si>
  <si>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</si>
  <si>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</si>
  <si>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</si>
  <si>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</si>
  <si>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</si>
  <si>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</si>
  <si>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</si>
  <si>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</si>
  <si>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</si>
  <si>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</si>
  <si>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</si>
  <si>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</si>
  <si>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</si>
  <si>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</si>
  <si>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</si>
  <si>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</si>
  <si>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</si>
  <si>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</si>
  <si>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</si>
  <si>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</si>
  <si>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</si>
  <si>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</si>
  <si>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</si>
  <si>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</si>
  <si>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</si>
  <si>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</si>
  <si>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</si>
  <si>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</si>
  <si>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</si>
  <si>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</si>
  <si>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</si>
  <si>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</si>
  <si>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</si>
  <si>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</si>
  <si>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</si>
  <si>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</si>
  <si>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</si>
  <si>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</si>
  <si>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</si>
  <si>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</si>
  <si>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</si>
  <si>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</si>
  <si>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</si>
  <si>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</si>
  <si>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</si>
  <si>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</si>
  <si>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</si>
  <si>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</si>
  <si>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</si>
  <si>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</si>
  <si>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</si>
  <si>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</si>
  <si>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</si>
  <si>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</si>
  <si>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</si>
  <si>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</si>
  <si>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</si>
  <si>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</si>
  <si>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</si>
  <si>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</si>
  <si>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</si>
  <si>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</si>
  <si>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</si>
  <si>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</si>
  <si>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</si>
  <si>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</si>
  <si>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</si>
  <si>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</si>
  <si>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</si>
  <si>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</si>
  <si>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</si>
  <si>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</si>
  <si>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</si>
  <si>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</si>
  <si>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</si>
  <si>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</si>
  <si>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</si>
  <si>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</si>
  <si>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</si>
  <si>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</si>
  <si>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</si>
  <si>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</si>
  <si>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</si>
  <si>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</si>
  <si>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</si>
  <si>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</si>
  <si>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</si>
  <si>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</si>
  <si>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</si>
  <si>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</si>
  <si>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</si>
  <si>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</si>
  <si>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</si>
  <si>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</si>
  <si>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</si>
  <si>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</si>
  <si>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</si>
  <si>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</si>
  <si>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</si>
  <si>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</si>
  <si>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</si>
  <si>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</si>
  <si>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</si>
  <si>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</si>
  <si>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</si>
  <si>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</si>
  <si>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</si>
  <si>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</si>
  <si>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</si>
  <si>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</si>
  <si>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</si>
  <si>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</si>
  <si>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</si>
  <si>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</si>
  <si>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</si>
  <si>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</si>
  <si>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</si>
  <si>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</si>
  <si>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</si>
  <si>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</si>
  <si>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</si>
  <si>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</si>
  <si>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</si>
  <si>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</si>
  <si>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</si>
  <si>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</si>
  <si>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</si>
  <si>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</si>
  <si>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</si>
  <si>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</si>
  <si>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</si>
  <si>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</si>
  <si>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</si>
  <si>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</si>
  <si>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</si>
  <si>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</si>
  <si>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</si>
  <si>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</si>
  <si>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</si>
  <si>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</si>
  <si>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</si>
  <si>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</si>
  <si>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</si>
  <si>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</si>
  <si>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</si>
  <si>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</si>
  <si>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</si>
  <si>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</si>
  <si>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</si>
  <si>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</si>
  <si>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</si>
  <si>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</si>
  <si>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</si>
  <si>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</si>
  <si>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</si>
  <si>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</si>
  <si>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</si>
  <si>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</si>
  <si>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</si>
  <si>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</si>
  <si>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</si>
  <si>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</si>
  <si>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</si>
  <si>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</si>
  <si>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</si>
  <si>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</si>
  <si>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</si>
  <si>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</si>
  <si>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</si>
  <si>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</si>
  <si>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</si>
  <si>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</si>
  <si>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</si>
  <si>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</si>
  <si>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</si>
  <si>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</si>
  <si>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</si>
  <si>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</si>
  <si>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</si>
  <si>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</si>
  <si>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</si>
  <si>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</si>
  <si>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</si>
  <si>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</si>
  <si>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</si>
  <si>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</si>
  <si>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</si>
  <si>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</si>
  <si>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</si>
  <si>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</si>
  <si>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</si>
  <si>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</si>
  <si>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</si>
  <si>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</si>
  <si>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</si>
  <si>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</si>
  <si>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</si>
  <si>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</si>
  <si>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</si>
  <si>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</si>
  <si>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</si>
  <si>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</si>
  <si>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</si>
  <si>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</si>
  <si>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</si>
  <si>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</si>
  <si>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</si>
  <si>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</si>
  <si>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</si>
  <si>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</si>
  <si>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</si>
  <si>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</si>
  <si>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</si>
  <si>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</si>
  <si>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</si>
  <si>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</si>
  <si>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</si>
  <si>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</si>
  <si>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</si>
  <si>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</si>
  <si>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</si>
  <si>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</si>
  <si>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</si>
  <si>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</si>
  <si>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</si>
  <si>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</si>
  <si>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</si>
  <si>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</si>
  <si>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</si>
  <si>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</si>
  <si>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</si>
  <si>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</si>
  <si>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</si>
  <si>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</si>
  <si>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</si>
  <si>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</si>
  <si>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</si>
  <si>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</si>
  <si>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</si>
  <si>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</si>
  <si>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</si>
  <si>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</si>
  <si>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</si>
  <si>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</si>
  <si>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</si>
  <si>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</si>
  <si>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</si>
  <si>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</si>
  <si>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</si>
  <si>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</si>
  <si>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</si>
  <si>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</si>
  <si>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</si>
  <si>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</si>
  <si>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</si>
  <si>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</si>
  <si>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</si>
  <si>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</si>
  <si>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</si>
  <si>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</si>
  <si>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</si>
  <si>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</si>
  <si>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</si>
  <si>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</si>
  <si>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</si>
  <si>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</si>
  <si>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</si>
  <si>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</si>
  <si>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</si>
  <si>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</si>
  <si>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</si>
  <si>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</si>
  <si>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</si>
  <si>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</si>
  <si>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</si>
  <si>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</si>
  <si>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</si>
  <si>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</si>
  <si>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</si>
  <si>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</si>
  <si>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</si>
  <si>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</si>
  <si>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</si>
  <si>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</si>
  <si>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</si>
  <si>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</si>
  <si>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</si>
  <si>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</si>
  <si>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</si>
  <si>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</si>
  <si>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</si>
  <si>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</si>
  <si>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</si>
  <si>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</si>
  <si>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</si>
  <si>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</si>
  <si>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</si>
  <si>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</si>
  <si>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</si>
  <si>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</si>
  <si>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</si>
  <si>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</si>
  <si>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</si>
  <si>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</si>
  <si>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</si>
  <si>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</si>
  <si>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</si>
  <si>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</si>
  <si>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</si>
  <si>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</si>
  <si>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</si>
  <si>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</si>
  <si>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</si>
  <si>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</si>
  <si>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</si>
  <si>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</si>
  <si>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</si>
  <si>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</si>
  <si>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</si>
  <si>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</si>
  <si>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</si>
  <si>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</si>
  <si>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</si>
  <si>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</si>
  <si>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</si>
  <si>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</si>
  <si>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</si>
  <si>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</si>
  <si>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</si>
  <si>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</si>
  <si>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</si>
  <si>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</si>
  <si>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</si>
  <si>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</si>
  <si>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</si>
  <si>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</si>
  <si>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</si>
  <si>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</si>
  <si>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</si>
  <si>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</si>
  <si>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</si>
  <si>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</si>
  <si>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</si>
  <si>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</si>
  <si>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</si>
  <si>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</si>
  <si>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</si>
  <si>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</si>
  <si>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</si>
  <si>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</si>
  <si>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</si>
  <si>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</si>
  <si>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</si>
  <si>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</si>
  <si>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</si>
  <si>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</si>
  <si>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</si>
  <si>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</si>
  <si>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</si>
  <si>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</si>
  <si>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</si>
  <si>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</si>
  <si>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</si>
  <si>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</si>
  <si>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</si>
  <si>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</si>
  <si>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</si>
  <si>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</si>
  <si>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</si>
  <si>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</si>
  <si>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</si>
  <si>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</si>
  <si>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</si>
  <si>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</si>
  <si>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</si>
  <si>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</si>
  <si>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</si>
  <si>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</si>
  <si>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</si>
  <si>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</si>
  <si>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</si>
  <si>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</si>
  <si>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</si>
  <si>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</si>
  <si>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</si>
  <si>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</si>
  <si>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</si>
  <si>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</si>
  <si>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</si>
  <si>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</si>
  <si>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</si>
  <si>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</si>
  <si>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</si>
  <si>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</si>
  <si>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</si>
  <si>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</si>
  <si>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</si>
  <si>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</si>
  <si>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</si>
  <si>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</si>
  <si>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</si>
  <si>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</si>
  <si>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</si>
  <si>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</si>
  <si>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</si>
  <si>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</si>
  <si>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</si>
  <si>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</si>
  <si>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</si>
  <si>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</si>
  <si>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</si>
  <si>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</si>
  <si>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</si>
  <si>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</si>
  <si>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</si>
  <si>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</si>
  <si>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</si>
  <si>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</si>
  <si>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</si>
  <si>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</si>
  <si>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</si>
  <si>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</si>
  <si>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</si>
  <si>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</si>
  <si>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</si>
  <si>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</si>
  <si>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</si>
  <si>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</si>
  <si>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</si>
  <si>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</si>
  <si>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</si>
  <si>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</si>
  <si>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</si>
  <si>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</si>
  <si>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</si>
  <si>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</si>
  <si>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</si>
  <si>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</si>
  <si>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</si>
  <si>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</si>
  <si>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</si>
  <si>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</si>
  <si>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</si>
  <si>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</si>
  <si>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</si>
  <si>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</si>
  <si>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</si>
  <si>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</si>
  <si>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</si>
  <si>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</si>
  <si>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</si>
  <si>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</si>
  <si>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</si>
  <si>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</si>
  <si>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</si>
  <si>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</si>
  <si>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</si>
  <si>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</si>
  <si>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</si>
  <si>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</si>
  <si>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</si>
  <si>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</si>
  <si>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</si>
  <si>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</si>
  <si>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</si>
  <si>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</si>
  <si>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</si>
  <si>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</si>
  <si>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</si>
  <si>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</si>
  <si>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</si>
  <si>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</si>
  <si>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</si>
  <si>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</si>
  <si>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</si>
  <si>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</si>
  <si>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</si>
  <si>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</si>
  <si>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</si>
  <si>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</si>
  <si>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</si>
  <si>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</si>
  <si>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</si>
  <si>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</si>
  <si>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</si>
  <si>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</si>
  <si>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</si>
  <si>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</si>
  <si>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</si>
  <si>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</si>
  <si>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</si>
  <si>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</si>
  <si>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</si>
  <si>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</si>
  <si>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</si>
  <si>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</si>
  <si>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</si>
  <si>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</si>
  <si>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</si>
  <si>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</si>
  <si>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</si>
  <si>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</si>
  <si>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</si>
  <si>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</si>
  <si>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</si>
  <si>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</si>
  <si>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</si>
  <si>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</si>
  <si>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</si>
  <si>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</si>
  <si>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</si>
  <si>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</si>
  <si>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</si>
  <si>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</si>
  <si>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</si>
  <si>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</si>
  <si>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</si>
  <si>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</si>
  <si>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</si>
  <si>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</si>
  <si>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</si>
  <si>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</si>
  <si>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</si>
  <si>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</si>
  <si>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</si>
  <si>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</si>
  <si>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</si>
  <si>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</si>
  <si>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</si>
  <si>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</si>
  <si>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</si>
  <si>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</si>
  <si>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</si>
  <si>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</si>
  <si>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</si>
  <si>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</si>
  <si>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</si>
  <si>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</si>
  <si>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</si>
  <si>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</si>
  <si>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</si>
  <si>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</si>
  <si>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</si>
  <si>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</si>
  <si>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</si>
  <si>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</si>
  <si>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</si>
  <si>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</si>
  <si>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</si>
  <si>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</si>
  <si>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</si>
  <si>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</si>
  <si>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</si>
  <si>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</si>
  <si>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</si>
  <si>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</si>
  <si>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</si>
  <si>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</si>
  <si>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</si>
  <si>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</si>
  <si>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</si>
  <si>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</si>
  <si>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</si>
  <si>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</si>
  <si>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</si>
  <si>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</si>
  <si>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</si>
  <si>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</si>
  <si>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</si>
  <si>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</si>
  <si>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</si>
  <si>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</si>
  <si>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</si>
  <si>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</si>
  <si>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</si>
  <si>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</si>
  <si>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</si>
  <si>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</si>
  <si>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</si>
  <si>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</si>
  <si>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</si>
  <si>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</si>
  <si>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</si>
  <si>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</si>
  <si>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</si>
  <si>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</si>
  <si>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</si>
  <si>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</si>
  <si>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</si>
  <si>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</si>
  <si>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</si>
  <si>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</si>
  <si>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</si>
  <si>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</si>
  <si>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</si>
  <si>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</si>
  <si>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</si>
  <si>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</si>
  <si>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</si>
  <si>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</si>
  <si>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</si>
  <si>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</si>
  <si>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</si>
  <si>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</si>
  <si>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</si>
  <si>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</si>
  <si>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</si>
  <si>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</si>
  <si>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</si>
  <si>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</si>
  <si>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</si>
  <si>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</si>
  <si>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</si>
  <si>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</si>
  <si>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</si>
  <si>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</si>
  <si>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</si>
  <si>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</si>
  <si>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</si>
  <si>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</si>
  <si>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</si>
  <si>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</si>
  <si>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</si>
  <si>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</si>
  <si>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</si>
  <si>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</si>
  <si>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</si>
  <si>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</si>
  <si>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</si>
  <si>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</si>
  <si>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</si>
  <si>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</si>
  <si>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</si>
  <si>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</si>
  <si>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</si>
  <si>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</si>
  <si>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</si>
  <si>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</si>
  <si>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</si>
  <si>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</si>
  <si>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</si>
  <si>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</si>
  <si>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</si>
  <si>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</si>
  <si>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</si>
  <si>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</si>
  <si>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</si>
  <si>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</si>
  <si>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</si>
  <si>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</si>
  <si>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</si>
  <si>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</si>
  <si>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</si>
  <si>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</si>
  <si>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</si>
  <si>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</si>
  <si>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</si>
  <si>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</si>
  <si>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</si>
  <si>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</si>
  <si>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</si>
  <si>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</si>
  <si>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</si>
  <si>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</si>
  <si>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</si>
  <si>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</si>
  <si>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</si>
  <si>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</si>
  <si>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</si>
  <si>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</si>
  <si>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</si>
  <si>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</si>
  <si>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</si>
  <si>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</si>
  <si>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</si>
  <si>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</si>
  <si>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</si>
  <si>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</si>
  <si>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</si>
  <si>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</si>
  <si>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</si>
  <si>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</si>
  <si>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</si>
  <si>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</si>
  <si>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</si>
  <si>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</si>
  <si>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</si>
  <si>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</si>
  <si>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</si>
  <si>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</si>
  <si>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</si>
  <si>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</si>
  <si>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</si>
  <si>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</si>
  <si>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</si>
  <si>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</si>
  <si>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</si>
  <si>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</si>
  <si>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</si>
  <si>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</si>
  <si>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</si>
  <si>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</si>
  <si>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</si>
  <si>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</si>
  <si>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</si>
  <si>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</si>
  <si>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</si>
  <si>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</si>
  <si>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</si>
  <si>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</si>
  <si>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</si>
  <si>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</si>
  <si>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</si>
  <si>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</si>
  <si>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</si>
  <si>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</si>
  <si>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</si>
  <si>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</si>
  <si>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</si>
  <si>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</si>
  <si>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</si>
  <si>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</si>
  <si>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</si>
  <si>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</si>
  <si>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</si>
  <si>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</si>
  <si>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</si>
  <si>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</si>
  <si>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</si>
  <si>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</si>
  <si>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</si>
  <si>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</si>
  <si>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</si>
  <si>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</si>
  <si>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</si>
  <si>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</si>
  <si>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</si>
  <si>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</si>
  <si>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</si>
  <si>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</si>
  <si>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</si>
  <si>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</si>
  <si>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</si>
  <si>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</si>
  <si>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</si>
  <si>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</si>
  <si>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</si>
  <si>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</si>
  <si>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</si>
  <si>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</si>
  <si>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</si>
  <si>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</si>
  <si>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</si>
  <si>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</si>
  <si>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</si>
  <si>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</si>
  <si>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</si>
  <si>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</si>
  <si>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</si>
  <si>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</si>
  <si>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</si>
  <si>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</si>
  <si>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</si>
  <si>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</si>
  <si>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</si>
  <si>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</si>
  <si>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</si>
  <si>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</si>
  <si>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</si>
  <si>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</si>
  <si>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</si>
  <si>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</si>
  <si>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</si>
  <si>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</si>
  <si>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</si>
  <si>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</si>
  <si>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</si>
  <si>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</si>
  <si>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</si>
  <si>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</si>
  <si>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</si>
  <si>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</si>
  <si>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</si>
  <si>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</si>
  <si>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</si>
  <si>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</si>
  <si>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</si>
  <si>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</si>
  <si>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</si>
  <si>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</si>
  <si>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</si>
  <si>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</si>
  <si>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</si>
  <si>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</si>
  <si>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</si>
  <si>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</si>
  <si>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</si>
  <si>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</si>
  <si>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</si>
  <si>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</si>
  <si>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</si>
  <si>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</si>
  <si>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</si>
  <si>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</si>
  <si>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</si>
  <si>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</si>
  <si>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</si>
  <si>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</si>
  <si>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</si>
  <si>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</si>
  <si>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</si>
  <si>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</si>
  <si>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</si>
  <si>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</si>
  <si>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</si>
  <si>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</si>
  <si>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</si>
  <si>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</si>
  <si>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</si>
  <si>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</si>
  <si>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</si>
  <si>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</si>
  <si>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</si>
  <si>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</si>
  <si>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</si>
  <si>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</si>
  <si>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</si>
  <si>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</si>
  <si>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</si>
  <si>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</si>
  <si>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</si>
  <si>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</si>
  <si>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</si>
  <si>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</si>
  <si>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</si>
  <si>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</si>
  <si>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</si>
  <si>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</si>
  <si>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</si>
  <si>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</si>
  <si>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</si>
  <si>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</si>
  <si>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</si>
  <si>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</si>
  <si>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</si>
  <si>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</si>
  <si>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</si>
  <si>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</si>
  <si>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</si>
  <si>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</si>
  <si>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</si>
  <si>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</si>
  <si>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</si>
  <si>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</si>
  <si>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</si>
  <si>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</si>
  <si>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</si>
  <si>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</si>
  <si>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</si>
  <si>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</si>
  <si>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</si>
  <si>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</si>
  <si>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</si>
  <si>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</si>
  <si>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</si>
  <si>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</si>
  <si>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</si>
  <si>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</si>
  <si>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</si>
  <si>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</si>
  <si>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</si>
  <si>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</si>
  <si>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</si>
  <si>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</si>
  <si>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</si>
  <si>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</si>
  <si>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</si>
  <si>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</si>
  <si>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</si>
  <si>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</si>
  <si>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</si>
  <si>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</si>
  <si>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</si>
  <si>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</si>
  <si>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</si>
  <si>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</si>
  <si>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</si>
  <si>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</si>
  <si>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</si>
  <si>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</si>
  <si>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</si>
  <si>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</si>
  <si>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</si>
  <si>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</si>
  <si>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</si>
  <si>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</si>
  <si>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</si>
  <si>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</si>
  <si>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</si>
  <si>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</si>
  <si>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</si>
  <si>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</si>
  <si>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</si>
  <si>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</si>
  <si>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</si>
  <si>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</si>
  <si>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</si>
  <si>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</si>
  <si>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</si>
  <si>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</si>
  <si>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</si>
  <si>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</si>
  <si>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</si>
  <si>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</si>
  <si>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</si>
  <si>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</si>
  <si>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</si>
  <si>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</si>
  <si>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</si>
  <si>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</si>
  <si>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</si>
  <si>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</si>
  <si>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</si>
  <si>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</si>
  <si>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</si>
  <si>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</si>
  <si>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</si>
  <si>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</si>
  <si>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</si>
  <si>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</si>
  <si>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</si>
  <si>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</si>
  <si>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</si>
  <si>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</si>
  <si>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</si>
  <si>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</si>
  <si>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</si>
  <si>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</si>
  <si>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</si>
  <si>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</si>
  <si>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</si>
  <si>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</si>
  <si>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</si>
  <si>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</si>
  <si>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</si>
  <si>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</si>
  <si>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</si>
  <si>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</si>
  <si>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</si>
  <si>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</si>
  <si>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</si>
  <si>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</si>
  <si>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</si>
  <si>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</si>
  <si>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</si>
  <si>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</si>
  <si>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</si>
  <si>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</si>
  <si>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</si>
  <si>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</si>
  <si>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</si>
  <si>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</si>
  <si>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</si>
  <si>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</si>
  <si>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</si>
  <si>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</si>
  <si>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</si>
  <si>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</si>
  <si>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</si>
  <si>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</si>
  <si>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</si>
  <si>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</si>
  <si>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</si>
  <si>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</si>
  <si>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</si>
  <si>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</si>
  <si>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</si>
  <si>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</si>
  <si>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</si>
  <si>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</si>
  <si>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</si>
  <si>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</si>
  <si>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</si>
  <si>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</si>
  <si>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</si>
  <si>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</si>
  <si>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</si>
  <si>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</si>
  <si>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</si>
  <si>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</si>
  <si>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</si>
  <si>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</si>
  <si>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</si>
  <si>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</si>
  <si>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</si>
  <si>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</si>
  <si>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</si>
  <si>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</si>
  <si>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</si>
  <si>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</si>
  <si>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</si>
  <si>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</si>
  <si>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</si>
  <si>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</si>
  <si>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</si>
  <si>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</si>
  <si>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</si>
  <si>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</si>
  <si>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</si>
  <si>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</si>
  <si>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</si>
  <si>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</si>
  <si>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</si>
  <si>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</si>
  <si>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</si>
  <si>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</si>
  <si>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</si>
  <si>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</si>
  <si>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</si>
  <si>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</si>
  <si>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</si>
  <si>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</si>
  <si>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</si>
  <si>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</si>
  <si>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</si>
  <si>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</si>
  <si>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</si>
  <si>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</si>
  <si>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</si>
  <si>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</si>
  <si>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</si>
  <si>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</si>
  <si>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</si>
  <si>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</si>
  <si>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</si>
  <si>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</si>
  <si>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</si>
  <si>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</si>
  <si>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</si>
  <si>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</si>
  <si>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</si>
  <si>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</si>
  <si>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</si>
  <si>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</si>
  <si>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</si>
  <si>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</si>
  <si>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</si>
  <si>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</si>
  <si>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</si>
  <si>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</si>
  <si>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</si>
  <si>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</si>
  <si>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</si>
  <si>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</si>
  <si>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</si>
  <si>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</si>
  <si>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</si>
  <si>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</si>
  <si>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</si>
  <si>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</si>
  <si>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</si>
  <si>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</si>
  <si>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</si>
  <si>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</si>
  <si>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</si>
  <si>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</si>
  <si>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</si>
  <si>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</si>
  <si>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</si>
  <si>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</si>
  <si>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</si>
  <si>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</si>
  <si>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</si>
  <si>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</si>
  <si>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</si>
  <si>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</si>
  <si>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</si>
  <si>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</si>
  <si>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</si>
  <si>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</si>
  <si>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</si>
  <si>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</si>
  <si>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</si>
  <si>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</si>
  <si>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</si>
  <si>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</si>
  <si>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</si>
  <si>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</si>
  <si>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</si>
  <si>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</si>
  <si>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</si>
  <si>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</si>
  <si>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</si>
  <si>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</si>
  <si>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</si>
  <si>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</si>
  <si>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</si>
  <si>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</si>
  <si>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</si>
  <si>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</si>
  <si>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</si>
  <si>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</si>
  <si>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</si>
  <si>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</si>
  <si>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</si>
  <si>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</si>
  <si>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</si>
  <si>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</si>
  <si>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</si>
  <si>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</si>
  <si>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</si>
  <si>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</si>
  <si>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</si>
  <si>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</si>
  <si>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</si>
  <si>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</si>
  <si>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</si>
  <si>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</si>
  <si>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</si>
  <si>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</si>
  <si>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</si>
  <si>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</si>
  <si>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</si>
  <si>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</si>
  <si>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</si>
  <si>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</si>
  <si>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</si>
  <si>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</si>
  <si>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</si>
  <si>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</si>
  <si>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</si>
  <si>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</si>
  <si>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</si>
  <si>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</si>
  <si>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</si>
  <si>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</si>
  <si>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</si>
  <si>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</si>
  <si>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</si>
  <si>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</si>
  <si>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</si>
  <si>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</si>
  <si>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</si>
  <si>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</si>
  <si>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</si>
  <si>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</si>
  <si>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</si>
  <si>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</si>
  <si>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</si>
  <si>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</si>
  <si>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</si>
  <si>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</si>
  <si>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</si>
  <si>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</si>
  <si>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</si>
  <si>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</si>
  <si>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</si>
  <si>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</si>
  <si>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</si>
  <si>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</si>
  <si>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</si>
  <si>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</si>
  <si>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</si>
  <si>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</si>
  <si>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</si>
  <si>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</si>
  <si>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</si>
  <si>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</si>
  <si>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</si>
  <si>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</si>
  <si>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</si>
  <si>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</si>
  <si>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</si>
  <si>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</si>
  <si>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</si>
  <si>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</si>
  <si>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</si>
  <si>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</si>
  <si>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</si>
  <si>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</si>
  <si>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</si>
  <si>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</si>
  <si>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</si>
  <si>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</si>
  <si>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</si>
  <si>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</si>
  <si>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</si>
  <si>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</si>
  <si>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</si>
  <si>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</si>
  <si>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</si>
  <si>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</si>
  <si>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</si>
  <si>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</si>
  <si>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</si>
  <si>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</si>
  <si>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</si>
  <si>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</si>
  <si>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</si>
  <si>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</si>
  <si>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</si>
  <si>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</si>
  <si>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</si>
  <si>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</si>
  <si>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</si>
  <si>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</si>
  <si>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</si>
  <si>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</si>
  <si>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</si>
  <si>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</si>
  <si>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</si>
  <si>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</si>
  <si>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</si>
  <si>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</si>
  <si>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</si>
  <si>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</si>
  <si>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</si>
  <si>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</si>
  <si>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</si>
  <si>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</si>
  <si>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</si>
  <si>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</si>
  <si>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</si>
  <si>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</si>
  <si>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</si>
  <si>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</si>
  <si>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</si>
  <si>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</si>
  <si>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</si>
  <si>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</si>
  <si>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</si>
  <si>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</si>
  <si>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</si>
  <si>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</si>
  <si>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</si>
  <si>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</si>
  <si>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</si>
  <si>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</si>
  <si>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</si>
  <si>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</si>
  <si>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</si>
  <si>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</si>
  <si>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</si>
  <si>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</si>
  <si>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</si>
  <si>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</si>
  <si>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</si>
  <si>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</si>
  <si>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</si>
  <si>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</si>
  <si>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</si>
  <si>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</si>
  <si>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</si>
  <si>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</si>
  <si>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</si>
  <si>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</si>
  <si>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</si>
  <si>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</si>
  <si>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</si>
  <si>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</si>
  <si>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</si>
  <si>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</si>
  <si>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</si>
  <si>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</si>
  <si>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</si>
  <si>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</si>
  <si>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</si>
  <si>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</si>
  <si>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</si>
  <si>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</si>
  <si>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</si>
  <si>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</si>
  <si>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</si>
  <si>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</si>
  <si>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</si>
  <si>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</si>
  <si>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</si>
  <si>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</si>
  <si>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</si>
  <si>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</si>
  <si>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</si>
  <si>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</si>
  <si>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</si>
  <si>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</si>
  <si>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</si>
  <si>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</si>
  <si>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</si>
  <si>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</si>
  <si>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</si>
  <si>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</si>
  <si>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</si>
  <si>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</si>
  <si>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</si>
  <si>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</si>
  <si>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</si>
  <si>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</si>
  <si>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</si>
  <si>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</si>
  <si>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</si>
  <si>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</si>
  <si>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</si>
  <si>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</si>
  <si>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</si>
  <si>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</si>
  <si>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</si>
  <si>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</si>
  <si>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</si>
  <si>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</si>
  <si>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</si>
  <si>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</si>
  <si>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</si>
  <si>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</si>
  <si>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</si>
  <si>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</si>
  <si>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</si>
  <si>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</si>
  <si>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</si>
  <si>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</si>
  <si>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</si>
  <si>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</si>
  <si>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</si>
  <si>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</si>
  <si>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</si>
  <si>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</si>
  <si>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</si>
  <si>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</si>
  <si>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</si>
  <si>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</si>
  <si>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</si>
  <si>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</si>
  <si>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</si>
  <si>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</si>
  <si>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</si>
  <si>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</si>
  <si>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</si>
  <si>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</si>
  <si>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</si>
  <si>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</si>
  <si>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</si>
  <si>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</si>
  <si>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</si>
  <si>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</si>
  <si>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</si>
  <si>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</si>
  <si>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</si>
  <si>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</si>
  <si>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</si>
  <si>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</si>
  <si>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</si>
  <si>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</si>
  <si>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</si>
  <si>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</si>
  <si>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</si>
  <si>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</si>
  <si>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</si>
  <si>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</si>
  <si>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</si>
  <si>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</si>
  <si>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</si>
  <si>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</si>
  <si>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</si>
  <si>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</si>
  <si>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</si>
  <si>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</si>
  <si>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</si>
  <si>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</si>
  <si>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</si>
  <si>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</si>
  <si>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</si>
  <si>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</si>
  <si>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</si>
  <si>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</si>
  <si>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</si>
  <si>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</si>
  <si>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</si>
  <si>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</si>
  <si>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</si>
  <si>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</si>
  <si>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</si>
  <si>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</si>
  <si>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</si>
  <si>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</si>
  <si>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</si>
  <si>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</si>
  <si>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</si>
  <si>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</si>
  <si>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</si>
  <si>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</si>
  <si>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</si>
  <si>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</si>
  <si>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</si>
  <si>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</si>
  <si>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</si>
  <si>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</si>
  <si>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</si>
  <si>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</si>
  <si>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</si>
  <si>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</si>
  <si>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</si>
  <si>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</si>
  <si>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</si>
  <si>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</si>
  <si>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</si>
  <si>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</si>
  <si>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</si>
  <si>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</si>
  <si>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</si>
  <si>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</si>
  <si>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</si>
  <si>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</si>
  <si>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</si>
  <si>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</si>
  <si>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</si>
  <si>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</si>
  <si>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</si>
  <si>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</si>
  <si>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</si>
  <si>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</si>
  <si>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</si>
  <si>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</si>
  <si>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</si>
  <si>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</si>
  <si>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</si>
  <si>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</si>
  <si>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</si>
  <si>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</si>
  <si>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</si>
  <si>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</si>
  <si>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</si>
  <si>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</si>
  <si>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</si>
  <si>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</si>
  <si>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</si>
  <si>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</si>
  <si>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</si>
  <si>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</si>
  <si>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</si>
  <si>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</si>
  <si>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</si>
  <si>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</si>
  <si>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</si>
  <si>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</si>
  <si>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</si>
  <si>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</si>
  <si>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</si>
  <si>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</si>
  <si>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</si>
  <si>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</si>
  <si>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</si>
  <si>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</si>
  <si>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</si>
  <si>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</si>
  <si>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</si>
  <si>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</si>
  <si>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</si>
  <si>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</si>
  <si>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</si>
  <si>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</si>
  <si>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</si>
  <si>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</si>
  <si>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</si>
  <si>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</si>
  <si>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</si>
  <si>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</si>
  <si>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</si>
  <si>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</si>
  <si>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</si>
  <si>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</si>
  <si>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</si>
  <si>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</si>
  <si>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</si>
  <si>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</si>
  <si>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</si>
  <si>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</si>
  <si>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</si>
  <si>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</si>
  <si>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</si>
  <si>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</si>
  <si>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</si>
  <si>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</si>
  <si>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</si>
  <si>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</si>
  <si>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</si>
  <si>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</si>
  <si>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</si>
  <si>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</si>
  <si>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</si>
  <si>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</si>
  <si>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</si>
  <si>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</si>
  <si>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</si>
  <si>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</si>
  <si>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</si>
  <si>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</si>
  <si>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</si>
  <si>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</si>
  <si>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</si>
  <si>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</si>
  <si>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</si>
  <si>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</si>
  <si>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</si>
  <si>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</si>
  <si>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</si>
  <si>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</si>
  <si>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</si>
  <si>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</si>
  <si>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</si>
  <si>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</si>
  <si>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</si>
  <si>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</si>
  <si>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</si>
  <si>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</si>
  <si>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</si>
  <si>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</si>
  <si>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</si>
  <si>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</si>
  <si>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</si>
  <si>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</si>
  <si>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</si>
  <si>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</si>
  <si>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</si>
  <si>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</si>
  <si>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</si>
  <si>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</si>
  <si>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</si>
  <si>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</si>
  <si>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</si>
  <si>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</si>
  <si>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</si>
  <si>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</si>
  <si>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</si>
  <si>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</si>
  <si>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</si>
  <si>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</si>
  <si>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</si>
  <si>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</si>
  <si>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</si>
  <si>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</si>
  <si>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</si>
  <si>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</si>
  <si>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</si>
  <si>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</si>
  <si>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</si>
  <si>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</si>
  <si>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</si>
  <si>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</si>
  <si>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</si>
  <si>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</si>
  <si>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</si>
  <si>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</si>
  <si>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</si>
  <si>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</si>
  <si>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</si>
  <si>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</si>
  <si>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</si>
  <si>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</si>
  <si>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</si>
  <si>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</si>
  <si>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</si>
  <si>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</si>
  <si>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</si>
  <si>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</si>
  <si>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</si>
  <si>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</si>
  <si>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</si>
  <si>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</si>
  <si>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</si>
  <si>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</si>
  <si>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</si>
  <si>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</si>
  <si>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</si>
  <si>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</si>
  <si>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</si>
  <si>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</si>
  <si>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</si>
  <si>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</si>
  <si>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</si>
  <si>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</si>
  <si>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</si>
  <si>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</si>
  <si>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</si>
  <si>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</si>
  <si>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</si>
  <si>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</si>
  <si>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</si>
  <si>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</si>
  <si>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</si>
  <si>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</si>
  <si>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</si>
  <si>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</si>
  <si>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</si>
  <si>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</si>
  <si>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</si>
  <si>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</si>
  <si>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</si>
  <si>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</si>
  <si>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</si>
  <si>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</si>
  <si>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</si>
  <si>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</si>
  <si>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</si>
  <si>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</si>
  <si>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</si>
  <si>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</si>
  <si>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</si>
  <si>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</si>
  <si>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</si>
  <si>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</si>
  <si>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</si>
  <si>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</si>
  <si>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</si>
  <si>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</si>
  <si>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</si>
  <si>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</si>
  <si>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</si>
  <si>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</si>
  <si>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</si>
  <si>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</si>
  <si>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</si>
  <si>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</si>
  <si>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</si>
  <si>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</si>
  <si>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</si>
  <si>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</si>
  <si>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</si>
  <si>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</si>
  <si>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</si>
  <si>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</si>
  <si>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</si>
  <si>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</si>
  <si>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</si>
  <si>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</si>
  <si>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</si>
  <si>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</si>
  <si>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</si>
  <si>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</si>
  <si>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</si>
  <si>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</si>
  <si>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</si>
  <si>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</si>
  <si>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</si>
  <si>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</si>
  <si>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</si>
  <si>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</si>
  <si>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</si>
  <si>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</si>
  <si>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</si>
  <si>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</si>
  <si>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</si>
  <si>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</si>
  <si>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</si>
  <si>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</si>
  <si>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</si>
  <si>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</si>
  <si>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</si>
  <si>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</si>
  <si>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</si>
  <si>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</si>
  <si>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</si>
  <si>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</si>
  <si>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</si>
  <si>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</si>
  <si>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</si>
  <si>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</si>
  <si>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</si>
  <si>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</si>
  <si>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</si>
  <si>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</si>
  <si>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</si>
  <si>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</si>
  <si>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</si>
  <si>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</si>
  <si>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</si>
  <si>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</si>
  <si>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</si>
  <si>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</si>
  <si>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</si>
  <si>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</si>
  <si>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</si>
  <si>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</si>
  <si>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</si>
  <si>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</si>
  <si>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</si>
  <si>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</si>
  <si>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</si>
  <si>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</si>
  <si>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</si>
  <si>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</si>
  <si>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</si>
  <si>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</si>
  <si>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</si>
  <si>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</si>
  <si>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</si>
  <si>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</si>
  <si>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</si>
  <si>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</si>
  <si>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</si>
  <si>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</si>
  <si>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</si>
  <si>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</si>
  <si>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</si>
  <si>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</si>
  <si>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</si>
  <si>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</si>
  <si>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</si>
  <si>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</si>
  <si>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</si>
  <si>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</si>
  <si>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</si>
  <si>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</si>
  <si>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</si>
  <si>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</si>
  <si>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</si>
  <si>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</si>
  <si>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</si>
  <si>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</si>
  <si>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</si>
  <si>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</si>
  <si>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</si>
  <si>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</si>
  <si>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</si>
  <si>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</si>
  <si>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</si>
  <si>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</si>
  <si>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</si>
  <si>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</si>
  <si>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</si>
  <si>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</si>
  <si>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</si>
  <si>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</si>
  <si>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</si>
  <si>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</si>
  <si>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</si>
  <si>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</si>
  <si>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</si>
  <si>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</si>
  <si>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</si>
  <si>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</si>
  <si>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</si>
  <si>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</si>
  <si>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</si>
  <si>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</si>
  <si>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</si>
  <si>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</si>
  <si>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</si>
  <si>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</si>
  <si>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</si>
  <si>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</si>
  <si>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</si>
  <si>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</si>
  <si>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</si>
  <si>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</si>
  <si>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</si>
  <si>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</si>
  <si>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</si>
  <si>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</si>
  <si>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</si>
  <si>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</si>
  <si>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</si>
  <si>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</si>
  <si>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</si>
  <si>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</si>
  <si>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</si>
  <si>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</si>
  <si>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</si>
  <si>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</si>
  <si>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</si>
  <si>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</si>
  <si>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</si>
  <si>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</si>
  <si>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</si>
  <si>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</si>
  <si>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</si>
  <si>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</si>
  <si>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</si>
  <si>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</si>
  <si>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</si>
  <si>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</si>
  <si>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</si>
  <si>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</si>
  <si>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</si>
  <si>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</si>
  <si>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</si>
  <si>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</si>
  <si>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</si>
  <si>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</si>
  <si>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</si>
  <si>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</si>
  <si>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</si>
  <si>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</si>
  <si>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</si>
  <si>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</si>
  <si>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</si>
  <si>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</si>
  <si>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</si>
  <si>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</si>
  <si>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</si>
  <si>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</si>
  <si>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</si>
  <si>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</si>
  <si>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</si>
  <si>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</si>
  <si>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</si>
  <si>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</si>
  <si>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</si>
  <si>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</si>
  <si>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</si>
  <si>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</si>
  <si>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</si>
  <si>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</si>
  <si>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</si>
  <si>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</si>
  <si>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</si>
  <si>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</si>
  <si>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</si>
  <si>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</si>
  <si>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</si>
  <si>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</si>
  <si>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</si>
  <si>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</si>
  <si>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</si>
  <si>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</si>
  <si>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</si>
  <si>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</si>
  <si>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</si>
  <si>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</si>
  <si>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</si>
  <si>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</si>
  <si>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</si>
  <si>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</si>
  <si>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</si>
  <si>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</si>
  <si>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</si>
  <si>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</si>
  <si>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</si>
  <si>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</si>
  <si>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</si>
  <si>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</si>
  <si>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</si>
  <si>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</si>
  <si>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</si>
  <si>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</si>
  <si>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</si>
  <si>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</si>
  <si>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</si>
  <si>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</si>
  <si>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</si>
  <si>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</si>
  <si>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</si>
  <si>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</si>
  <si>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</si>
  <si>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</si>
  <si>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</si>
  <si>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</si>
  <si>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</si>
  <si>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</si>
  <si>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</si>
  <si>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</si>
  <si>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</si>
  <si>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</si>
  <si>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</si>
  <si>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</si>
  <si>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</si>
  <si>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</si>
  <si>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</si>
  <si>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</si>
  <si>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</si>
  <si>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</si>
  <si>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</si>
  <si>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</si>
  <si>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</si>
  <si>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</si>
  <si>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</si>
  <si>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</si>
  <si>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</si>
  <si>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</si>
  <si>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</si>
  <si>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</si>
  <si>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</si>
  <si>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</si>
  <si>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</si>
  <si>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</si>
  <si>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</si>
  <si>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</si>
  <si>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</si>
  <si>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</si>
  <si>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</si>
  <si>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</si>
  <si>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</si>
  <si>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</si>
  <si>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</si>
  <si>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</si>
  <si>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</si>
  <si>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</si>
  <si>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</si>
  <si>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</si>
  <si>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</si>
  <si>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</si>
  <si>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</si>
  <si>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</si>
  <si>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</si>
  <si>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</si>
  <si>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</si>
  <si>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</si>
  <si>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</si>
  <si>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</si>
  <si>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</si>
  <si>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</si>
  <si>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</si>
  <si>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</si>
  <si>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</si>
  <si>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</si>
  <si>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</si>
  <si>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</si>
  <si>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</si>
  <si>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</si>
  <si>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</si>
  <si>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</si>
  <si>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</si>
  <si>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</si>
  <si>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</si>
  <si>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</si>
  <si>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</si>
  <si>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</si>
  <si>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</si>
  <si>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</si>
  <si>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</si>
  <si>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</si>
  <si>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</si>
  <si>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</si>
  <si>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</si>
  <si>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</si>
  <si>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</si>
  <si>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</si>
  <si>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</si>
  <si>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</si>
  <si>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</si>
  <si>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</si>
  <si>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</si>
  <si>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</si>
  <si>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</si>
  <si>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</si>
  <si>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</si>
  <si>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</si>
  <si>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</si>
  <si>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</si>
  <si>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</si>
  <si>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</si>
  <si>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</si>
  <si>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</si>
  <si>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</si>
  <si>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</si>
  <si>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</si>
  <si>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</si>
  <si>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</si>
  <si>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</si>
  <si>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</si>
  <si>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</si>
  <si>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</si>
  <si>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</si>
  <si>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</si>
  <si>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</si>
  <si>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</si>
  <si>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</si>
  <si>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</si>
  <si>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</si>
  <si>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</si>
  <si>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</si>
  <si>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</si>
  <si>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</si>
  <si>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</si>
  <si>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</si>
  <si>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</si>
  <si>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</si>
  <si>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</si>
  <si>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</si>
  <si>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</si>
  <si>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</si>
  <si>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</si>
  <si>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</si>
  <si>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</si>
  <si>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</si>
  <si>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</si>
  <si>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</si>
  <si>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</si>
  <si>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</si>
  <si>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</si>
  <si>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</si>
  <si>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</si>
  <si>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</si>
  <si>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</si>
  <si>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</si>
  <si>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</si>
  <si>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</si>
  <si>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</si>
  <si>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</si>
  <si>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</si>
  <si>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</si>
  <si>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</si>
  <si>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</si>
  <si>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</si>
  <si>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</si>
  <si>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</si>
  <si>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</si>
  <si>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</si>
  <si>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</si>
  <si>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</si>
  <si>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</si>
  <si>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</si>
  <si>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</si>
  <si>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</si>
  <si>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</si>
  <si>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</si>
  <si>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</si>
  <si>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</si>
  <si>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</si>
  <si>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</si>
  <si>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</si>
  <si>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</si>
  <si>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</si>
  <si>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</si>
  <si>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</si>
  <si>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</si>
  <si>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</si>
  <si>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</si>
  <si>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</si>
  <si>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</si>
  <si>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</si>
  <si>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</si>
  <si>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</si>
  <si>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</si>
  <si>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</si>
  <si>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</si>
  <si>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</si>
  <si>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</si>
  <si>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</si>
  <si>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</si>
  <si>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</si>
  <si>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</si>
  <si>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</si>
  <si>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</si>
  <si>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</si>
  <si>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</si>
  <si>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</si>
  <si>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</si>
  <si>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</si>
  <si>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</si>
  <si>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</si>
  <si>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</si>
  <si>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</si>
  <si>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</si>
  <si>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</si>
  <si>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</si>
  <si>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</si>
  <si>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</si>
  <si>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</si>
  <si>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</si>
  <si>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</si>
  <si>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</si>
  <si>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</si>
  <si>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</si>
  <si>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</si>
  <si>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</si>
  <si>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</si>
  <si>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</si>
  <si>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</si>
  <si>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</si>
  <si>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</si>
  <si>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</si>
  <si>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</si>
  <si>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</si>
  <si>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</si>
  <si>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</si>
  <si>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</si>
  <si>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</si>
  <si>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</si>
  <si>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</si>
  <si>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</si>
  <si>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</si>
  <si>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</si>
  <si>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</si>
  <si>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</si>
  <si>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</si>
  <si>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</si>
  <si>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</si>
  <si>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</si>
  <si>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</si>
  <si>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</si>
  <si>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</si>
  <si>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</si>
  <si>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</si>
  <si>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</si>
  <si>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</si>
  <si>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</si>
  <si>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</si>
  <si>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</si>
  <si>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</si>
  <si>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</si>
  <si>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</si>
  <si>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</si>
  <si>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</si>
  <si>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</si>
  <si>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</si>
  <si>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</si>
  <si>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</si>
  <si>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</si>
  <si>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</si>
  <si>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</si>
  <si>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</si>
  <si>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</si>
  <si>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</si>
  <si>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</si>
  <si>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</si>
  <si>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</si>
  <si>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</si>
  <si>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</si>
  <si>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</si>
  <si>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</si>
  <si>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</si>
  <si>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</si>
  <si>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</si>
  <si>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</si>
  <si>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</si>
  <si>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</si>
  <si>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</si>
  <si>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</si>
  <si>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</si>
  <si>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</si>
  <si>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</si>
  <si>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</si>
  <si>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</si>
  <si>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</si>
  <si>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</si>
  <si>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</si>
  <si>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</si>
  <si>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</si>
  <si>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</si>
  <si>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</si>
  <si>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</si>
  <si>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</si>
  <si>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</si>
  <si>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</si>
  <si>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</si>
  <si>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</si>
  <si>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</si>
  <si>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</si>
  <si>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</si>
  <si>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</si>
  <si>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</si>
  <si>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</si>
  <si>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</si>
  <si>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</si>
  <si>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</si>
  <si>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</si>
  <si>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</si>
  <si>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</si>
  <si>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</si>
  <si>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</si>
  <si>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</si>
  <si>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</si>
  <si>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</si>
  <si>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</si>
  <si>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</si>
  <si>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</si>
  <si>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</si>
  <si>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</si>
  <si>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</si>
  <si>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</si>
  <si>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</si>
  <si>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</si>
  <si>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</si>
  <si>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</si>
  <si>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</si>
  <si>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</si>
  <si>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</si>
  <si>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</si>
  <si>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</si>
  <si>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</si>
  <si>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</si>
  <si>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</si>
  <si>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</si>
  <si>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</si>
  <si>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</si>
  <si>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</si>
  <si>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</si>
  <si>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</si>
  <si>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</si>
  <si>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</si>
  <si>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</si>
  <si>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</si>
  <si>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</si>
  <si>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</si>
  <si>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</si>
  <si>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</si>
  <si>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</si>
  <si>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</si>
  <si>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</si>
  <si>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</si>
  <si>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</si>
  <si>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</si>
  <si>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</si>
  <si>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</si>
  <si>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</si>
  <si>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</si>
  <si>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</si>
  <si>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</si>
  <si>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</si>
  <si>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</si>
  <si>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</si>
  <si>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</si>
  <si>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</si>
  <si>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</si>
  <si>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</si>
  <si>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</si>
  <si>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</si>
  <si>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</si>
  <si>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</si>
  <si>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</si>
  <si>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</si>
  <si>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</si>
  <si>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</si>
  <si>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</si>
  <si>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</si>
  <si>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</si>
  <si>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</si>
  <si>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</si>
  <si>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</si>
  <si>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</si>
  <si>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</si>
  <si>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</si>
  <si>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</si>
  <si>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</si>
  <si>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</si>
  <si>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</si>
  <si>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</si>
  <si>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</si>
  <si>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</si>
  <si>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</si>
  <si>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</si>
  <si>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</si>
  <si>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</si>
  <si>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</si>
  <si>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</si>
  <si>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</si>
  <si>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</si>
  <si>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</si>
  <si>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</si>
  <si>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</si>
  <si>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</si>
  <si>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</si>
  <si>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</si>
  <si>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</si>
  <si>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</si>
  <si>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</si>
  <si>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</si>
  <si>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</si>
  <si>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</si>
  <si>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</si>
  <si>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</si>
  <si>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</si>
  <si>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</si>
  <si>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</si>
  <si>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</si>
  <si>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</si>
  <si>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</si>
  <si>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</si>
  <si>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</si>
  <si>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</si>
  <si>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</si>
  <si>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</si>
  <si>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</si>
  <si>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</si>
  <si>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</si>
  <si>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</si>
  <si>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</si>
  <si>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</si>
  <si>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</si>
  <si>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</si>
  <si>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</si>
  <si>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</si>
  <si>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</si>
  <si>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</si>
  <si>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</si>
  <si>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</si>
  <si>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</si>
  <si>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</si>
  <si>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</si>
  <si>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</si>
  <si>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</si>
  <si>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</si>
  <si>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</si>
  <si>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</si>
  <si>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</si>
  <si>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</si>
  <si>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</si>
  <si>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</si>
  <si>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</si>
  <si>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</si>
  <si>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</si>
  <si>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</si>
  <si>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</si>
  <si>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</si>
  <si>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</si>
  <si>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</si>
  <si>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</si>
  <si>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</si>
  <si>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</si>
  <si>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</si>
  <si>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</si>
  <si>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</si>
  <si>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</si>
  <si>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</si>
  <si>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</si>
  <si>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</si>
  <si>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</si>
  <si>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</si>
  <si>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</si>
  <si>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</si>
  <si>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</si>
  <si>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</si>
  <si>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</si>
  <si>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</si>
  <si>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</si>
  <si>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</si>
  <si>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</si>
  <si>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</si>
  <si>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</si>
  <si>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</si>
  <si>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</si>
  <si>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</si>
  <si>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</si>
  <si>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</si>
  <si>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</si>
  <si>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</si>
  <si>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</si>
  <si>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</si>
  <si>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</si>
  <si>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</si>
  <si>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</si>
  <si>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</si>
  <si>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</si>
  <si>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</si>
  <si>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</si>
  <si>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</si>
  <si>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</si>
  <si>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</si>
  <si>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</si>
  <si>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</si>
  <si>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</si>
  <si>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</si>
  <si>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</si>
  <si>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</si>
  <si>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</si>
  <si>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</si>
  <si>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</si>
  <si>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</si>
  <si>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</si>
  <si>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</si>
  <si>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</si>
  <si>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</si>
  <si>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</si>
  <si>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</si>
  <si>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</si>
  <si>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</si>
  <si>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</si>
  <si>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</si>
  <si>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</si>
  <si>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</si>
  <si>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</si>
  <si>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</si>
  <si>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</si>
  <si>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</si>
  <si>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</si>
  <si>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</si>
  <si>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</si>
  <si>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</si>
  <si>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</si>
  <si>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</si>
  <si>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</si>
  <si>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</si>
  <si>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</si>
  <si>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</si>
  <si>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</si>
  <si>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</si>
  <si>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</si>
  <si>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</si>
  <si>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</si>
  <si>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</si>
  <si>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</si>
  <si>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</si>
  <si>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</si>
  <si>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</si>
  <si>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</si>
  <si>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</si>
  <si>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</si>
  <si>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</si>
  <si>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</si>
  <si>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</si>
  <si>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</si>
  <si>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</si>
  <si>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</si>
  <si>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</si>
  <si>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</si>
  <si>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</si>
  <si>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</si>
  <si>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</si>
  <si>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</si>
  <si>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</si>
  <si>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</si>
  <si>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</si>
  <si>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</si>
  <si>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</si>
  <si>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</si>
  <si>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</si>
  <si>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</si>
  <si>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</si>
  <si>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</si>
  <si>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</si>
  <si>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</si>
  <si>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</si>
  <si>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</si>
  <si>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</si>
  <si>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</si>
  <si>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</si>
  <si>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</si>
  <si>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</si>
  <si>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</si>
  <si>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</si>
  <si>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</si>
  <si>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</si>
  <si>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</si>
  <si>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</si>
  <si>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</si>
  <si>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</si>
  <si>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</si>
  <si>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</si>
  <si>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</si>
  <si>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</si>
  <si>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</si>
  <si>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</si>
  <si>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</si>
  <si>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</si>
  <si>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</si>
  <si>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</si>
  <si>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</si>
  <si>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</si>
  <si>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</si>
  <si>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</si>
  <si>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</si>
  <si>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</si>
  <si>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</si>
  <si>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</si>
  <si>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</si>
  <si>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</si>
  <si>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</si>
  <si>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</si>
  <si>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</si>
  <si>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</si>
  <si>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</si>
  <si>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</si>
  <si>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</si>
  <si>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</si>
  <si>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</si>
  <si>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</si>
  <si>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</si>
  <si>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</si>
  <si>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</si>
  <si>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</si>
  <si>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</si>
  <si>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</si>
  <si>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</si>
  <si>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</si>
  <si>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</si>
  <si>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</si>
  <si>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</si>
  <si>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</si>
  <si>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</si>
  <si>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</si>
  <si>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</si>
  <si>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</si>
  <si>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</si>
  <si>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</si>
  <si>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</si>
  <si>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</si>
  <si>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</si>
  <si>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</si>
  <si>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</si>
  <si>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</si>
  <si>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</si>
  <si>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</si>
  <si>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</si>
  <si>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</si>
  <si>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</si>
  <si>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</si>
  <si>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</si>
  <si>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</si>
  <si>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</si>
  <si>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</si>
  <si>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</si>
  <si>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</si>
  <si>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</si>
  <si>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</si>
  <si>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</si>
  <si>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</si>
  <si>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</si>
  <si>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</si>
  <si>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</si>
  <si>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</si>
  <si>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</si>
  <si>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</si>
  <si>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</si>
  <si>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</si>
  <si>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</si>
  <si>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</si>
  <si>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</si>
  <si>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</si>
  <si>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</si>
  <si>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</si>
  <si>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</si>
  <si>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</si>
  <si>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</si>
  <si>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</si>
  <si>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</si>
  <si>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</si>
  <si>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</si>
  <si>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</si>
  <si>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</si>
  <si>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</si>
  <si>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</si>
  <si>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</si>
  <si>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</si>
  <si>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</si>
  <si>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</si>
  <si>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</si>
  <si>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</si>
  <si>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</si>
  <si>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</si>
  <si>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</si>
  <si>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</si>
  <si>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</si>
  <si>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</si>
  <si>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</si>
  <si>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</si>
  <si>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</si>
  <si>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</si>
  <si>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</si>
  <si>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</si>
  <si>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</si>
  <si>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</si>
  <si>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</si>
  <si>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</si>
  <si>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</si>
  <si>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</si>
  <si>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</si>
  <si>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</si>
  <si>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</si>
  <si>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</si>
  <si>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</si>
  <si>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</si>
  <si>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</si>
  <si>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</si>
  <si>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</si>
  <si>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</si>
  <si>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</si>
  <si>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</si>
  <si>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</si>
  <si>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</si>
  <si>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</si>
  <si>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</si>
  <si>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</si>
  <si>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</si>
  <si>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</si>
  <si>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</si>
  <si>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</si>
  <si>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</si>
  <si>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</si>
  <si>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</si>
  <si>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</si>
  <si>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</si>
  <si>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</si>
  <si>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</si>
  <si>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</si>
  <si>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</si>
  <si>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</si>
  <si>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</si>
  <si>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</si>
  <si>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</si>
  <si>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</si>
  <si>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</si>
  <si>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</si>
  <si>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</si>
  <si>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</si>
  <si>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</si>
  <si>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</si>
  <si>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</si>
  <si>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</si>
  <si>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</si>
  <si>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</si>
  <si>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</si>
  <si>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</si>
  <si>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</si>
  <si>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</si>
  <si>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</si>
  <si>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</si>
  <si>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</si>
  <si>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</si>
  <si>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</si>
  <si>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</si>
  <si>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</si>
  <si>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</si>
  <si>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</si>
  <si>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</si>
  <si>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</si>
  <si>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</si>
  <si>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</si>
  <si>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</si>
  <si>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</si>
  <si>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</si>
  <si>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</si>
  <si>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</si>
  <si>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</si>
  <si>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</si>
  <si>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</si>
  <si>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</si>
  <si>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</si>
  <si>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</si>
  <si>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</si>
  <si>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</si>
  <si>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</si>
  <si>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</si>
  <si>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</si>
  <si>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</si>
  <si>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</si>
  <si>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</si>
  <si>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</si>
  <si>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</si>
  <si>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</si>
  <si>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</si>
  <si>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</si>
  <si>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</si>
  <si>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</si>
  <si>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</si>
  <si>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</si>
  <si>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</si>
  <si>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</si>
  <si>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</si>
  <si>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</si>
  <si>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</si>
  <si>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</si>
  <si>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</si>
  <si>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</si>
  <si>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</si>
  <si>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</si>
  <si>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</si>
  <si>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</si>
  <si>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</si>
  <si>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</si>
  <si>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</si>
  <si>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</si>
  <si>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</si>
  <si>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</si>
  <si>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</si>
  <si>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</si>
  <si>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</si>
  <si>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</si>
  <si>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</si>
  <si>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</si>
  <si>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</si>
  <si>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</si>
  <si>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</si>
  <si>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</si>
  <si>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</si>
  <si>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</si>
  <si>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</si>
  <si>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</si>
  <si>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</si>
  <si>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</si>
  <si>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</si>
  <si>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</si>
  <si>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</si>
  <si>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</si>
  <si>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</si>
  <si>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</si>
  <si>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</si>
  <si>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</si>
  <si>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</si>
  <si>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</si>
  <si>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</si>
  <si>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</si>
  <si>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</si>
  <si>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</si>
  <si>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</si>
  <si>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</si>
  <si>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</si>
  <si>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</si>
  <si>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</si>
  <si>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</si>
  <si>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</si>
  <si>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</si>
  <si>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</si>
  <si>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</si>
  <si>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</si>
  <si>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</si>
  <si>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</si>
  <si>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</si>
  <si>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</si>
  <si>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</si>
  <si>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</si>
  <si>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</si>
  <si>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</si>
  <si>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</si>
  <si>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</si>
  <si>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</si>
  <si>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</si>
  <si>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</si>
  <si>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</si>
  <si>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</si>
  <si>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</si>
  <si>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</si>
  <si>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</si>
  <si>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</si>
  <si>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</si>
  <si>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</si>
  <si>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</si>
  <si>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</si>
  <si>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</si>
  <si>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</si>
  <si>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</si>
  <si>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</si>
  <si>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</si>
  <si>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</si>
  <si>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</si>
  <si>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</si>
  <si>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</si>
  <si>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</si>
  <si>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</si>
  <si>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</si>
  <si>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</si>
  <si>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</si>
  <si>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</si>
  <si>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</si>
  <si>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</si>
  <si>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</si>
  <si>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</si>
  <si>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</si>
  <si>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</si>
  <si>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</si>
  <si>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</si>
  <si>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</si>
  <si>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</si>
  <si>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</si>
  <si>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</si>
  <si>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</si>
  <si>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</si>
  <si>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</si>
  <si>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</si>
  <si>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</si>
  <si>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</si>
  <si>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</si>
  <si>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</si>
  <si>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</si>
  <si>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</si>
  <si>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</si>
  <si>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</si>
  <si>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</si>
  <si>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</si>
  <si>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</si>
  <si>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</si>
  <si>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</si>
  <si>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</si>
  <si>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</si>
  <si>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</si>
  <si>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</si>
  <si>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</si>
  <si>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</si>
  <si>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</si>
  <si>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</si>
  <si>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</si>
  <si>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</si>
  <si>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</si>
  <si>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</si>
  <si>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</si>
  <si>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</si>
  <si>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</si>
  <si>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</si>
  <si>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</si>
  <si>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</si>
  <si>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</si>
  <si>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</si>
  <si>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</si>
  <si>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</si>
  <si>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</si>
  <si>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</si>
  <si>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</si>
  <si>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</si>
  <si>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</si>
  <si>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</si>
  <si>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</si>
  <si>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</si>
  <si>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</si>
  <si>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</si>
  <si>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</si>
  <si>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</si>
  <si>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</si>
  <si>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</si>
  <si>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</si>
  <si>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</si>
  <si>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</si>
  <si>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</si>
  <si>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</si>
  <si>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</si>
  <si>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</si>
  <si>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</si>
  <si>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</si>
  <si>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</si>
  <si>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</si>
  <si>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</si>
  <si>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</si>
  <si>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</si>
  <si>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</si>
  <si>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</si>
  <si>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</si>
  <si>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</si>
  <si>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</si>
  <si>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</si>
  <si>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</si>
  <si>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</si>
  <si>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</si>
  <si>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</si>
  <si>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</si>
  <si>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</si>
  <si>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</si>
  <si>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</si>
  <si>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</si>
  <si>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</si>
  <si>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</si>
  <si>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</si>
  <si>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</si>
  <si>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</si>
  <si>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</si>
  <si>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</si>
  <si>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</si>
  <si>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</si>
  <si>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</si>
  <si>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</si>
  <si>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</si>
  <si>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</si>
  <si>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</si>
  <si>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</si>
  <si>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</si>
  <si>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</si>
  <si>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</si>
  <si>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</si>
  <si>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</si>
  <si>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</si>
  <si>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</si>
  <si>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</si>
  <si>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</si>
  <si>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</si>
  <si>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</si>
  <si>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</si>
  <si>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</si>
  <si>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</si>
  <si>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</si>
  <si>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</si>
  <si>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</si>
  <si>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</si>
  <si>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</si>
  <si>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</si>
  <si>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</si>
  <si>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</si>
  <si>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</si>
  <si>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</si>
  <si>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</si>
  <si>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</si>
  <si>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</si>
  <si>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</si>
  <si>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</si>
  <si>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</si>
  <si>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</si>
  <si>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</si>
  <si>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</si>
  <si>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</si>
  <si>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</si>
  <si>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</si>
  <si>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</si>
  <si>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</si>
  <si>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</si>
  <si>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</si>
  <si>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</si>
  <si>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</si>
  <si>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</si>
  <si>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</si>
  <si>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</si>
  <si>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</si>
  <si>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</si>
  <si>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</si>
  <si>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</si>
  <si>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</si>
  <si>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</si>
  <si>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</si>
  <si>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</si>
  <si>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</si>
  <si>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</si>
  <si>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</si>
  <si>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</si>
  <si>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</si>
  <si>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</si>
  <si>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</si>
  <si>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</si>
  <si>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</si>
  <si>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</si>
  <si>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</si>
  <si>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</si>
  <si>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</si>
  <si>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</si>
  <si>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</si>
  <si>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</si>
  <si>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</si>
  <si>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</si>
  <si>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</si>
  <si>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</si>
  <si>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</si>
  <si>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</si>
  <si>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</si>
  <si>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</si>
  <si>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</si>
  <si>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</si>
  <si>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</si>
  <si>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</si>
  <si>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</si>
  <si>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</si>
  <si>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</si>
  <si>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</si>
  <si>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</si>
  <si>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</si>
  <si>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</si>
  <si>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</si>
  <si>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</si>
  <si>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</si>
  <si>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</si>
  <si>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</si>
  <si>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</si>
  <si>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</si>
  <si>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</si>
  <si>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</si>
  <si>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</si>
  <si>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</si>
  <si>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</si>
  <si>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</si>
  <si>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</si>
  <si>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</si>
  <si>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</si>
  <si>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</si>
  <si>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</si>
  <si>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</si>
  <si>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</si>
  <si>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</si>
  <si>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</si>
  <si>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</si>
  <si>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</si>
  <si>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</si>
  <si>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</si>
  <si>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</si>
  <si>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</si>
  <si>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</si>
  <si>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</si>
  <si>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</si>
  <si>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</si>
  <si>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</si>
  <si>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</si>
  <si>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</si>
  <si>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</si>
  <si>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</si>
  <si>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</si>
  <si>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</si>
  <si>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</si>
  <si>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</si>
  <si>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</si>
  <si>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</si>
  <si>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</si>
  <si>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</si>
  <si>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</si>
  <si>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</si>
  <si>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</si>
  <si>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</si>
  <si>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</si>
  <si>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</si>
  <si>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</si>
  <si>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</si>
  <si>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</si>
  <si>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</si>
  <si>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</si>
  <si>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</si>
  <si>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</si>
  <si>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</si>
  <si>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</si>
  <si>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</si>
  <si>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</si>
  <si>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</si>
  <si>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</si>
  <si>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</si>
  <si>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</si>
  <si>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</si>
  <si>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</si>
  <si>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</si>
  <si>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</si>
  <si>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</si>
  <si>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</si>
  <si>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</si>
  <si>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</si>
  <si>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</si>
  <si>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</si>
  <si>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</si>
  <si>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</si>
  <si>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</si>
  <si>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</si>
  <si>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</si>
  <si>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</si>
  <si>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</si>
  <si>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</si>
  <si>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</si>
  <si>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</si>
  <si>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</si>
  <si>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</si>
  <si>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</si>
  <si>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</si>
  <si>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</si>
  <si>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</si>
  <si>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</si>
  <si>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</si>
  <si>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</si>
  <si>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</si>
  <si>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</si>
  <si>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</si>
  <si>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</si>
  <si>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</si>
  <si>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</si>
  <si>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</si>
  <si>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</si>
  <si>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</si>
  <si>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</si>
  <si>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</si>
  <si>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</si>
  <si>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</si>
  <si>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</si>
  <si>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</si>
  <si>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</si>
  <si>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</si>
  <si>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</si>
  <si>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</si>
  <si>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</si>
  <si>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</si>
  <si>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</si>
  <si>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</si>
  <si>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</si>
  <si>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</si>
  <si>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</si>
  <si>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</si>
  <si>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</si>
  <si>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</si>
  <si>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</si>
  <si>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</si>
  <si>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</si>
  <si>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</si>
  <si>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</si>
  <si>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</si>
  <si>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</si>
  <si>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</si>
  <si>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</si>
  <si>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</si>
  <si>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</si>
  <si>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</si>
  <si>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</si>
  <si>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</si>
  <si>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</si>
  <si>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</si>
  <si>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</si>
  <si>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</si>
  <si>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</si>
  <si>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</si>
  <si>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</si>
  <si>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</si>
  <si>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</si>
  <si>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</si>
  <si>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</si>
  <si>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</si>
  <si>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</si>
  <si>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</si>
  <si>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</si>
  <si>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</si>
  <si>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</si>
  <si>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</si>
  <si>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</si>
  <si>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</si>
  <si>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</si>
  <si>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</si>
  <si>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</si>
  <si>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</si>
  <si>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</si>
  <si>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</si>
  <si>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</si>
  <si>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</si>
  <si>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</si>
  <si>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</si>
  <si>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PARPRO Technologies Inc</t>
  </si>
  <si>
    <t>Mouser Electronics Inc</t>
  </si>
  <si>
    <t>1.2.6</t>
  </si>
  <si>
    <t>TPC DAM</t>
  </si>
  <si>
    <t>AA Technology Inc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</si>
  <si>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</si>
  <si>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</si>
  <si>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</si>
  <si>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</si>
  <si>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</si>
  <si>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</si>
  <si>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</si>
  <si>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</si>
  <si>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</si>
  <si>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</si>
  <si>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</si>
  <si>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</si>
  <si>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</si>
  <si>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</si>
  <si>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</si>
  <si>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</si>
  <si>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</si>
  <si>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</si>
  <si>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</si>
  <si>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</si>
  <si>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</si>
  <si>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</si>
  <si>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</si>
  <si>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Therm Conductive Epoxy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</si>
  <si>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</si>
  <si>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</si>
  <si>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</si>
  <si>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</si>
  <si>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</si>
  <si>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</si>
  <si>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</si>
  <si>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</si>
  <si>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</si>
  <si>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</si>
  <si>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</si>
  <si>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</si>
  <si>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</si>
  <si>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</si>
  <si>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</si>
  <si>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</si>
  <si>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</si>
  <si>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</si>
  <si>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</si>
  <si>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</si>
  <si>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</si>
  <si>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</si>
  <si>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</si>
  <si>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</si>
  <si>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</si>
  <si>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</si>
  <si>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Becker Electronics Inc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</si>
  <si>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</si>
  <si>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</si>
  <si>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</si>
  <si>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</si>
  <si>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</si>
  <si>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</si>
  <si>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</si>
  <si>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</si>
  <si>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</si>
  <si>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</si>
  <si>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</si>
  <si>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</si>
  <si>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</si>
  <si>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</si>
  <si>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</si>
  <si>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</si>
  <si>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</si>
  <si>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</si>
  <si>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</si>
  <si>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Tallerico</t>
  </si>
  <si>
    <t>K C Electronic Distributors Inc</t>
  </si>
  <si>
    <t>Cryogenics system sPHENIX (Helium)</t>
  </si>
  <si>
    <t>Than, Yatming</t>
  </si>
  <si>
    <t>2.2.4</t>
  </si>
  <si>
    <t>Power Supply/QD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</si>
  <si>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</si>
  <si>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</si>
  <si>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</si>
  <si>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</si>
  <si>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</si>
  <si>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</si>
  <si>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</si>
  <si>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Vasquez</t>
  </si>
  <si>
    <t>H.H.Benfield Electric dba</t>
  </si>
  <si>
    <t>2.4.2</t>
  </si>
  <si>
    <t>Infrastructure - Facilities</t>
  </si>
  <si>
    <t>Mills</t>
  </si>
  <si>
    <t>Welding inspection for</t>
  </si>
  <si>
    <t>Quality Control Laboratories LLC</t>
  </si>
  <si>
    <t>sPHENIX Inspection and</t>
  </si>
  <si>
    <t>Nayak, Sumanta</t>
  </si>
  <si>
    <t>EP1128654 C1008311VKVK</t>
  </si>
  <si>
    <t>Kearney</t>
  </si>
  <si>
    <t>Ferguson Enterprises</t>
  </si>
  <si>
    <t>(concrete track work)</t>
  </si>
  <si>
    <t>G&amp;M Earth Moving Inc</t>
  </si>
  <si>
    <t>Installation</t>
  </si>
  <si>
    <t>Demino, Leo</t>
  </si>
  <si>
    <t>Carriage/Cradle</t>
  </si>
  <si>
    <t>Hock, Jon</t>
  </si>
  <si>
    <t>2.3.1</t>
  </si>
  <si>
    <t>LSR, Inner Rings etc</t>
  </si>
  <si>
    <t>2.3.4</t>
  </si>
  <si>
    <t>Pole Tips</t>
  </si>
  <si>
    <t>2.3.5</t>
  </si>
  <si>
    <t>Bridge, Platforms</t>
  </si>
  <si>
    <t>2.3.2</t>
  </si>
  <si>
    <t>REMARKS</t>
  </si>
  <si>
    <t>never placed</t>
  </si>
  <si>
    <t>Not placed yet</t>
  </si>
  <si>
    <t>Should be gone?</t>
  </si>
  <si>
    <t>Never placed</t>
  </si>
  <si>
    <t>Mass Crane &amp; Hoist Services Inc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</si>
  <si>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</si>
  <si>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</si>
  <si>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</si>
  <si>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</si>
  <si>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</si>
  <si>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</si>
  <si>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Calorimeter FEE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</si>
  <si>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</si>
  <si>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</si>
  <si>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</si>
  <si>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</si>
  <si>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</si>
  <si>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</si>
  <si>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</si>
  <si>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P6 Sums to Compare to B&amp;E/Kelly Carroll Values - only include things ordered and/or with Webreq; No pay-as-you-go labor</t>
  </si>
  <si>
    <t>M&amp;S in-progress</t>
  </si>
  <si>
    <t>All Infrasructure Facility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</si>
  <si>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</si>
  <si>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</si>
  <si>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</si>
  <si>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</si>
  <si>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>LL-1 work (Nevis)</t>
  </si>
  <si>
    <t>Magnet Field Measurements: Open poletip door  Remove Field Mapping Equipment</t>
  </si>
  <si>
    <t>S331470</t>
  </si>
  <si>
    <t>Assemble Racks for Lower East Platform</t>
  </si>
  <si>
    <t>S331490</t>
  </si>
  <si>
    <t>Assemble Racks for Main Upper Platform</t>
  </si>
  <si>
    <t xml:space="preserve">            2.04.01.04  Detector Gas and Cooling Services Systems</t>
  </si>
  <si>
    <t xml:space="preserve">            2.04.02.05  IR/AH Safety Subsystems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</si>
  <si>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</si>
  <si>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</si>
  <si>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</si>
  <si>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</si>
  <si>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</si>
  <si>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</si>
  <si>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>S346298</t>
  </si>
  <si>
    <t xml:space="preserve">          2.05.04  Outer Hcal Installation</t>
  </si>
  <si>
    <t xml:space="preserve">          2.05.06  Inner Hcal Installation</t>
  </si>
  <si>
    <t>Install Inner HCal Cables and Services  - M&amp;S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</si>
  <si>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</si>
  <si>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</si>
  <si>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</si>
  <si>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</si>
  <si>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</si>
  <si>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>SUM LABOR</t>
  </si>
  <si>
    <t>SUM M&amp;S</t>
  </si>
  <si>
    <t>Sum of known additions above</t>
  </si>
  <si>
    <t>BCWR + Additions</t>
  </si>
  <si>
    <t>Adjustments</t>
  </si>
  <si>
    <t>Adjust for other anticipated but not-yet-realized overruns</t>
  </si>
  <si>
    <t>ETC = BCWR+Additions+Adjustments</t>
  </si>
  <si>
    <t>EAC = ETC + ACWP</t>
  </si>
  <si>
    <t>Amount of likely late Invoicing</t>
  </si>
  <si>
    <t>Amount of Cost Growth</t>
  </si>
  <si>
    <t>TOTAL CORRECTION MIE</t>
  </si>
  <si>
    <t>TOTAL Correction I&amp;F</t>
  </si>
  <si>
    <t>Wire Pendant EEA</t>
  </si>
  <si>
    <t>Johnson Controls Fire Protection LP</t>
  </si>
  <si>
    <t>sPHENIX EM Calorimeter</t>
  </si>
  <si>
    <t>not on Kelly's summary???</t>
  </si>
  <si>
    <t>Motor, gearbox and Cont for IHCal</t>
  </si>
  <si>
    <t>sPHENIX EMCal fixture ($72,218) and IHCal barrel fab sled components, hardware, fabrication and assembly ($47,818 for IHCal)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</si>
  <si>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</si>
  <si>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</si>
  <si>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</si>
  <si>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</si>
  <si>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</si>
  <si>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MSC Industrial Supply</t>
  </si>
  <si>
    <t>DigiKey Corp</t>
  </si>
  <si>
    <t>TPC SCADA</t>
  </si>
  <si>
    <t>Vasquez, Joel</t>
  </si>
  <si>
    <t>H.H. Benfield Electric dba</t>
  </si>
  <si>
    <t>Meritec HM 2mm Cables</t>
  </si>
  <si>
    <t>brady labels for 1008 u</t>
  </si>
  <si>
    <t xml:space="preserve">Bennu Group Inc DBA (Ability Engineering) </t>
  </si>
  <si>
    <t>Job Shopper-Joseph Curr</t>
  </si>
  <si>
    <t>Vesda system for 1008</t>
  </si>
  <si>
    <t>Chan</t>
  </si>
  <si>
    <t>Purch 1st $2M</t>
  </si>
  <si>
    <t>Purch 1st $2M Fixed</t>
  </si>
  <si>
    <t>SCI3 AD</t>
  </si>
  <si>
    <t>PROF5 AD</t>
  </si>
  <si>
    <t>PROF3 PO E</t>
  </si>
  <si>
    <t>PROF2 AD</t>
  </si>
  <si>
    <t>PROF5 PO M</t>
  </si>
  <si>
    <t>PROF6 AD</t>
  </si>
  <si>
    <t>PROF3 AD</t>
  </si>
  <si>
    <t>TECH3 AD</t>
  </si>
  <si>
    <t>CRAFT3</t>
  </si>
  <si>
    <t>PROF4 AD</t>
  </si>
  <si>
    <t>PROF4 PO E</t>
  </si>
  <si>
    <t>SCI4 PO</t>
  </si>
  <si>
    <t>TECH3 PO E</t>
  </si>
  <si>
    <t>PROF4 PO M</t>
  </si>
  <si>
    <t>TECH3 PO D</t>
  </si>
  <si>
    <t>TECH3 PO M</t>
  </si>
  <si>
    <t>PROF3 PO M</t>
  </si>
  <si>
    <t>SCI3 PO</t>
  </si>
  <si>
    <t>13-Sep-21 A</t>
  </si>
  <si>
    <t>TECH4 AD</t>
  </si>
  <si>
    <t>09-Sep-21 A</t>
  </si>
  <si>
    <t>Build North and South work platforms</t>
  </si>
  <si>
    <t>Install Beampipe Temp Support M&amp;S</t>
  </si>
  <si>
    <t>Beampipe bakeout</t>
  </si>
  <si>
    <t>Install permanent Beampipe support</t>
  </si>
  <si>
    <t>PROF3 IO E</t>
  </si>
  <si>
    <t>Labor is in addition to P6</t>
  </si>
  <si>
    <t>None in P6</t>
  </si>
  <si>
    <t>Bracket not in P6</t>
  </si>
  <si>
    <t>Dellapenna</t>
  </si>
  <si>
    <t>Mighty_J_Resistors</t>
  </si>
  <si>
    <t>sPHENIX TPC M-Jack Tx/Rx</t>
  </si>
  <si>
    <t>sPHENIX Mjack Parts 3</t>
  </si>
  <si>
    <t>United Global Technologies</t>
  </si>
  <si>
    <t>Job Shopper-Jermaine Jo</t>
  </si>
  <si>
    <t>Feder, Russell</t>
  </si>
  <si>
    <t>Grainger</t>
  </si>
  <si>
    <t>Turtle &amp; Hughes Inc</t>
  </si>
  <si>
    <t>Budgeted Units</t>
  </si>
  <si>
    <t>Budgeted Cost</t>
  </si>
  <si>
    <t>A-TEC TEC</t>
  </si>
  <si>
    <t>C Infrastructure / Facility Upgrade</t>
  </si>
  <si>
    <t>JACK board for TPC FEE (verbal estimate)(reduce by $40K for AVNET FPGAs that will be in hand and $20K for parts on order)</t>
  </si>
  <si>
    <t>DCM-II crates etc</t>
  </si>
  <si>
    <t>sPHENIX M-JACK SFP TxRx</t>
  </si>
  <si>
    <t>FS Com</t>
  </si>
  <si>
    <t>TPC Light pipes - Knight</t>
  </si>
  <si>
    <t>Knight Optical (UK) Ltd</t>
  </si>
  <si>
    <t>Job Shopper Gregory Lan</t>
  </si>
  <si>
    <t>Sharma, Rahul</t>
  </si>
  <si>
    <t>Assembly of Light Guide</t>
  </si>
  <si>
    <t>Lenz, Michael</t>
  </si>
  <si>
    <t>Nicholas Duda LLC</t>
  </si>
  <si>
    <t>15-Nov-21 A</t>
  </si>
  <si>
    <t>Laser Motors/controls ($130K) -$40K in P6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</si>
  <si>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 2021 L2 Meeting review total)</t>
    </r>
  </si>
  <si>
    <t>any</t>
  </si>
  <si>
    <t>Any</t>
  </si>
  <si>
    <t>Al CFs for sPHENIX NEG</t>
  </si>
  <si>
    <t>Kurt J. Lesker Company</t>
  </si>
  <si>
    <t>Material for sPHENIX Carriage</t>
  </si>
  <si>
    <t>Online Metals.com</t>
  </si>
  <si>
    <t>From the Open Commitments Cat A tab</t>
  </si>
  <si>
    <t>From the Open Commitments Cat C tab</t>
  </si>
  <si>
    <t>M&amp;S items in Cat C ONLY</t>
  </si>
  <si>
    <t>03-Jan-22 A</t>
  </si>
  <si>
    <t>25-Jan-22 A</t>
  </si>
  <si>
    <t>quad outlets for sPHENIX</t>
  </si>
  <si>
    <t>Sheth</t>
  </si>
  <si>
    <t>Kurt. J. Lesker Company</t>
  </si>
  <si>
    <t>Sheth, Chintan</t>
  </si>
  <si>
    <t>bearing material for sPHENIX</t>
  </si>
  <si>
    <t>EMCal Low Temp Chiller</t>
  </si>
  <si>
    <t>Marshall Scientific LLC</t>
  </si>
  <si>
    <t>VAT Incorporated</t>
  </si>
  <si>
    <t>Vacuum Parts for sPHENIX</t>
  </si>
  <si>
    <t>MVTX to MIT</t>
  </si>
  <si>
    <t>S143285</t>
  </si>
  <si>
    <t>JACK Board boards and assembly</t>
  </si>
  <si>
    <t>S147450</t>
  </si>
  <si>
    <t>Fiber Sort Out Box</t>
  </si>
  <si>
    <t>sPHENIX Fiber fanout assembly</t>
  </si>
  <si>
    <t>Padrazo Jr, Danny</t>
  </si>
  <si>
    <t>Runyan</t>
  </si>
  <si>
    <t>Briskheat Corporation</t>
  </si>
  <si>
    <t>added for missing blocks work, so count as cost growth</t>
  </si>
  <si>
    <t>184K is cost growth i.e. only 100K left in P6</t>
  </si>
  <si>
    <t>cost growth - added labor</t>
  </si>
  <si>
    <t>cost growth - outside effort on light guide assembly</t>
  </si>
  <si>
    <t>Huang</t>
  </si>
  <si>
    <t>Computer Craft</t>
  </si>
  <si>
    <t>1+5 BrightSolutions Lasers (diffuse)</t>
  </si>
  <si>
    <t>376464/CO 411202</t>
  </si>
  <si>
    <t>Laser Electromechanical</t>
  </si>
  <si>
    <t>SUNY</t>
  </si>
  <si>
    <t>All these were added to P6 via PCR-030 and thus now are in the BCWR above</t>
  </si>
  <si>
    <t>TPC/INTT support &amp; installation</t>
  </si>
  <si>
    <t>Job Shopper Jermaine Jones</t>
  </si>
  <si>
    <t>Computer Crafts Inc</t>
  </si>
  <si>
    <t>Albanese</t>
  </si>
  <si>
    <t>sPHENIX vacuum system S</t>
  </si>
  <si>
    <t>MKS Instruments, Inc</t>
  </si>
  <si>
    <t>Fitting for Vacuum Sensors</t>
  </si>
  <si>
    <t>sPHENIX Vacuum Valves (</t>
  </si>
  <si>
    <t>sPHENIX Cryodeck VB</t>
  </si>
  <si>
    <t>sPHENIX platform bolts</t>
  </si>
  <si>
    <t>Karl, Robert F</t>
  </si>
  <si>
    <t>Grout for track placement</t>
  </si>
  <si>
    <t>any vendor</t>
  </si>
  <si>
    <t>long email thread up to April 2022 on refund</t>
  </si>
  <si>
    <t>01-Mar-22 A</t>
  </si>
  <si>
    <t>31-Mar-22 A</t>
  </si>
  <si>
    <t>Install Off Detector Safety Subsystems inc Vesda - Labor - C-AD Resources</t>
  </si>
  <si>
    <t>Install Off Detector Safety Subsystems inc Vesda - M&amp;S</t>
  </si>
  <si>
    <t>tbd</t>
  </si>
  <si>
    <t>2.2.2</t>
  </si>
  <si>
    <t>Magnet Transport and Assembly</t>
  </si>
  <si>
    <t>Indium seals material</t>
  </si>
  <si>
    <t>de-commit</t>
  </si>
  <si>
    <t>TPC/INTT below on 2.5 to SUNY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</si>
  <si>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December 2021 L2 Manager review)</t>
    </r>
  </si>
  <si>
    <t>K.C. Electronics</t>
  </si>
  <si>
    <t>Cable Tray for cryo control system</t>
  </si>
  <si>
    <t>2.2.5</t>
  </si>
  <si>
    <t>Field Measurements</t>
  </si>
  <si>
    <t>Chiller platforms (40%; 60% on 50511 MVTX)</t>
  </si>
  <si>
    <t>West Access ladder</t>
  </si>
  <si>
    <t>split 53:47 Acct 59704, 59728; should be gone</t>
  </si>
  <si>
    <t>sPHENIX TPC M-JACK assem</t>
  </si>
  <si>
    <t>Turnbuckles,, eyebolts</t>
  </si>
  <si>
    <t>$64,198 reversal memo 3/29/2022</t>
  </si>
  <si>
    <t>de-commit; JUMPED</t>
  </si>
  <si>
    <t>sPHENX FFO PCB FAB REV</t>
  </si>
  <si>
    <t>Indium Corporation of America</t>
  </si>
  <si>
    <t>Hamblen, Peter</t>
  </si>
  <si>
    <t>Innovative Access Solutions LLC</t>
  </si>
  <si>
    <t>Trane Company</t>
  </si>
  <si>
    <t>POM02.01.02.05.04 TPC FEE Production</t>
  </si>
  <si>
    <t>01-Apr-22 A</t>
  </si>
  <si>
    <t>POM02.01.02.06.03 TPC DAM Production</t>
  </si>
  <si>
    <t>POM02.01.06.02.04 LL1 Trigger Production</t>
  </si>
  <si>
    <t>POM02.01.07 Min Bias Trigger Detector</t>
  </si>
  <si>
    <t>POM02.02.01.04 Infrastructure Management</t>
  </si>
  <si>
    <t>POM02.02.01.05 Installation Management</t>
  </si>
  <si>
    <t>POM02.02.02.01.01 Safety Reviews</t>
  </si>
  <si>
    <t>POM02.02.02.01.02 Cooldown &amp; Power Tests</t>
  </si>
  <si>
    <t>POM02.02.02.04.01.03 Install PS AC/DC Cabling</t>
  </si>
  <si>
    <t>POM02.02.02.04.02.01 Install Power Supply</t>
  </si>
  <si>
    <t>POM02.02.02.05.02 Magnet Field Measurements Equipment Purchase and Fabrication</t>
  </si>
  <si>
    <t>POM02.02.02.05.03 Magnet Field Measurements Installation and Test, Post-Test Field Studies and Stress Analysis</t>
  </si>
  <si>
    <t>POM02.02.03.02 Inner Detector Rings and Interface to Mechanical Structural Supports</t>
  </si>
  <si>
    <t>POM02.02.04.01.03 Detector Electronics Racks and Rack generic support systems</t>
  </si>
  <si>
    <t>POM02.02.04.01.04 Detector Gas and Cooling Services Systems</t>
  </si>
  <si>
    <t>POM02.02.04.02.01 Magnet Cryo, Electrical &amp; Control Structural Support in IR</t>
  </si>
  <si>
    <t>POM02.02.04.02.05 IR/AH Safety Subsystems</t>
  </si>
  <si>
    <t>POM02.02.05.02 Infrastructure Installation</t>
  </si>
  <si>
    <t>POM02.02.05.04 Outer Hcal Installation</t>
  </si>
  <si>
    <t>POM02.02.05.06 Inner Hcal Installation</t>
  </si>
  <si>
    <t>POM02.02.05.07 EMCal Installation</t>
  </si>
  <si>
    <t>POM02.02.05.08 TPC Installation</t>
  </si>
  <si>
    <t>POM02.02.05.09 INTT Installation</t>
  </si>
  <si>
    <t>POM02.02.05.10 MVTX Installation</t>
  </si>
  <si>
    <t>POM02.02.05.11 Min Bias Installation</t>
  </si>
  <si>
    <t>POM02.02.05.12 Full System Integration and ORR</t>
  </si>
  <si>
    <t>Magnet transport and Valve Box Re-installation</t>
  </si>
  <si>
    <t>sPHENIX beakout heaters beamPipe Al-Be</t>
  </si>
  <si>
    <t>Fiber Bundle Splitter P</t>
  </si>
  <si>
    <t>Fiber Optic Breakout Box</t>
  </si>
  <si>
    <t>Chiu</t>
  </si>
  <si>
    <t>sPhenix 31050145 welded</t>
  </si>
  <si>
    <t>Controls and monitoring</t>
  </si>
  <si>
    <t>prep for prototype prod</t>
  </si>
  <si>
    <t>Wayne State University</t>
  </si>
  <si>
    <t>Lab set up for sPHENIX</t>
  </si>
  <si>
    <t>Temple University</t>
  </si>
  <si>
    <t>sPHENIX TPC LC cable harness</t>
  </si>
  <si>
    <t>appeared June 2022</t>
  </si>
  <si>
    <t>TPC Fiber sort-out box</t>
  </si>
  <si>
    <t>sPHENIX scintillator te</t>
  </si>
  <si>
    <t>sPHENIX MBD laser patch</t>
  </si>
  <si>
    <t>sphenix hardware</t>
  </si>
  <si>
    <t>add'l cable tray from s</t>
  </si>
  <si>
    <t>Infrastructure Misc</t>
  </si>
  <si>
    <t>K.C Electronics Distributors Inc</t>
  </si>
  <si>
    <t>Gorbel Articulating jib</t>
  </si>
  <si>
    <t>sPHENX Inner Detector</t>
  </si>
  <si>
    <t>sPHENIX ECW on Carriage</t>
  </si>
  <si>
    <t>Sardzinski, Ma</t>
  </si>
  <si>
    <t>3 Gals Industrial</t>
  </si>
  <si>
    <t>sPhenix pressure rings</t>
  </si>
  <si>
    <t>Magnet mapping</t>
  </si>
  <si>
    <t>CERN</t>
  </si>
  <si>
    <t>Power distribution panel</t>
  </si>
  <si>
    <t>sPHENIX FMC extender ca</t>
  </si>
  <si>
    <t>Hammond</t>
  </si>
  <si>
    <t>Samtec Inc</t>
  </si>
  <si>
    <t>Henry Quentzel Plumbing Supply Co, Inc</t>
  </si>
  <si>
    <t>04-Jul-22 A</t>
  </si>
  <si>
    <t>01-Jul-22 A</t>
  </si>
  <si>
    <t>22-Jul-22 A</t>
  </si>
  <si>
    <t>26-Jul-22 A</t>
  </si>
  <si>
    <t>01-Aug-22 A</t>
  </si>
  <si>
    <t>15-Aug-22 A</t>
  </si>
  <si>
    <t>17-Aug-22 A</t>
  </si>
  <si>
    <t>10-Aug-22 A</t>
  </si>
  <si>
    <t>30-Aug-22 A</t>
  </si>
  <si>
    <t>Fiber Optics components</t>
  </si>
  <si>
    <t>valve actuator and main</t>
  </si>
  <si>
    <t>WEKA AG</t>
  </si>
  <si>
    <t>sPhenix fasteners</t>
  </si>
  <si>
    <t>Hock</t>
  </si>
  <si>
    <t>Rack smoke detection</t>
  </si>
  <si>
    <t>Rack Temperature interlocks</t>
  </si>
  <si>
    <t>EMCAL SwageParts</t>
  </si>
  <si>
    <t>MSC Parts for EMCal manifold</t>
  </si>
  <si>
    <t>Dwyer Instrument, Inc</t>
  </si>
  <si>
    <t>R.S. Crum &amp; Company</t>
  </si>
  <si>
    <t>Lights on carriage</t>
  </si>
  <si>
    <t>K.C. Electronics Distributors INC</t>
  </si>
  <si>
    <t>Replace (4) sensors in HVAC units</t>
  </si>
  <si>
    <t>material Sphenix cryo g</t>
  </si>
  <si>
    <t>Hoogsteden, Ro</t>
  </si>
  <si>
    <t>Kelly &amp; Hayes Electrical Supply, Inc.</t>
  </si>
  <si>
    <t>BCWR from P6 from September 2022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</si>
  <si>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September 2022 total) - M&amp;S Items only</t>
    </r>
  </si>
  <si>
    <t>ACWP from September 2022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</si>
  <si>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September MIE total)</t>
    </r>
  </si>
  <si>
    <t>TPC Carbon fiber support tubes</t>
  </si>
  <si>
    <t>Miraval, Connor</t>
  </si>
  <si>
    <t>sPHENIX TPC M-JACK Prod</t>
  </si>
  <si>
    <t>Palpilot International Corp</t>
  </si>
  <si>
    <t>Stony Brook</t>
  </si>
  <si>
    <t>appeared Sept 2022</t>
  </si>
  <si>
    <t>Energy Mmonitor - Bright Solutions</t>
  </si>
  <si>
    <t>RPMC Lasers, Inc</t>
  </si>
  <si>
    <t>2.1.5</t>
  </si>
  <si>
    <t>Installation Management</t>
  </si>
  <si>
    <t>aluminum shaft</t>
  </si>
  <si>
    <t>Demino, Leo J</t>
  </si>
  <si>
    <t>IGUS Inc</t>
  </si>
  <si>
    <t>work platform</t>
  </si>
  <si>
    <t>sPHENIX Filter-Dryer</t>
  </si>
  <si>
    <t>TPC Support Arm Hardware</t>
  </si>
  <si>
    <t>sPhenix decking</t>
  </si>
  <si>
    <t>INTT cables</t>
  </si>
  <si>
    <t>sPHENIX New Beam Pipe J</t>
  </si>
  <si>
    <t>Runyan, Christ</t>
  </si>
  <si>
    <t>sPHENIX EMCal manifold</t>
  </si>
  <si>
    <t>Xometry, Inc</t>
  </si>
  <si>
    <t>Material Purchase - Fed</t>
  </si>
  <si>
    <t>Kasper, Stephe</t>
  </si>
  <si>
    <t>Hadco Metal Trading Co, LLC</t>
  </si>
  <si>
    <t>16-Sep-22 A</t>
  </si>
  <si>
    <t>23-Sep-22 A</t>
  </si>
  <si>
    <t>01-Sep-22 A</t>
  </si>
  <si>
    <t>26-Sep-22 A</t>
  </si>
  <si>
    <t>05-Sep-22 A</t>
  </si>
  <si>
    <t>03-Sep-22 A</t>
  </si>
  <si>
    <t>12-Sep-22 A</t>
  </si>
  <si>
    <t>18-Sep-22 A</t>
  </si>
  <si>
    <t>22-Sep-22 A</t>
  </si>
  <si>
    <t>14-Sep-22 A</t>
  </si>
  <si>
    <t>Forecast Data (September status file)</t>
  </si>
  <si>
    <t>Remove this REQ, never placed or all done</t>
  </si>
  <si>
    <t>Complete or trivial amount left; close it out</t>
  </si>
  <si>
    <t>Work is complete; get final invoice, close</t>
  </si>
  <si>
    <t>Items taken out of MIE and to be moved once invoice is here and B&amp;R code for funds is changed</t>
  </si>
  <si>
    <t>Items in progress that are complete or will be soon and should be invoiced soon, although may need to prod the universities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</si>
</sst>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  <numFmt numFmtId="168" formatCode="_(&quot;$&quot;* #,##0_);_(&quot;$&quot;* \(#,##0\);_(&quot;$&quot;* &quot;-&quot;??_);_(@_)"/>
    <numFmt numFmtId="169" formatCode="[$-409]dd\-mmm\-yy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53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5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65" fontId="0" fillId="17" borderId="0" xfId="0" applyNumberFormat="1" applyFill="1"/>
    <xf numFmtId="5" fontId="2" fillId="10" borderId="0" xfId="1" applyNumberFormat="1" applyFont="1" applyFill="1"/>
    <xf numFmtId="15" fontId="0" fillId="0" borderId="1" xfId="0" applyNumberFormat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2" fontId="0" fillId="0" borderId="1" xfId="0" applyNumberFormat="1" applyBorder="1"/>
    <xf numFmtId="6" fontId="0" fillId="3" borderId="1" xfId="0" applyNumberFormat="1" applyFill="1" applyBorder="1" applyAlignment="1">
      <alignment horizontal="right"/>
    </xf>
    <xf numFmtId="168" fontId="0" fillId="0" borderId="1" xfId="3" applyNumberFormat="1" applyFont="1" applyFill="1" applyBorder="1"/>
    <xf numFmtId="165" fontId="0" fillId="5" borderId="0" xfId="0" applyNumberFormat="1" applyFill="1" applyAlignment="1">
      <alignment horizontal="right"/>
    </xf>
    <xf numFmtId="0" fontId="0" fillId="13" borderId="0" xfId="0" applyFill="1" applyAlignment="1">
      <alignment wrapText="1"/>
    </xf>
    <xf numFmtId="1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9" fontId="0" fillId="3" borderId="1" xfId="0" applyNumberFormat="1" applyFill="1" applyBorder="1" applyAlignment="1">
      <alignment horizontal="center"/>
    </xf>
    <xf numFmtId="1" fontId="0" fillId="0" borderId="0" xfId="0" applyNumberFormat="1" applyAlignment="1">
      <alignment wrapText="1"/>
    </xf>
    <xf numFmtId="15" fontId="0" fillId="15" borderId="1" xfId="0" applyNumberFormat="1" applyFill="1" applyBorder="1"/>
    <xf numFmtId="168" fontId="0" fillId="15" borderId="1" xfId="3" applyNumberFormat="1" applyFont="1" applyFill="1" applyBorder="1"/>
    <xf numFmtId="2" fontId="0" fillId="15" borderId="1" xfId="0" applyNumberFormat="1" applyFill="1" applyBorder="1"/>
    <xf numFmtId="8" fontId="0" fillId="15" borderId="1" xfId="0" applyNumberFormat="1" applyFill="1" applyBorder="1"/>
    <xf numFmtId="8" fontId="0" fillId="0" borderId="1" xfId="0" applyNumberFormat="1" applyBorder="1"/>
    <xf numFmtId="10" fontId="0" fillId="15" borderId="1" xfId="2" applyNumberFormat="1" applyFont="1" applyFill="1" applyBorder="1"/>
    <xf numFmtId="5" fontId="0" fillId="0" borderId="0" xfId="1" applyNumberFormat="1" applyFont="1"/>
    <xf numFmtId="5" fontId="2" fillId="0" borderId="0" xfId="0" applyNumberFormat="1" applyFont="1"/>
    <xf numFmtId="169" fontId="0" fillId="15" borderId="1" xfId="0" applyNumberFormat="1" applyFill="1" applyBorder="1"/>
    <xf numFmtId="169" fontId="0" fillId="0" borderId="1" xfId="0" applyNumberFormat="1" applyBorder="1"/>
    <xf numFmtId="9" fontId="0" fillId="0" borderId="1" xfId="2" applyFont="1" applyFill="1" applyBorder="1"/>
    <xf numFmtId="1" fontId="3" fillId="0" borderId="0" xfId="0" applyNumberFormat="1" applyFont="1" applyAlignment="1">
      <alignment wrapText="1"/>
    </xf>
    <xf numFmtId="9" fontId="0" fillId="15" borderId="1" xfId="2" applyFont="1" applyFill="1" applyBorder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18" borderId="0" xfId="0" applyFill="1"/>
    <xf numFmtId="0" fontId="0" fillId="17" borderId="0" xfId="0" applyFill="1"/>
    <xf numFmtId="0" fontId="0" fillId="10" borderId="0" xfId="0" applyFill="1"/>
    <xf numFmtId="0" fontId="0" fillId="0" borderId="0" xfId="0" applyFill="1"/>
    <xf numFmtId="0" fontId="0" fillId="0" borderId="0" xfId="0" applyFill="1" applyAlignment="1">
      <alignment wrapText="1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47C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PH%20ETC_Sep_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eptember 2022 Cat A"/>
      <sheetName val="MIE 1"/>
      <sheetName val="MIE2"/>
      <sheetName val="ETC September 2022 Cat C"/>
      <sheetName val="2.x-1"/>
      <sheetName val="2.x-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Activity ID</v>
          </cell>
          <cell r="B1" t="str">
            <v>%</v>
          </cell>
          <cell r="C1" t="str">
            <v>BNL_Fund Source</v>
          </cell>
        </row>
        <row r="2">
          <cell r="A2" t="str">
            <v>S342400</v>
          </cell>
          <cell r="B2">
            <v>0.5</v>
          </cell>
          <cell r="C2" t="str">
            <v>C</v>
          </cell>
        </row>
        <row r="3">
          <cell r="A3" t="str">
            <v>S345500</v>
          </cell>
          <cell r="B3">
            <v>0.95</v>
          </cell>
          <cell r="C3" t="str">
            <v>C</v>
          </cell>
        </row>
        <row r="4">
          <cell r="A4" t="str">
            <v>S345600</v>
          </cell>
          <cell r="B4">
            <v>0.95</v>
          </cell>
          <cell r="C4" t="str">
            <v>C</v>
          </cell>
        </row>
        <row r="5">
          <cell r="A5" t="str">
            <v>S345700</v>
          </cell>
          <cell r="B5">
            <v>0.25</v>
          </cell>
          <cell r="C5" t="str">
            <v>C</v>
          </cell>
        </row>
        <row r="6">
          <cell r="A6" t="str">
            <v>S345910</v>
          </cell>
          <cell r="B6">
            <v>0.25</v>
          </cell>
          <cell r="C6" t="str">
            <v>C</v>
          </cell>
        </row>
        <row r="7">
          <cell r="A7" t="str">
            <v>S345800</v>
          </cell>
          <cell r="B7">
            <v>0.1</v>
          </cell>
          <cell r="C7" t="str">
            <v>C</v>
          </cell>
        </row>
        <row r="8">
          <cell r="A8" t="str">
            <v>S345900</v>
          </cell>
          <cell r="B8">
            <v>0.1</v>
          </cell>
          <cell r="C8" t="str">
            <v>C</v>
          </cell>
        </row>
        <row r="9">
          <cell r="A9" t="str">
            <v>S370500</v>
          </cell>
          <cell r="B9">
            <v>0</v>
          </cell>
          <cell r="C9" t="str">
            <v>C</v>
          </cell>
        </row>
        <row r="10">
          <cell r="A10" t="str">
            <v>S370510</v>
          </cell>
          <cell r="B10">
            <v>0</v>
          </cell>
          <cell r="C10" t="str">
            <v>C</v>
          </cell>
        </row>
        <row r="11">
          <cell r="A11" t="str">
            <v>S370520</v>
          </cell>
          <cell r="B11">
            <v>0</v>
          </cell>
          <cell r="C11" t="str">
            <v>C</v>
          </cell>
        </row>
        <row r="12">
          <cell r="A12" t="str">
            <v>S370530</v>
          </cell>
          <cell r="B12">
            <v>0</v>
          </cell>
          <cell r="C12" t="str">
            <v>C</v>
          </cell>
        </row>
        <row r="13">
          <cell r="A13" t="str">
            <v>S370540</v>
          </cell>
          <cell r="B13">
            <v>0</v>
          </cell>
          <cell r="C13" t="str">
            <v>C</v>
          </cell>
        </row>
        <row r="14">
          <cell r="A14" t="str">
            <v>S370550</v>
          </cell>
          <cell r="B14">
            <v>0</v>
          </cell>
          <cell r="C14" t="str">
            <v>C</v>
          </cell>
        </row>
        <row r="15">
          <cell r="A15" t="str">
            <v>S370560</v>
          </cell>
          <cell r="B15">
            <v>0</v>
          </cell>
          <cell r="C15" t="str">
            <v>C</v>
          </cell>
        </row>
        <row r="16">
          <cell r="A16" t="str">
            <v>S370570</v>
          </cell>
          <cell r="B16">
            <v>0</v>
          </cell>
          <cell r="C16" t="str">
            <v>C</v>
          </cell>
        </row>
        <row r="17">
          <cell r="A17" t="str">
            <v>S370580</v>
          </cell>
          <cell r="B17">
            <v>0</v>
          </cell>
          <cell r="C17" t="str">
            <v>C</v>
          </cell>
        </row>
        <row r="18">
          <cell r="A18" t="str">
            <v>S370590</v>
          </cell>
          <cell r="B18">
            <v>0</v>
          </cell>
          <cell r="C18" t="str">
            <v>C</v>
          </cell>
        </row>
        <row r="19">
          <cell r="A19" t="str">
            <v>S1003679</v>
          </cell>
          <cell r="B19">
            <v>0.9</v>
          </cell>
          <cell r="C19" t="str">
            <v>C</v>
          </cell>
        </row>
        <row r="20">
          <cell r="A20" t="str">
            <v>S346000</v>
          </cell>
          <cell r="B20">
            <v>0.9</v>
          </cell>
          <cell r="C20" t="str">
            <v>C</v>
          </cell>
        </row>
        <row r="21">
          <cell r="A21" t="str">
            <v>S346200</v>
          </cell>
          <cell r="B21">
            <v>0.9</v>
          </cell>
          <cell r="C21" t="str">
            <v>C</v>
          </cell>
        </row>
        <row r="22">
          <cell r="A22" t="str">
            <v>S1003759</v>
          </cell>
          <cell r="B22">
            <v>0.5</v>
          </cell>
          <cell r="C22" t="str">
            <v>C</v>
          </cell>
        </row>
        <row r="23">
          <cell r="A23" t="str">
            <v>S346100</v>
          </cell>
          <cell r="B23">
            <v>0.5</v>
          </cell>
          <cell r="C23" t="str">
            <v>C</v>
          </cell>
        </row>
        <row r="24">
          <cell r="A24" t="str">
            <v>S346210</v>
          </cell>
          <cell r="B24">
            <v>0.5</v>
          </cell>
          <cell r="C24" t="str">
            <v>C</v>
          </cell>
        </row>
        <row r="25">
          <cell r="A25" t="str">
            <v>S346298</v>
          </cell>
          <cell r="B25">
            <v>0.3</v>
          </cell>
          <cell r="C25" t="str">
            <v>C</v>
          </cell>
        </row>
        <row r="26">
          <cell r="A26" t="str">
            <v>S346300</v>
          </cell>
          <cell r="B26">
            <v>0</v>
          </cell>
          <cell r="C26" t="str">
            <v>C</v>
          </cell>
        </row>
        <row r="27">
          <cell r="A27" t="str">
            <v>S346310</v>
          </cell>
          <cell r="B27">
            <v>0</v>
          </cell>
          <cell r="C27" t="str">
            <v>C</v>
          </cell>
        </row>
        <row r="28">
          <cell r="A28" t="str">
            <v>S346400</v>
          </cell>
          <cell r="B28">
            <v>0</v>
          </cell>
          <cell r="C28" t="str">
            <v>C</v>
          </cell>
        </row>
        <row r="29">
          <cell r="A29" t="str">
            <v>S346402</v>
          </cell>
          <cell r="B29">
            <v>0</v>
          </cell>
          <cell r="C29" t="str">
            <v>C</v>
          </cell>
        </row>
        <row r="30">
          <cell r="A30" t="str">
            <v>S346404</v>
          </cell>
          <cell r="B30">
            <v>0</v>
          </cell>
          <cell r="C30" t="str">
            <v>C</v>
          </cell>
        </row>
        <row r="31">
          <cell r="A31" t="str">
            <v>S346700</v>
          </cell>
          <cell r="B31">
            <v>0.5</v>
          </cell>
          <cell r="C31" t="str">
            <v>C</v>
          </cell>
        </row>
        <row r="32">
          <cell r="A32" t="str">
            <v>S346710</v>
          </cell>
          <cell r="B32">
            <v>0.5</v>
          </cell>
          <cell r="C32" t="str">
            <v>C</v>
          </cell>
        </row>
        <row r="33">
          <cell r="A33" t="str">
            <v>S346800</v>
          </cell>
          <cell r="B33">
            <v>0.5</v>
          </cell>
          <cell r="C33" t="str">
            <v>C</v>
          </cell>
        </row>
        <row r="34">
          <cell r="A34" t="str">
            <v>S347200</v>
          </cell>
          <cell r="B34">
            <v>0.33</v>
          </cell>
          <cell r="C34" t="str">
            <v>C</v>
          </cell>
        </row>
        <row r="35">
          <cell r="A35" t="str">
            <v>S347310</v>
          </cell>
          <cell r="B35">
            <v>0.33</v>
          </cell>
          <cell r="C35" t="str">
            <v>C</v>
          </cell>
        </row>
        <row r="36">
          <cell r="A36" t="str">
            <v>S347400</v>
          </cell>
          <cell r="B36">
            <v>0</v>
          </cell>
          <cell r="C36" t="str">
            <v>C</v>
          </cell>
        </row>
        <row r="37">
          <cell r="A37" t="str">
            <v>S347500</v>
          </cell>
          <cell r="B37">
            <v>0</v>
          </cell>
          <cell r="C37" t="str">
            <v>C</v>
          </cell>
        </row>
        <row r="38">
          <cell r="A38" t="str">
            <v>S342500</v>
          </cell>
          <cell r="B38">
            <v>0.25</v>
          </cell>
          <cell r="C38" t="str">
            <v>C</v>
          </cell>
        </row>
        <row r="39">
          <cell r="A39" t="str">
            <v>S341700</v>
          </cell>
          <cell r="B39">
            <v>0.25</v>
          </cell>
          <cell r="C39" t="str">
            <v>C</v>
          </cell>
        </row>
        <row r="40">
          <cell r="A40" t="str">
            <v>S342600</v>
          </cell>
          <cell r="B40">
            <v>0.25</v>
          </cell>
          <cell r="C40" t="str">
            <v>C</v>
          </cell>
        </row>
        <row r="41">
          <cell r="A41" t="str">
            <v>S1003839</v>
          </cell>
          <cell r="B41">
            <v>0.56000000000000005</v>
          </cell>
          <cell r="C41" t="str">
            <v>C</v>
          </cell>
        </row>
        <row r="42">
          <cell r="A42" t="str">
            <v>S1003879</v>
          </cell>
          <cell r="B42">
            <v>0</v>
          </cell>
          <cell r="C42" t="str">
            <v>C</v>
          </cell>
        </row>
        <row r="43">
          <cell r="A43" t="str">
            <v>S276500</v>
          </cell>
          <cell r="B43">
            <v>0</v>
          </cell>
          <cell r="C43" t="str">
            <v>C</v>
          </cell>
        </row>
        <row r="44">
          <cell r="A44" t="str">
            <v>S277100</v>
          </cell>
          <cell r="B44">
            <v>0</v>
          </cell>
          <cell r="C44" t="str">
            <v>C</v>
          </cell>
        </row>
        <row r="45">
          <cell r="A45" t="str">
            <v>S277700</v>
          </cell>
          <cell r="B45">
            <v>0</v>
          </cell>
          <cell r="C45" t="str">
            <v>C</v>
          </cell>
        </row>
        <row r="46">
          <cell r="A46" t="str">
            <v>S278300</v>
          </cell>
          <cell r="B46">
            <v>0</v>
          </cell>
          <cell r="C46" t="str">
            <v>C</v>
          </cell>
        </row>
        <row r="47">
          <cell r="A47" t="str">
            <v>S279000</v>
          </cell>
          <cell r="B47">
            <v>0.5</v>
          </cell>
          <cell r="C47" t="str">
            <v>C</v>
          </cell>
        </row>
        <row r="48">
          <cell r="A48" t="str">
            <v>S279100</v>
          </cell>
          <cell r="B48">
            <v>0.05</v>
          </cell>
          <cell r="C48" t="str">
            <v>C</v>
          </cell>
        </row>
        <row r="49">
          <cell r="A49" t="str">
            <v>S279200</v>
          </cell>
          <cell r="B49">
            <v>0</v>
          </cell>
          <cell r="C49" t="str">
            <v>C</v>
          </cell>
        </row>
        <row r="50">
          <cell r="A50" t="str">
            <v>S279300</v>
          </cell>
          <cell r="B50">
            <v>0</v>
          </cell>
          <cell r="C50" t="str">
            <v>C</v>
          </cell>
        </row>
        <row r="51">
          <cell r="A51" t="str">
            <v>S279400</v>
          </cell>
          <cell r="B51">
            <v>0</v>
          </cell>
          <cell r="C51" t="str">
            <v>C</v>
          </cell>
        </row>
        <row r="52">
          <cell r="A52" t="str">
            <v>S303600</v>
          </cell>
          <cell r="B52">
            <v>0.7</v>
          </cell>
          <cell r="C52" t="str">
            <v>C</v>
          </cell>
        </row>
        <row r="53">
          <cell r="A53" t="str">
            <v>S304700</v>
          </cell>
          <cell r="B53">
            <v>0.5</v>
          </cell>
          <cell r="C53" t="str">
            <v>C</v>
          </cell>
        </row>
        <row r="54">
          <cell r="A54" t="str">
            <v>S305000</v>
          </cell>
          <cell r="B54">
            <v>0.5</v>
          </cell>
          <cell r="C54" t="str">
            <v>C</v>
          </cell>
        </row>
        <row r="55">
          <cell r="A55" t="str">
            <v>S308617</v>
          </cell>
          <cell r="B55">
            <v>0.2</v>
          </cell>
          <cell r="C55" t="str">
            <v>C</v>
          </cell>
        </row>
        <row r="56">
          <cell r="A56" t="str">
            <v>S308619</v>
          </cell>
          <cell r="B56">
            <v>0</v>
          </cell>
          <cell r="C56" t="str">
            <v>C</v>
          </cell>
        </row>
        <row r="57">
          <cell r="A57" t="str">
            <v>S308633</v>
          </cell>
          <cell r="B57">
            <v>0.6</v>
          </cell>
          <cell r="C57" t="str">
            <v>C</v>
          </cell>
        </row>
        <row r="58">
          <cell r="A58" t="str">
            <v>S308900</v>
          </cell>
          <cell r="B58">
            <v>0</v>
          </cell>
          <cell r="C58" t="str">
            <v>C</v>
          </cell>
        </row>
        <row r="59">
          <cell r="A59" t="str">
            <v>S309000</v>
          </cell>
          <cell r="B59">
            <v>0</v>
          </cell>
          <cell r="C59" t="str">
            <v>C</v>
          </cell>
        </row>
        <row r="60">
          <cell r="A60" t="str">
            <v>S309005</v>
          </cell>
          <cell r="B60">
            <v>0</v>
          </cell>
          <cell r="C60" t="str">
            <v>C</v>
          </cell>
        </row>
        <row r="61">
          <cell r="A61" t="str">
            <v>S309100</v>
          </cell>
          <cell r="B61">
            <v>0</v>
          </cell>
          <cell r="C61" t="str">
            <v>C</v>
          </cell>
        </row>
        <row r="62">
          <cell r="A62" t="str">
            <v>S309110</v>
          </cell>
          <cell r="B62">
            <v>0</v>
          </cell>
          <cell r="C62" t="str">
            <v>C</v>
          </cell>
        </row>
        <row r="63">
          <cell r="A63" t="str">
            <v>S317940</v>
          </cell>
          <cell r="B63">
            <v>0.85</v>
          </cell>
          <cell r="C63" t="str">
            <v>C</v>
          </cell>
        </row>
        <row r="64">
          <cell r="A64" t="str">
            <v>S317970</v>
          </cell>
          <cell r="B64">
            <v>0.5</v>
          </cell>
          <cell r="C64" t="str">
            <v>C</v>
          </cell>
        </row>
        <row r="65">
          <cell r="A65" t="str">
            <v>S318140</v>
          </cell>
          <cell r="B65">
            <v>0</v>
          </cell>
          <cell r="C65" t="str">
            <v>C</v>
          </cell>
        </row>
        <row r="66">
          <cell r="A66" t="str">
            <v>S318170</v>
          </cell>
          <cell r="B66">
            <v>0</v>
          </cell>
          <cell r="C66" t="str">
            <v>C</v>
          </cell>
        </row>
        <row r="67">
          <cell r="A67" t="str">
            <v>S318190</v>
          </cell>
          <cell r="B67">
            <v>0.1</v>
          </cell>
          <cell r="C67" t="str">
            <v>C</v>
          </cell>
        </row>
        <row r="68">
          <cell r="A68" t="str">
            <v>S331470</v>
          </cell>
          <cell r="B68">
            <v>0.92</v>
          </cell>
          <cell r="C68" t="str">
            <v>C</v>
          </cell>
        </row>
        <row r="69">
          <cell r="A69" t="str">
            <v>S331490</v>
          </cell>
          <cell r="B69">
            <v>0.8</v>
          </cell>
          <cell r="C69" t="str">
            <v>C</v>
          </cell>
        </row>
        <row r="70">
          <cell r="A70" t="str">
            <v>S332735</v>
          </cell>
          <cell r="B70">
            <v>0.8</v>
          </cell>
          <cell r="C70" t="str">
            <v>C</v>
          </cell>
        </row>
        <row r="71">
          <cell r="A71" t="str">
            <v>S332755</v>
          </cell>
          <cell r="B71">
            <v>0.4</v>
          </cell>
          <cell r="C71" t="str">
            <v>C</v>
          </cell>
        </row>
        <row r="72">
          <cell r="A72" t="str">
            <v>S332760</v>
          </cell>
          <cell r="B72">
            <v>0.4</v>
          </cell>
          <cell r="C72" t="str">
            <v>C</v>
          </cell>
        </row>
        <row r="73">
          <cell r="A73" t="str">
            <v>S332765</v>
          </cell>
          <cell r="B73">
            <v>0.4</v>
          </cell>
          <cell r="C73" t="str">
            <v>C</v>
          </cell>
        </row>
        <row r="74">
          <cell r="A74" t="str">
            <v>S332770</v>
          </cell>
          <cell r="B74">
            <v>0.4</v>
          </cell>
          <cell r="C74" t="str">
            <v>C</v>
          </cell>
        </row>
        <row r="75">
          <cell r="A75" t="str">
            <v>S332775</v>
          </cell>
          <cell r="B75">
            <v>0.4</v>
          </cell>
          <cell r="C75" t="str">
            <v>C</v>
          </cell>
        </row>
        <row r="76">
          <cell r="A76" t="str">
            <v>S347700</v>
          </cell>
          <cell r="B76">
            <v>0.1</v>
          </cell>
          <cell r="C76" t="str">
            <v>C</v>
          </cell>
        </row>
        <row r="77">
          <cell r="A77" t="str">
            <v>S347810</v>
          </cell>
          <cell r="B77">
            <v>0.1</v>
          </cell>
          <cell r="C77" t="str">
            <v>C</v>
          </cell>
        </row>
        <row r="78">
          <cell r="A78" t="str">
            <v>S351600</v>
          </cell>
          <cell r="B78">
            <v>0.9</v>
          </cell>
          <cell r="C78" t="str">
            <v>C</v>
          </cell>
        </row>
        <row r="79">
          <cell r="A79" t="str">
            <v>S351700</v>
          </cell>
          <cell r="B79">
            <v>0.9</v>
          </cell>
          <cell r="C79" t="str">
            <v>C</v>
          </cell>
        </row>
        <row r="80">
          <cell r="A80" t="str">
            <v>S356600</v>
          </cell>
          <cell r="B80">
            <v>0</v>
          </cell>
          <cell r="C80" t="str">
            <v>C</v>
          </cell>
        </row>
        <row r="81">
          <cell r="A81" t="str">
            <v>S356700</v>
          </cell>
          <cell r="B81">
            <v>0</v>
          </cell>
          <cell r="C81" t="str">
            <v>C</v>
          </cell>
        </row>
        <row r="82">
          <cell r="A82" t="str">
            <v>S358200</v>
          </cell>
          <cell r="B82">
            <v>0.56000000000000005</v>
          </cell>
          <cell r="C82" t="str">
            <v>C</v>
          </cell>
        </row>
        <row r="83">
          <cell r="A83" t="str">
            <v>S358300</v>
          </cell>
          <cell r="B83">
            <v>0.56000000000000005</v>
          </cell>
          <cell r="C83" t="str">
            <v>C</v>
          </cell>
        </row>
        <row r="84">
          <cell r="A84" t="str">
            <v>S358400</v>
          </cell>
          <cell r="B84">
            <v>0.5</v>
          </cell>
          <cell r="C84" t="str">
            <v>C</v>
          </cell>
        </row>
        <row r="85">
          <cell r="A85" t="str">
            <v>S358500</v>
          </cell>
          <cell r="B85">
            <v>0.5</v>
          </cell>
          <cell r="C85" t="str">
            <v>C</v>
          </cell>
        </row>
        <row r="86">
          <cell r="A86" t="str">
            <v>S358600</v>
          </cell>
          <cell r="B86">
            <v>0.5</v>
          </cell>
          <cell r="C86" t="str">
            <v>C</v>
          </cell>
        </row>
        <row r="87">
          <cell r="A87" t="str">
            <v>S358610</v>
          </cell>
          <cell r="B87">
            <v>0.5</v>
          </cell>
          <cell r="C87" t="str">
            <v>C</v>
          </cell>
        </row>
        <row r="88">
          <cell r="A88" t="str">
            <v>S358700</v>
          </cell>
          <cell r="B88">
            <v>0.5</v>
          </cell>
          <cell r="C88" t="str">
            <v>C</v>
          </cell>
        </row>
        <row r="89">
          <cell r="A89" t="str">
            <v>S358800</v>
          </cell>
          <cell r="B89">
            <v>0</v>
          </cell>
          <cell r="C89" t="str">
            <v>C</v>
          </cell>
        </row>
        <row r="90">
          <cell r="A90" t="str">
            <v>S358900</v>
          </cell>
          <cell r="B90">
            <v>0</v>
          </cell>
          <cell r="C90" t="str">
            <v>C</v>
          </cell>
        </row>
        <row r="91">
          <cell r="A91" t="str">
            <v>S359200</v>
          </cell>
          <cell r="B91">
            <v>0.5</v>
          </cell>
          <cell r="C91" t="str">
            <v>C</v>
          </cell>
        </row>
        <row r="92">
          <cell r="A92" t="str">
            <v>S359400</v>
          </cell>
          <cell r="B92">
            <v>0.5</v>
          </cell>
          <cell r="C92" t="str">
            <v>C</v>
          </cell>
        </row>
        <row r="93">
          <cell r="A93" t="str">
            <v>S359700</v>
          </cell>
          <cell r="B93">
            <v>0.9</v>
          </cell>
          <cell r="C93" t="str">
            <v>C</v>
          </cell>
        </row>
        <row r="94">
          <cell r="A94" t="str">
            <v>S359800</v>
          </cell>
          <cell r="B94">
            <v>0.9</v>
          </cell>
          <cell r="C94" t="str">
            <v>C</v>
          </cell>
        </row>
        <row r="95">
          <cell r="A95" t="str">
            <v>S360000</v>
          </cell>
          <cell r="B95">
            <v>0.9</v>
          </cell>
          <cell r="C95" t="str">
            <v>C</v>
          </cell>
        </row>
        <row r="96">
          <cell r="A96" t="str">
            <v>S360100</v>
          </cell>
          <cell r="B96">
            <v>0</v>
          </cell>
          <cell r="C96" t="str">
            <v>C</v>
          </cell>
        </row>
        <row r="97">
          <cell r="A97" t="str">
            <v>S360400</v>
          </cell>
          <cell r="B97">
            <v>0</v>
          </cell>
          <cell r="C97" t="str">
            <v>C</v>
          </cell>
        </row>
        <row r="98">
          <cell r="A98" t="str">
            <v>S360410</v>
          </cell>
          <cell r="B98">
            <v>0</v>
          </cell>
          <cell r="C98" t="str">
            <v>C</v>
          </cell>
        </row>
        <row r="99">
          <cell r="A99" t="str">
            <v>S360500</v>
          </cell>
          <cell r="B99">
            <v>0</v>
          </cell>
          <cell r="C99" t="str">
            <v>C</v>
          </cell>
        </row>
        <row r="100">
          <cell r="A100" t="str">
            <v>S360600</v>
          </cell>
          <cell r="B100">
            <v>0</v>
          </cell>
          <cell r="C100" t="str">
            <v>C</v>
          </cell>
        </row>
        <row r="101">
          <cell r="A101" t="str">
            <v>S360700</v>
          </cell>
          <cell r="B101">
            <v>0</v>
          </cell>
          <cell r="C101" t="str">
            <v>C</v>
          </cell>
        </row>
        <row r="102">
          <cell r="A102" t="str">
            <v>S360800</v>
          </cell>
          <cell r="B102">
            <v>0</v>
          </cell>
          <cell r="C102" t="str">
            <v>C</v>
          </cell>
        </row>
        <row r="103">
          <cell r="A103" t="str">
            <v>S360900</v>
          </cell>
          <cell r="B103">
            <v>0</v>
          </cell>
          <cell r="C103" t="str">
            <v>C</v>
          </cell>
        </row>
        <row r="104">
          <cell r="A104" t="str">
            <v>S361000</v>
          </cell>
          <cell r="B104">
            <v>0</v>
          </cell>
          <cell r="C104" t="str">
            <v>C</v>
          </cell>
        </row>
        <row r="105">
          <cell r="A105" t="str">
            <v>S361100</v>
          </cell>
          <cell r="B105">
            <v>0</v>
          </cell>
          <cell r="C105" t="str">
            <v>C</v>
          </cell>
        </row>
        <row r="106">
          <cell r="A106" t="str">
            <v>S361110</v>
          </cell>
          <cell r="B106">
            <v>0</v>
          </cell>
          <cell r="C106" t="str">
            <v>C</v>
          </cell>
        </row>
        <row r="107">
          <cell r="A107" t="str">
            <v>S361200</v>
          </cell>
          <cell r="B107">
            <v>0</v>
          </cell>
          <cell r="C107" t="str">
            <v>C</v>
          </cell>
        </row>
        <row r="108">
          <cell r="A108" t="str">
            <v>S361300</v>
          </cell>
          <cell r="B108">
            <v>0</v>
          </cell>
          <cell r="C108" t="str">
            <v>C</v>
          </cell>
        </row>
        <row r="109">
          <cell r="A109" t="str">
            <v>S361400</v>
          </cell>
          <cell r="B109">
            <v>0</v>
          </cell>
          <cell r="C109" t="str">
            <v>C</v>
          </cell>
        </row>
        <row r="110">
          <cell r="A110" t="str">
            <v>S362300</v>
          </cell>
          <cell r="B110">
            <v>0</v>
          </cell>
          <cell r="C110" t="str">
            <v>C</v>
          </cell>
        </row>
        <row r="111">
          <cell r="A111" t="str">
            <v>S362400</v>
          </cell>
          <cell r="B111">
            <v>0</v>
          </cell>
          <cell r="C111" t="str">
            <v>C</v>
          </cell>
        </row>
        <row r="112">
          <cell r="A112" t="str">
            <v>S362500</v>
          </cell>
          <cell r="B112">
            <v>0</v>
          </cell>
          <cell r="C112" t="str">
            <v>C</v>
          </cell>
        </row>
        <row r="113">
          <cell r="A113" t="str">
            <v>S362800</v>
          </cell>
          <cell r="B113">
            <v>0</v>
          </cell>
          <cell r="C113" t="str">
            <v>C</v>
          </cell>
        </row>
        <row r="114">
          <cell r="A114" t="str">
            <v>S362900</v>
          </cell>
          <cell r="B114">
            <v>0</v>
          </cell>
          <cell r="C114" t="str">
            <v>C</v>
          </cell>
        </row>
        <row r="115">
          <cell r="A115" t="str">
            <v>S363000</v>
          </cell>
          <cell r="B115">
            <v>0</v>
          </cell>
          <cell r="C115" t="str">
            <v>C</v>
          </cell>
        </row>
        <row r="116">
          <cell r="A116" t="str">
            <v>S363100</v>
          </cell>
          <cell r="B116">
            <v>0</v>
          </cell>
          <cell r="C116" t="str">
            <v>C</v>
          </cell>
        </row>
        <row r="117">
          <cell r="A117" t="str">
            <v>S363200</v>
          </cell>
          <cell r="B117">
            <v>0</v>
          </cell>
          <cell r="C117" t="str">
            <v>C</v>
          </cell>
        </row>
        <row r="118">
          <cell r="A118" t="str">
            <v>S363300</v>
          </cell>
          <cell r="B118">
            <v>0</v>
          </cell>
          <cell r="C118" t="str">
            <v>C</v>
          </cell>
        </row>
        <row r="119">
          <cell r="A119" t="str">
            <v>S363400</v>
          </cell>
          <cell r="B119">
            <v>0</v>
          </cell>
          <cell r="C119" t="str">
            <v>C</v>
          </cell>
        </row>
        <row r="120">
          <cell r="A120" t="str">
            <v>S363410</v>
          </cell>
          <cell r="B120">
            <v>0</v>
          </cell>
          <cell r="C120" t="str">
            <v>C</v>
          </cell>
        </row>
        <row r="121">
          <cell r="A121" t="str">
            <v>S363500</v>
          </cell>
          <cell r="B121">
            <v>0</v>
          </cell>
          <cell r="C121" t="str">
            <v>C</v>
          </cell>
        </row>
        <row r="122">
          <cell r="A122" t="str">
            <v>S363600</v>
          </cell>
          <cell r="B122">
            <v>0</v>
          </cell>
          <cell r="C122" t="str">
            <v>C</v>
          </cell>
        </row>
        <row r="123">
          <cell r="A123" t="str">
            <v>S363700</v>
          </cell>
          <cell r="B123">
            <v>0</v>
          </cell>
          <cell r="C123" t="str">
            <v>C</v>
          </cell>
        </row>
        <row r="124">
          <cell r="A124" t="str">
            <v>S364600</v>
          </cell>
          <cell r="B124">
            <v>0.75</v>
          </cell>
          <cell r="C124" t="str">
            <v>C</v>
          </cell>
        </row>
        <row r="125">
          <cell r="A125" t="str">
            <v>S364700</v>
          </cell>
          <cell r="B125">
            <v>0.1</v>
          </cell>
          <cell r="C125" t="str">
            <v>C</v>
          </cell>
        </row>
        <row r="126">
          <cell r="A126" t="str">
            <v>S364800</v>
          </cell>
          <cell r="B126">
            <v>0</v>
          </cell>
          <cell r="C126" t="str">
            <v>C</v>
          </cell>
        </row>
        <row r="127">
          <cell r="A127" t="str">
            <v>S365300</v>
          </cell>
          <cell r="B127">
            <v>0</v>
          </cell>
          <cell r="C127" t="str">
            <v>C</v>
          </cell>
        </row>
        <row r="128">
          <cell r="A128" t="str">
            <v>S365400</v>
          </cell>
          <cell r="B128">
            <v>0</v>
          </cell>
          <cell r="C128" t="str">
            <v>C</v>
          </cell>
        </row>
        <row r="129">
          <cell r="A129" t="str">
            <v>S365500</v>
          </cell>
          <cell r="B129">
            <v>0</v>
          </cell>
          <cell r="C129" t="str">
            <v>C</v>
          </cell>
        </row>
        <row r="130">
          <cell r="A130" t="str">
            <v>S365600</v>
          </cell>
          <cell r="B130">
            <v>0</v>
          </cell>
          <cell r="C130" t="str">
            <v>C</v>
          </cell>
        </row>
        <row r="131">
          <cell r="A131" t="str">
            <v>S365700</v>
          </cell>
          <cell r="B131">
            <v>0</v>
          </cell>
          <cell r="C131" t="str">
            <v>C</v>
          </cell>
        </row>
        <row r="132">
          <cell r="A132" t="str">
            <v>S365900</v>
          </cell>
          <cell r="B132">
            <v>0</v>
          </cell>
          <cell r="C132" t="str">
            <v>C</v>
          </cell>
        </row>
        <row r="133">
          <cell r="A133" t="str">
            <v>S366000</v>
          </cell>
          <cell r="B133">
            <v>0</v>
          </cell>
          <cell r="C133" t="str">
            <v>C</v>
          </cell>
        </row>
        <row r="134">
          <cell r="A134" t="str">
            <v>S366200</v>
          </cell>
          <cell r="B134">
            <v>0</v>
          </cell>
          <cell r="C134" t="str">
            <v>C</v>
          </cell>
        </row>
        <row r="135">
          <cell r="A135" t="str">
            <v>S366300</v>
          </cell>
          <cell r="B135">
            <v>0</v>
          </cell>
          <cell r="C135" t="str">
            <v>C</v>
          </cell>
        </row>
        <row r="136">
          <cell r="A136" t="str">
            <v>S366500</v>
          </cell>
          <cell r="B136">
            <v>0</v>
          </cell>
          <cell r="C136" t="str">
            <v>C</v>
          </cell>
        </row>
        <row r="137">
          <cell r="A137" t="str">
            <v>S366900</v>
          </cell>
          <cell r="B137">
            <v>0</v>
          </cell>
          <cell r="C137" t="str">
            <v>C</v>
          </cell>
        </row>
        <row r="138">
          <cell r="A138" t="str">
            <v>S367000</v>
          </cell>
          <cell r="B138">
            <v>0</v>
          </cell>
          <cell r="C138" t="str">
            <v>C</v>
          </cell>
        </row>
        <row r="139">
          <cell r="A139" t="str">
            <v>S367800</v>
          </cell>
          <cell r="B139">
            <v>0.5</v>
          </cell>
          <cell r="C139" t="str">
            <v>C</v>
          </cell>
        </row>
        <row r="140">
          <cell r="A140" t="str">
            <v>S367900</v>
          </cell>
          <cell r="B140">
            <v>0.5</v>
          </cell>
          <cell r="C140" t="str">
            <v>C</v>
          </cell>
        </row>
        <row r="141">
          <cell r="A141" t="str">
            <v>S368000</v>
          </cell>
          <cell r="B141">
            <v>0.75</v>
          </cell>
          <cell r="C141" t="str">
            <v>C</v>
          </cell>
        </row>
        <row r="142">
          <cell r="A142" t="str">
            <v>S368100</v>
          </cell>
          <cell r="B142">
            <v>0</v>
          </cell>
          <cell r="C142" t="str">
            <v>C</v>
          </cell>
        </row>
        <row r="143">
          <cell r="A143" t="str">
            <v>S368200</v>
          </cell>
          <cell r="B143">
            <v>0</v>
          </cell>
          <cell r="C143" t="str">
            <v>C</v>
          </cell>
        </row>
        <row r="144">
          <cell r="A144" t="str">
            <v>S368500</v>
          </cell>
          <cell r="B144">
            <v>0</v>
          </cell>
          <cell r="C144" t="str">
            <v>C</v>
          </cell>
        </row>
        <row r="145">
          <cell r="A145" t="str">
            <v>S368600</v>
          </cell>
          <cell r="B145">
            <v>0</v>
          </cell>
          <cell r="C145" t="str">
            <v>C</v>
          </cell>
        </row>
        <row r="146">
          <cell r="A146" t="str">
            <v>S368700</v>
          </cell>
          <cell r="B146">
            <v>0</v>
          </cell>
          <cell r="C146" t="str">
            <v>C</v>
          </cell>
        </row>
        <row r="147">
          <cell r="A147" t="str">
            <v>S368800</v>
          </cell>
          <cell r="B147">
            <v>0</v>
          </cell>
          <cell r="C147" t="str">
            <v>C</v>
          </cell>
        </row>
        <row r="148">
          <cell r="A148" t="str">
            <v>S368900</v>
          </cell>
          <cell r="B148">
            <v>0</v>
          </cell>
          <cell r="C148" t="str">
            <v>C</v>
          </cell>
        </row>
        <row r="149">
          <cell r="A149" t="str">
            <v>S369000</v>
          </cell>
          <cell r="B149">
            <v>0</v>
          </cell>
          <cell r="C149" t="str">
            <v>C</v>
          </cell>
        </row>
        <row r="150">
          <cell r="A150" t="str">
            <v>S369300</v>
          </cell>
          <cell r="B150">
            <v>0</v>
          </cell>
          <cell r="C150" t="str">
            <v>C</v>
          </cell>
        </row>
        <row r="151">
          <cell r="A151" t="str">
            <v>S369400</v>
          </cell>
          <cell r="B151">
            <v>0</v>
          </cell>
          <cell r="C151" t="str">
            <v>C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33"/>
  <sheetViews>
    <sheetView workbookViewId="0">
      <pane xSplit="4" ySplit="3" topLeftCell="E4" activePane="bottomRight" state="frozen"/>
      <selection pane="topRight" activeCell="E1" sqref="E1"/>
      <selection pane="bottomLeft" activeCell="A5" sqref="A5"/>
      <selection pane="bottomRight" activeCell="U11" sqref="U11"/>
    </sheetView>
  </sheetViews>
  <sheetFormatPr defaultRowHeight="14.4" x14ac:dyDescent="0.3"/>
  <cols>
    <col min="1" max="1" width="17.44140625" customWidth="1"/>
    <col min="2" max="2" width="61.77734375" customWidth="1"/>
    <col min="3" max="4" width="14.21875" customWidth="1"/>
    <col min="5" max="5" width="12.77734375" style="18" customWidth="1"/>
    <col min="6" max="6" width="15.77734375" style="18" customWidth="1"/>
    <col min="7" max="7" width="13.77734375" style="41" customWidth="1"/>
    <col min="8" max="8" width="19.21875" customWidth="1"/>
    <col min="9" max="9" width="14.44140625" style="34" customWidth="1"/>
    <col min="10" max="10" width="14.77734375" customWidth="1"/>
    <col min="11" max="11" width="13.77734375" customWidth="1"/>
    <col min="12" max="12" width="17.21875" style="29" bestFit="1" customWidth="1"/>
    <col min="13" max="13" width="20.44140625" style="29" bestFit="1" customWidth="1"/>
    <col min="14" max="14" width="12.7773437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41" t="s">
        <v>3815</v>
      </c>
      <c r="B1" s="142"/>
      <c r="C1" s="142"/>
      <c r="D1" s="143"/>
      <c r="E1" s="144"/>
      <c r="F1" s="145"/>
      <c r="G1" s="146"/>
      <c r="H1" s="5"/>
    </row>
    <row r="2" spans="1:21" s="28" customFormat="1" ht="72.599999999999994" thickBot="1" x14ac:dyDescent="0.35">
      <c r="A2" s="105" t="s">
        <v>0</v>
      </c>
      <c r="B2" s="105" t="s">
        <v>1</v>
      </c>
      <c r="C2" s="106" t="s">
        <v>8295</v>
      </c>
      <c r="D2" s="107" t="s">
        <v>8296</v>
      </c>
      <c r="E2" s="108" t="s">
        <v>3816</v>
      </c>
      <c r="F2" s="109" t="s">
        <v>3817</v>
      </c>
      <c r="G2" s="110" t="s">
        <v>3818</v>
      </c>
      <c r="H2" s="105" t="s">
        <v>3729</v>
      </c>
      <c r="I2" s="111" t="s">
        <v>7811</v>
      </c>
      <c r="J2" s="27" t="s">
        <v>7815</v>
      </c>
      <c r="K2" s="105" t="s">
        <v>3819</v>
      </c>
      <c r="L2" s="112" t="s">
        <v>7812</v>
      </c>
      <c r="M2" s="112" t="s">
        <v>7813</v>
      </c>
      <c r="N2" s="112" t="s">
        <v>7814</v>
      </c>
      <c r="O2" s="28" t="s">
        <v>8007</v>
      </c>
      <c r="P2" s="28" t="s">
        <v>8008</v>
      </c>
      <c r="Q2" s="28" t="s">
        <v>8009</v>
      </c>
      <c r="R2" s="54" t="s">
        <v>8010</v>
      </c>
      <c r="S2" s="55" t="s">
        <v>8011</v>
      </c>
      <c r="T2" s="56" t="s">
        <v>8012</v>
      </c>
      <c r="U2" s="88" t="s">
        <v>8191</v>
      </c>
    </row>
    <row r="3" spans="1:21" x14ac:dyDescent="0.3">
      <c r="A3" s="7" t="s">
        <v>8297</v>
      </c>
      <c r="B3" s="7"/>
      <c r="C3" s="113"/>
      <c r="D3" s="114"/>
      <c r="E3" s="115"/>
      <c r="F3" s="116"/>
      <c r="G3" s="117"/>
      <c r="H3" s="7"/>
      <c r="I3" s="21"/>
      <c r="J3" s="7"/>
      <c r="K3" s="7"/>
      <c r="L3" s="118"/>
      <c r="M3" s="118"/>
      <c r="N3" s="118"/>
    </row>
    <row r="4" spans="1:21" x14ac:dyDescent="0.3">
      <c r="A4" s="92" t="s">
        <v>8394</v>
      </c>
      <c r="B4" s="92"/>
      <c r="C4" s="92"/>
      <c r="D4" s="131"/>
      <c r="E4" s="92" t="s">
        <v>8395</v>
      </c>
      <c r="F4" s="128">
        <v>44848</v>
      </c>
      <c r="G4" s="92"/>
      <c r="H4" s="92"/>
      <c r="I4" s="96"/>
      <c r="J4" s="92"/>
      <c r="K4" s="92"/>
      <c r="L4" s="129">
        <f t="shared" ref="L4:L11" si="0">D4*(1-G4)</f>
        <v>0</v>
      </c>
      <c r="M4" s="129">
        <f t="shared" ref="M4:M11" si="1">IF(J4="",L4,(D4/C4)*J4)</f>
        <v>0</v>
      </c>
      <c r="N4" s="130"/>
      <c r="R4" s="57"/>
      <c r="S4" s="29"/>
      <c r="T4" s="58"/>
      <c r="U4" s="89">
        <f>SUM(R5:R5)</f>
        <v>2327.1696119999997</v>
      </c>
    </row>
    <row r="5" spans="1:21" x14ac:dyDescent="0.3">
      <c r="A5" s="5" t="s">
        <v>8334</v>
      </c>
      <c r="B5" s="5" t="s">
        <v>8335</v>
      </c>
      <c r="C5" s="5">
        <v>35000</v>
      </c>
      <c r="D5" s="132">
        <v>39046.47</v>
      </c>
      <c r="E5" s="5" t="s">
        <v>8395</v>
      </c>
      <c r="F5" s="104">
        <v>44848</v>
      </c>
      <c r="G5" s="138">
        <v>0.94040000000000001</v>
      </c>
      <c r="H5" s="5" t="s">
        <v>8256</v>
      </c>
      <c r="I5" s="22">
        <f t="shared" ref="I5:I11" si="2">C5*(1-G5)</f>
        <v>2085.9999999999995</v>
      </c>
      <c r="J5" s="5"/>
      <c r="K5" s="5"/>
      <c r="L5" s="121">
        <f t="shared" si="0"/>
        <v>2327.1696119999997</v>
      </c>
      <c r="M5" s="121">
        <f t="shared" si="1"/>
        <v>2327.1696119999997</v>
      </c>
      <c r="N5" s="119">
        <f t="shared" ref="N5:N11" si="3">L5-M5</f>
        <v>0</v>
      </c>
      <c r="O5">
        <v>1</v>
      </c>
      <c r="R5" s="57">
        <f>O5*M5</f>
        <v>2327.1696119999997</v>
      </c>
      <c r="S5" s="29">
        <f>P5*M5</f>
        <v>0</v>
      </c>
      <c r="T5" s="58">
        <f>Q5*M5</f>
        <v>0</v>
      </c>
    </row>
    <row r="6" spans="1:21" x14ac:dyDescent="0.3">
      <c r="A6" s="92" t="s">
        <v>8396</v>
      </c>
      <c r="B6" s="92"/>
      <c r="C6" s="92"/>
      <c r="D6" s="131"/>
      <c r="E6" s="92" t="s">
        <v>8395</v>
      </c>
      <c r="F6" s="128">
        <v>44848</v>
      </c>
      <c r="G6" s="140"/>
      <c r="H6" s="92"/>
      <c r="I6" s="96"/>
      <c r="J6" s="92"/>
      <c r="K6" s="92"/>
      <c r="L6" s="129">
        <f t="shared" si="0"/>
        <v>0</v>
      </c>
      <c r="M6" s="129">
        <f t="shared" si="1"/>
        <v>0</v>
      </c>
      <c r="N6" s="130"/>
      <c r="R6" s="57"/>
      <c r="S6" s="29"/>
      <c r="T6" s="58"/>
      <c r="U6" s="89">
        <f>SUM(R7:R7)</f>
        <v>37373.0556</v>
      </c>
    </row>
    <row r="7" spans="1:21" x14ac:dyDescent="0.3">
      <c r="A7" s="5" t="s">
        <v>8336</v>
      </c>
      <c r="B7" s="5" t="s">
        <v>8337</v>
      </c>
      <c r="C7" s="5">
        <v>50000</v>
      </c>
      <c r="D7" s="132">
        <v>55780.68</v>
      </c>
      <c r="E7" s="5" t="s">
        <v>8395</v>
      </c>
      <c r="F7" s="104">
        <v>44848</v>
      </c>
      <c r="G7" s="138">
        <v>0.33</v>
      </c>
      <c r="H7" s="5" t="s">
        <v>8256</v>
      </c>
      <c r="I7" s="22">
        <f t="shared" si="2"/>
        <v>33500</v>
      </c>
      <c r="J7" s="5"/>
      <c r="K7" s="5"/>
      <c r="L7" s="121">
        <f t="shared" si="0"/>
        <v>37373.0556</v>
      </c>
      <c r="M7" s="121">
        <f t="shared" si="1"/>
        <v>37373.0556</v>
      </c>
      <c r="N7" s="119">
        <f t="shared" si="3"/>
        <v>0</v>
      </c>
      <c r="O7">
        <v>1</v>
      </c>
      <c r="R7" s="57">
        <f>O7*M7</f>
        <v>37373.0556</v>
      </c>
      <c r="S7" s="29">
        <f>P7*M7</f>
        <v>0</v>
      </c>
      <c r="T7" s="58">
        <f>Q7*M7</f>
        <v>0</v>
      </c>
    </row>
    <row r="8" spans="1:21" x14ac:dyDescent="0.3">
      <c r="A8" s="92" t="s">
        <v>8397</v>
      </c>
      <c r="B8" s="92"/>
      <c r="C8" s="92"/>
      <c r="D8" s="131"/>
      <c r="E8" s="92" t="s">
        <v>8458</v>
      </c>
      <c r="F8" s="128">
        <v>44846</v>
      </c>
      <c r="G8" s="140"/>
      <c r="H8" s="92"/>
      <c r="I8" s="96"/>
      <c r="J8" s="92"/>
      <c r="K8" s="92"/>
      <c r="L8" s="129">
        <f t="shared" si="0"/>
        <v>0</v>
      </c>
      <c r="M8" s="129">
        <f t="shared" si="1"/>
        <v>0</v>
      </c>
      <c r="N8" s="130"/>
      <c r="R8" s="57"/>
      <c r="S8" s="29"/>
      <c r="T8" s="58"/>
      <c r="U8" s="89">
        <f>SUM(R9)</f>
        <v>110467.2484</v>
      </c>
    </row>
    <row r="9" spans="1:21" x14ac:dyDescent="0.3">
      <c r="A9" s="5" t="s">
        <v>1263</v>
      </c>
      <c r="B9" s="5" t="s">
        <v>1264</v>
      </c>
      <c r="C9" s="5">
        <v>117000</v>
      </c>
      <c r="D9" s="132">
        <v>139831.96</v>
      </c>
      <c r="E9" s="5" t="s">
        <v>8458</v>
      </c>
      <c r="F9" s="104">
        <v>44846</v>
      </c>
      <c r="G9" s="138">
        <v>0.21</v>
      </c>
      <c r="H9" s="5" t="s">
        <v>8255</v>
      </c>
      <c r="I9" s="22">
        <f t="shared" si="2"/>
        <v>92430</v>
      </c>
      <c r="J9" s="5"/>
      <c r="K9" s="5"/>
      <c r="L9" s="121">
        <f t="shared" si="0"/>
        <v>110467.2484</v>
      </c>
      <c r="M9" s="121">
        <f t="shared" si="1"/>
        <v>110467.2484</v>
      </c>
      <c r="N9" s="119">
        <f t="shared" si="3"/>
        <v>0</v>
      </c>
      <c r="O9">
        <v>1</v>
      </c>
      <c r="R9" s="57">
        <f t="shared" ref="R9:R11" si="4">O9*M9</f>
        <v>110467.2484</v>
      </c>
      <c r="S9" s="29">
        <f t="shared" ref="S9:S11" si="5">P9*M9</f>
        <v>0</v>
      </c>
      <c r="T9" s="58">
        <f t="shared" ref="T9:T11" si="6">Q9*M9</f>
        <v>0</v>
      </c>
      <c r="U9" s="83" t="s">
        <v>8198</v>
      </c>
    </row>
    <row r="10" spans="1:21" x14ac:dyDescent="0.3">
      <c r="A10" s="92" t="s">
        <v>8398</v>
      </c>
      <c r="B10" s="92"/>
      <c r="C10" s="92"/>
      <c r="D10" s="131"/>
      <c r="E10" s="92" t="s">
        <v>8459</v>
      </c>
      <c r="F10" s="128">
        <v>44851</v>
      </c>
      <c r="G10" s="140"/>
      <c r="H10" s="92"/>
      <c r="I10" s="96"/>
      <c r="J10" s="92"/>
      <c r="K10" s="92"/>
      <c r="L10" s="129">
        <f t="shared" si="0"/>
        <v>0</v>
      </c>
      <c r="M10" s="129">
        <f t="shared" si="1"/>
        <v>0</v>
      </c>
      <c r="N10" s="130"/>
      <c r="R10" s="57"/>
      <c r="S10" s="29"/>
      <c r="T10" s="58"/>
      <c r="U10" s="89">
        <f>SUM(R11:R11)</f>
        <v>48086.972500000003</v>
      </c>
    </row>
    <row r="11" spans="1:21" ht="15" thickBot="1" x14ac:dyDescent="0.35">
      <c r="A11" s="5" t="s">
        <v>1122</v>
      </c>
      <c r="B11" s="5" t="s">
        <v>1123</v>
      </c>
      <c r="C11" s="5">
        <v>46420</v>
      </c>
      <c r="D11" s="132">
        <v>54956.54</v>
      </c>
      <c r="E11" s="5" t="s">
        <v>8459</v>
      </c>
      <c r="F11" s="104">
        <v>44851</v>
      </c>
      <c r="G11" s="138">
        <v>0.125</v>
      </c>
      <c r="H11" s="5" t="s">
        <v>8255</v>
      </c>
      <c r="I11" s="22">
        <f t="shared" si="2"/>
        <v>40617.5</v>
      </c>
      <c r="J11" s="5"/>
      <c r="K11" s="5"/>
      <c r="L11" s="121">
        <f t="shared" si="0"/>
        <v>48086.972500000003</v>
      </c>
      <c r="M11" s="121">
        <f t="shared" si="1"/>
        <v>48086.972500000003</v>
      </c>
      <c r="N11" s="119">
        <f t="shared" si="3"/>
        <v>0</v>
      </c>
      <c r="O11">
        <v>1</v>
      </c>
      <c r="R11" s="59">
        <f t="shared" si="4"/>
        <v>48086.972500000003</v>
      </c>
      <c r="S11" s="60">
        <f t="shared" si="5"/>
        <v>0</v>
      </c>
      <c r="T11" s="61">
        <f t="shared" si="6"/>
        <v>0</v>
      </c>
    </row>
    <row r="13" spans="1:21" x14ac:dyDescent="0.3">
      <c r="C13" s="34">
        <f>SUM(C4:C11)</f>
        <v>248420</v>
      </c>
      <c r="D13" s="34">
        <f>SUM(D4:D11)</f>
        <v>289615.64999999997</v>
      </c>
      <c r="E13" s="34"/>
      <c r="F13" s="34"/>
      <c r="G13" s="34"/>
      <c r="H13" s="34">
        <f>SUM(H4:H11)</f>
        <v>0</v>
      </c>
      <c r="I13" s="34">
        <f>SUM(I4:I11)</f>
        <v>168633.5</v>
      </c>
      <c r="J13" s="34"/>
      <c r="K13" s="34"/>
      <c r="L13" s="134">
        <f>SUM(L4:L11)</f>
        <v>198254.44611200001</v>
      </c>
      <c r="M13" s="103">
        <f>SUM(M4:M11)</f>
        <v>198254.44611200001</v>
      </c>
      <c r="N13" s="34"/>
      <c r="O13" s="34"/>
      <c r="P13" s="34"/>
      <c r="Q13" s="34"/>
      <c r="R13" s="29">
        <f>SUM(R4:R11)</f>
        <v>198254.44611200001</v>
      </c>
      <c r="S13" s="29">
        <f>SUM(S4:S11)</f>
        <v>0</v>
      </c>
      <c r="T13" s="34">
        <f>SUM(T4:T11)</f>
        <v>0</v>
      </c>
    </row>
    <row r="14" spans="1:21" x14ac:dyDescent="0.3">
      <c r="R14" s="82" t="s">
        <v>8187</v>
      </c>
      <c r="S14" s="29">
        <f>SUM(R13:T13)</f>
        <v>198254.44611200001</v>
      </c>
    </row>
    <row r="15" spans="1:21" ht="15" thickBot="1" x14ac:dyDescent="0.35">
      <c r="R15" s="29"/>
      <c r="S15" s="29"/>
      <c r="T15" s="29"/>
    </row>
    <row r="16" spans="1:21" x14ac:dyDescent="0.3">
      <c r="B16" t="s">
        <v>8299</v>
      </c>
      <c r="D16" s="52"/>
      <c r="Q16">
        <v>1</v>
      </c>
      <c r="R16" s="29">
        <f>O16*M16</f>
        <v>0</v>
      </c>
      <c r="S16" s="29">
        <f>P16*M16</f>
        <v>0</v>
      </c>
      <c r="T16" s="29">
        <f>Q16*M16</f>
        <v>0</v>
      </c>
    </row>
    <row r="17" spans="2:20" ht="15" thickBot="1" x14ac:dyDescent="0.35">
      <c r="B17" t="s">
        <v>8311</v>
      </c>
      <c r="D17" s="53"/>
      <c r="Q17">
        <v>1</v>
      </c>
      <c r="R17" s="29">
        <f>O17*M17</f>
        <v>0</v>
      </c>
      <c r="S17" s="29">
        <f>P17*M17</f>
        <v>0</v>
      </c>
      <c r="T17" s="29">
        <f>Q17*M17</f>
        <v>0</v>
      </c>
    </row>
    <row r="19" spans="2:20" x14ac:dyDescent="0.3">
      <c r="B19" t="s">
        <v>8015</v>
      </c>
      <c r="D19" s="64">
        <f>SUM(D15:D17)</f>
        <v>0</v>
      </c>
    </row>
    <row r="20" spans="2:20" x14ac:dyDescent="0.3">
      <c r="B20" t="s">
        <v>8186</v>
      </c>
      <c r="M20" s="81">
        <f>M13+D19</f>
        <v>198254.44611200001</v>
      </c>
      <c r="P20" t="s">
        <v>8016</v>
      </c>
      <c r="R20" s="29">
        <f>R13+SUM(R15:R17)</f>
        <v>198254.44611200001</v>
      </c>
      <c r="S20" s="29">
        <f>S13+SUM(S15:S17)</f>
        <v>0</v>
      </c>
      <c r="T20" s="47">
        <f>T13+SUM(T15:T17)</f>
        <v>0</v>
      </c>
    </row>
    <row r="21" spans="2:20" x14ac:dyDescent="0.3">
      <c r="C21" s="43"/>
      <c r="G21" s="79"/>
      <c r="I21" s="80"/>
      <c r="M21" s="46"/>
      <c r="P21" t="s">
        <v>8018</v>
      </c>
    </row>
    <row r="22" spans="2:20" x14ac:dyDescent="0.3">
      <c r="G22" s="79"/>
      <c r="I22" s="80"/>
      <c r="P22" t="s">
        <v>8017</v>
      </c>
    </row>
    <row r="23" spans="2:20" x14ac:dyDescent="0.3">
      <c r="C23" s="43"/>
      <c r="G23" s="79"/>
      <c r="I23" s="80"/>
      <c r="M23" s="46"/>
      <c r="R23" s="83" t="s">
        <v>8188</v>
      </c>
      <c r="S23" s="135">
        <f>S14+SUM(R15:T17)</f>
        <v>198254.44611200001</v>
      </c>
    </row>
    <row r="24" spans="2:20" x14ac:dyDescent="0.3">
      <c r="G24" s="79"/>
      <c r="I24" s="80"/>
    </row>
    <row r="25" spans="2:20" x14ac:dyDescent="0.3">
      <c r="C25" s="43"/>
      <c r="G25" s="79"/>
      <c r="I25" s="80"/>
      <c r="M25" s="46"/>
    </row>
    <row r="26" spans="2:20" x14ac:dyDescent="0.3">
      <c r="G26" s="79"/>
      <c r="I26" s="80"/>
    </row>
    <row r="27" spans="2:20" x14ac:dyDescent="0.3">
      <c r="G27" s="79"/>
      <c r="I27" s="80"/>
    </row>
    <row r="28" spans="2:20" x14ac:dyDescent="0.3">
      <c r="G28" s="79"/>
      <c r="I28" s="80"/>
    </row>
    <row r="29" spans="2:20" x14ac:dyDescent="0.3">
      <c r="G29" s="79"/>
      <c r="I29" s="80"/>
    </row>
    <row r="30" spans="2:20" x14ac:dyDescent="0.3">
      <c r="C30" s="43"/>
      <c r="D30" s="43"/>
      <c r="G30" s="79"/>
      <c r="I30" s="80"/>
      <c r="M30" s="46"/>
    </row>
    <row r="31" spans="2:20" x14ac:dyDescent="0.3">
      <c r="G31" s="79"/>
      <c r="I31" s="80"/>
    </row>
    <row r="32" spans="2:20" x14ac:dyDescent="0.3">
      <c r="C32" s="43"/>
      <c r="G32" s="79"/>
      <c r="I32" s="80"/>
      <c r="M32" s="46"/>
    </row>
    <row r="33" spans="7:9" x14ac:dyDescent="0.3">
      <c r="G33" s="79"/>
      <c r="I33" s="80"/>
    </row>
  </sheetData>
  <autoFilter ref="A2:N11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4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41" t="s">
        <v>3815</v>
      </c>
      <c r="B1" s="142"/>
      <c r="C1" s="142"/>
      <c r="D1" s="143"/>
      <c r="E1" s="144" t="s">
        <v>7818</v>
      </c>
      <c r="F1" s="145"/>
      <c r="G1" s="146"/>
      <c r="H1" s="5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6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7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8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8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8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8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8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8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8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8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8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8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8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8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8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8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8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8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7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8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8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8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8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8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8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7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8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8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7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8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8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8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7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8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8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7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8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8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8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8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8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8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8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8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8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7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8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8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7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8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8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8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8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8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8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8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8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7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8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8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8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8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8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8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8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8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8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8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7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8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8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8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8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8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8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8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8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8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8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7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8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8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7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8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8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8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8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8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8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8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8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8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8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8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8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8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8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8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7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8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8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8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8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8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8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8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8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8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8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7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8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8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7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8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8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8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8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8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8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8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8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8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8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7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8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8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8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8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8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8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7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8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41" t="s">
        <v>3815</v>
      </c>
      <c r="B1" s="142"/>
      <c r="C1" s="142"/>
      <c r="D1" s="143"/>
      <c r="E1" s="144" t="s">
        <v>7818</v>
      </c>
      <c r="F1" s="145"/>
      <c r="G1" s="146"/>
      <c r="H1" s="5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47" t="s">
        <v>3815</v>
      </c>
      <c r="B1" s="147"/>
      <c r="C1" s="147"/>
      <c r="D1" s="147"/>
      <c r="E1" s="147"/>
      <c r="F1" s="144" t="s">
        <v>7818</v>
      </c>
      <c r="G1" s="145"/>
      <c r="H1" s="146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Z369"/>
  <sheetViews>
    <sheetView tabSelected="1" zoomScale="90" zoomScaleNormal="90" workbookViewId="0">
      <pane xSplit="4" ySplit="3" topLeftCell="N347" activePane="bottomRight" state="frozen"/>
      <selection pane="topRight" activeCell="E1" sqref="E1"/>
      <selection pane="bottomLeft" activeCell="A4" sqref="A4"/>
      <selection pane="bottomRight" activeCell="B366" sqref="B366"/>
    </sheetView>
  </sheetViews>
  <sheetFormatPr defaultRowHeight="14.4" x14ac:dyDescent="0.3"/>
  <cols>
    <col min="1" max="1" width="14.21875" customWidth="1"/>
    <col min="2" max="2" width="43.21875" customWidth="1"/>
    <col min="3" max="3" width="9.21875"/>
    <col min="4" max="4" width="15.21875" customWidth="1"/>
    <col min="5" max="5" width="12.5546875" style="18" customWidth="1"/>
    <col min="6" max="6" width="12.21875" style="18" customWidth="1"/>
    <col min="7" max="7" width="15" style="41" customWidth="1"/>
    <col min="8" max="8" width="17.77734375" bestFit="1" customWidth="1"/>
    <col min="9" max="9" width="9.33203125" style="34" customWidth="1"/>
    <col min="10" max="11" width="9.21875"/>
    <col min="12" max="12" width="14.77734375" style="29" customWidth="1"/>
    <col min="13" max="13" width="13.21875" style="29" bestFit="1" customWidth="1"/>
    <col min="14" max="14" width="9.21875" style="29"/>
    <col min="16" max="16" width="10.77734375" customWidth="1"/>
    <col min="17" max="17" width="9.6640625" customWidth="1"/>
    <col min="20" max="20" width="11" bestFit="1" customWidth="1"/>
    <col min="21" max="21" width="12.109375" bestFit="1" customWidth="1"/>
    <col min="22" max="22" width="9.6640625" customWidth="1"/>
    <col min="23" max="23" width="9.88671875" customWidth="1"/>
    <col min="24" max="24" width="11" bestFit="1" customWidth="1"/>
    <col min="25" max="25" width="21.109375" customWidth="1"/>
  </cols>
  <sheetData>
    <row r="1" spans="1:26" ht="15" thickBot="1" x14ac:dyDescent="0.35">
      <c r="A1" s="141" t="s">
        <v>3815</v>
      </c>
      <c r="B1" s="142"/>
      <c r="C1" s="142"/>
      <c r="D1" s="143"/>
      <c r="E1" s="144"/>
      <c r="F1" s="145"/>
      <c r="G1" s="146"/>
      <c r="H1" s="5"/>
    </row>
    <row r="2" spans="1:26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28" t="s">
        <v>8023</v>
      </c>
      <c r="R2" s="28" t="s">
        <v>8024</v>
      </c>
      <c r="S2" s="28" t="s">
        <v>8021</v>
      </c>
      <c r="T2" s="54" t="s">
        <v>8025</v>
      </c>
      <c r="U2" s="55" t="s">
        <v>8026</v>
      </c>
      <c r="V2" s="55" t="s">
        <v>8027</v>
      </c>
      <c r="W2" s="55" t="s">
        <v>8028</v>
      </c>
      <c r="X2" s="56" t="s">
        <v>8029</v>
      </c>
    </row>
    <row r="3" spans="1:26" x14ac:dyDescent="0.3">
      <c r="A3" s="7" t="s">
        <v>8298</v>
      </c>
      <c r="B3" s="7"/>
      <c r="C3" s="117"/>
      <c r="D3" s="120"/>
      <c r="E3" s="116"/>
      <c r="F3" s="116"/>
      <c r="G3" s="126"/>
      <c r="H3" s="7"/>
      <c r="I3" s="21"/>
      <c r="J3" s="7"/>
      <c r="K3" s="7"/>
      <c r="L3" s="31"/>
      <c r="M3" s="31"/>
      <c r="N3" s="31"/>
    </row>
    <row r="4" spans="1:26" x14ac:dyDescent="0.3">
      <c r="A4" s="92" t="s">
        <v>8399</v>
      </c>
      <c r="B4" s="92"/>
      <c r="C4" s="92"/>
      <c r="D4" s="131"/>
      <c r="E4" s="136">
        <v>44837</v>
      </c>
      <c r="F4" s="136">
        <v>44841</v>
      </c>
      <c r="G4" s="133"/>
      <c r="H4" s="92"/>
      <c r="I4" s="96"/>
      <c r="J4" s="92"/>
      <c r="K4" s="92"/>
      <c r="L4" s="129">
        <f t="shared" ref="L4:L67" si="0">D4*(1-G4)</f>
        <v>0</v>
      </c>
      <c r="M4" s="129">
        <f t="shared" ref="M4:M67" si="1">IF(J4="",L4,(D4/C4)*J4)</f>
        <v>0</v>
      </c>
      <c r="N4" s="97"/>
      <c r="T4" s="29"/>
      <c r="U4" s="29"/>
      <c r="V4" s="29"/>
      <c r="W4" s="29"/>
      <c r="X4" s="29"/>
      <c r="Z4" s="29"/>
    </row>
    <row r="5" spans="1:26" x14ac:dyDescent="0.3">
      <c r="A5" s="5" t="s">
        <v>3707</v>
      </c>
      <c r="B5" s="5" t="s">
        <v>3708</v>
      </c>
      <c r="C5" s="5">
        <v>40</v>
      </c>
      <c r="D5" s="132">
        <v>5529.62</v>
      </c>
      <c r="E5" s="137">
        <v>44837</v>
      </c>
      <c r="F5" s="137">
        <v>44841</v>
      </c>
      <c r="G5" s="138">
        <f>VLOOKUP(A5,'[1]2.x-1'!$A$1:$C$151,2,FALSE)</f>
        <v>0</v>
      </c>
      <c r="H5" s="5" t="s">
        <v>8259</v>
      </c>
      <c r="I5" s="22">
        <f t="shared" ref="I5:I67" si="2">C5*(1-G5)</f>
        <v>40</v>
      </c>
      <c r="J5" s="5"/>
      <c r="K5" s="5"/>
      <c r="L5" s="121">
        <f t="shared" si="0"/>
        <v>5529.62</v>
      </c>
      <c r="M5" s="121">
        <f t="shared" si="1"/>
        <v>5529.62</v>
      </c>
      <c r="N5" s="33">
        <f t="shared" ref="N5:N67" si="3">L5-M5</f>
        <v>0</v>
      </c>
      <c r="R5">
        <v>1</v>
      </c>
      <c r="T5" s="29">
        <f>O5*M5</f>
        <v>0</v>
      </c>
      <c r="U5" s="29">
        <f>P5*M5</f>
        <v>0</v>
      </c>
      <c r="V5" s="29">
        <f>Q5*M5</f>
        <v>0</v>
      </c>
      <c r="W5" s="29">
        <f>R5*M5</f>
        <v>5529.62</v>
      </c>
      <c r="X5" s="29">
        <f>S5*M5</f>
        <v>0</v>
      </c>
      <c r="Z5" s="29"/>
    </row>
    <row r="6" spans="1:26" x14ac:dyDescent="0.3">
      <c r="A6" s="5" t="s">
        <v>2906</v>
      </c>
      <c r="B6" s="5" t="s">
        <v>2907</v>
      </c>
      <c r="C6" s="5">
        <v>113</v>
      </c>
      <c r="D6" s="132">
        <v>12374.89</v>
      </c>
      <c r="E6" s="137">
        <v>44837</v>
      </c>
      <c r="F6" s="137">
        <v>44841</v>
      </c>
      <c r="G6" s="138">
        <f>VLOOKUP(A6,'[1]2.x-1'!$A$1:$C$151,2,FALSE)</f>
        <v>0</v>
      </c>
      <c r="H6" s="5" t="s">
        <v>8260</v>
      </c>
      <c r="I6" s="22">
        <f t="shared" si="2"/>
        <v>113</v>
      </c>
      <c r="J6" s="5"/>
      <c r="K6" s="5"/>
      <c r="L6" s="121">
        <f t="shared" si="0"/>
        <v>12374.89</v>
      </c>
      <c r="M6" s="121">
        <f t="shared" si="1"/>
        <v>12374.89</v>
      </c>
      <c r="N6" s="33">
        <f t="shared" si="3"/>
        <v>0</v>
      </c>
      <c r="R6">
        <v>1</v>
      </c>
      <c r="T6" s="29">
        <f>O6*M6</f>
        <v>0</v>
      </c>
      <c r="U6" s="29">
        <f>P6*M6</f>
        <v>0</v>
      </c>
      <c r="V6" s="29">
        <f>Q6*M6</f>
        <v>0</v>
      </c>
      <c r="W6" s="29">
        <f>R6*M6</f>
        <v>12374.89</v>
      </c>
      <c r="X6" s="29">
        <f>S6*M6</f>
        <v>0</v>
      </c>
      <c r="Z6" s="29"/>
    </row>
    <row r="7" spans="1:26" x14ac:dyDescent="0.3">
      <c r="A7" s="92" t="s">
        <v>8400</v>
      </c>
      <c r="B7" s="92"/>
      <c r="C7" s="92"/>
      <c r="D7" s="131"/>
      <c r="E7" s="136">
        <v>44837</v>
      </c>
      <c r="F7" s="136">
        <v>44839</v>
      </c>
      <c r="G7" s="133"/>
      <c r="H7" s="92"/>
      <c r="I7" s="96"/>
      <c r="J7" s="92"/>
      <c r="K7" s="92"/>
      <c r="L7" s="129">
        <f t="shared" si="0"/>
        <v>0</v>
      </c>
      <c r="M7" s="129">
        <f t="shared" si="1"/>
        <v>0</v>
      </c>
      <c r="N7" s="97"/>
      <c r="T7" s="29"/>
      <c r="U7" s="29"/>
      <c r="V7" s="29"/>
      <c r="W7" s="29"/>
      <c r="X7" s="29"/>
      <c r="Z7" s="29"/>
    </row>
    <row r="8" spans="1:26" x14ac:dyDescent="0.3">
      <c r="A8" s="5" t="s">
        <v>3683</v>
      </c>
      <c r="B8" s="5" t="s">
        <v>3684</v>
      </c>
      <c r="C8" s="5">
        <v>282</v>
      </c>
      <c r="D8" s="132">
        <v>52404.77</v>
      </c>
      <c r="E8" s="137">
        <v>44837</v>
      </c>
      <c r="F8" s="137">
        <v>44839</v>
      </c>
      <c r="G8" s="138">
        <f>VLOOKUP(A8,'[1]2.x-1'!$A$1:$C$151,2,FALSE)</f>
        <v>0</v>
      </c>
      <c r="H8" s="5" t="s">
        <v>8261</v>
      </c>
      <c r="I8" s="22">
        <f t="shared" si="2"/>
        <v>282</v>
      </c>
      <c r="J8" s="5"/>
      <c r="K8" s="5"/>
      <c r="L8" s="121">
        <f t="shared" si="0"/>
        <v>52404.77</v>
      </c>
      <c r="M8" s="121">
        <f t="shared" si="1"/>
        <v>52404.77</v>
      </c>
      <c r="N8" s="33">
        <f t="shared" si="3"/>
        <v>0</v>
      </c>
      <c r="R8">
        <v>1</v>
      </c>
      <c r="T8" s="29">
        <f>O8*M8</f>
        <v>0</v>
      </c>
      <c r="U8" s="29">
        <f>P8*M8</f>
        <v>0</v>
      </c>
      <c r="V8" s="29">
        <f>Q8*M8</f>
        <v>0</v>
      </c>
      <c r="W8" s="29">
        <f>R8*M8</f>
        <v>52404.77</v>
      </c>
      <c r="X8" s="29">
        <f>S8*M8</f>
        <v>0</v>
      </c>
      <c r="Z8" s="29"/>
    </row>
    <row r="9" spans="1:26" x14ac:dyDescent="0.3">
      <c r="A9" s="92" t="s">
        <v>8401</v>
      </c>
      <c r="B9" s="92"/>
      <c r="C9" s="92"/>
      <c r="D9" s="131"/>
      <c r="E9" s="136" t="s">
        <v>8509</v>
      </c>
      <c r="F9" s="136">
        <v>44841</v>
      </c>
      <c r="G9" s="133"/>
      <c r="H9" s="92"/>
      <c r="I9" s="96"/>
      <c r="J9" s="92"/>
      <c r="K9" s="92"/>
      <c r="L9" s="129">
        <f t="shared" si="0"/>
        <v>0</v>
      </c>
      <c r="M9" s="129">
        <f t="shared" si="1"/>
        <v>0</v>
      </c>
      <c r="N9" s="97"/>
      <c r="T9" s="29"/>
      <c r="U9" s="29"/>
      <c r="V9" s="29"/>
      <c r="W9" s="29"/>
      <c r="X9" s="29"/>
      <c r="Z9" s="29"/>
    </row>
    <row r="10" spans="1:26" x14ac:dyDescent="0.3">
      <c r="A10" s="5" t="s">
        <v>2098</v>
      </c>
      <c r="B10" s="5" t="s">
        <v>2099</v>
      </c>
      <c r="C10" s="5">
        <v>16</v>
      </c>
      <c r="D10" s="132">
        <v>3009.03</v>
      </c>
      <c r="E10" s="137" t="s">
        <v>8509</v>
      </c>
      <c r="F10" s="137">
        <v>44841</v>
      </c>
      <c r="G10" s="138">
        <f>VLOOKUP(A10,'[1]2.x-1'!$A$1:$C$151,2,FALSE)</f>
        <v>0.5</v>
      </c>
      <c r="H10" s="5" t="s">
        <v>8257</v>
      </c>
      <c r="I10" s="22">
        <f t="shared" si="2"/>
        <v>8</v>
      </c>
      <c r="J10" s="5"/>
      <c r="K10" s="5"/>
      <c r="L10" s="121">
        <f t="shared" si="0"/>
        <v>1504.5150000000001</v>
      </c>
      <c r="M10" s="121">
        <f t="shared" si="1"/>
        <v>1504.5150000000001</v>
      </c>
      <c r="N10" s="33">
        <f t="shared" si="3"/>
        <v>0</v>
      </c>
      <c r="R10">
        <v>1</v>
      </c>
      <c r="T10" s="29">
        <f t="shared" ref="T10:T11" si="4">O10*M10</f>
        <v>0</v>
      </c>
      <c r="U10" s="29">
        <f t="shared" ref="U10:U11" si="5">P10*M10</f>
        <v>0</v>
      </c>
      <c r="V10" s="29">
        <f t="shared" ref="V10:V11" si="6">Q10*M10</f>
        <v>0</v>
      </c>
      <c r="W10" s="29">
        <f t="shared" ref="W10:W11" si="7">R10*M10</f>
        <v>1504.5150000000001</v>
      </c>
      <c r="X10" s="29">
        <f t="shared" ref="X10:X11" si="8">S10*M10</f>
        <v>0</v>
      </c>
      <c r="Z10" s="29"/>
    </row>
    <row r="11" spans="1:26" x14ac:dyDescent="0.3">
      <c r="A11" s="5" t="s">
        <v>2098</v>
      </c>
      <c r="B11" s="5" t="s">
        <v>2099</v>
      </c>
      <c r="C11" s="5">
        <v>16</v>
      </c>
      <c r="D11" s="132">
        <v>3374.22</v>
      </c>
      <c r="E11" s="137" t="s">
        <v>8509</v>
      </c>
      <c r="F11" s="137">
        <v>44841</v>
      </c>
      <c r="G11" s="138">
        <f>VLOOKUP(A11,'[1]2.x-1'!$A$1:$C$151,2,FALSE)</f>
        <v>0.5</v>
      </c>
      <c r="H11" s="5" t="s">
        <v>8262</v>
      </c>
      <c r="I11" s="22">
        <f t="shared" si="2"/>
        <v>8</v>
      </c>
      <c r="J11" s="5"/>
      <c r="K11" s="5"/>
      <c r="L11" s="121">
        <f t="shared" si="0"/>
        <v>1687.11</v>
      </c>
      <c r="M11" s="121">
        <f t="shared" si="1"/>
        <v>1687.11</v>
      </c>
      <c r="N11" s="33">
        <f t="shared" si="3"/>
        <v>0</v>
      </c>
      <c r="R11">
        <v>1</v>
      </c>
      <c r="T11" s="29">
        <f t="shared" si="4"/>
        <v>0</v>
      </c>
      <c r="U11" s="29">
        <f t="shared" si="5"/>
        <v>0</v>
      </c>
      <c r="V11" s="29">
        <f t="shared" si="6"/>
        <v>0</v>
      </c>
      <c r="W11" s="29">
        <f t="shared" si="7"/>
        <v>1687.11</v>
      </c>
      <c r="X11" s="29">
        <f t="shared" si="8"/>
        <v>0</v>
      </c>
      <c r="Z11" s="29"/>
    </row>
    <row r="12" spans="1:26" x14ac:dyDescent="0.3">
      <c r="A12" s="92" t="s">
        <v>8402</v>
      </c>
      <c r="B12" s="92"/>
      <c r="C12" s="92"/>
      <c r="D12" s="131"/>
      <c r="E12" s="136" t="s">
        <v>8460</v>
      </c>
      <c r="F12" s="136">
        <v>44861</v>
      </c>
      <c r="G12" s="133"/>
      <c r="H12" s="92"/>
      <c r="I12" s="96"/>
      <c r="J12" s="92"/>
      <c r="K12" s="92"/>
      <c r="L12" s="129">
        <f t="shared" si="0"/>
        <v>0</v>
      </c>
      <c r="M12" s="129">
        <f t="shared" si="1"/>
        <v>0</v>
      </c>
      <c r="N12" s="97"/>
      <c r="T12" s="29"/>
      <c r="U12" s="29"/>
      <c r="V12" s="29"/>
      <c r="W12" s="29"/>
      <c r="X12" s="29"/>
      <c r="Z12" s="29"/>
    </row>
    <row r="13" spans="1:26" x14ac:dyDescent="0.3">
      <c r="A13" s="5" t="s">
        <v>2100</v>
      </c>
      <c r="B13" s="5" t="s">
        <v>2101</v>
      </c>
      <c r="C13" s="5">
        <v>60</v>
      </c>
      <c r="D13" s="132">
        <v>8294.42</v>
      </c>
      <c r="E13" s="137" t="s">
        <v>8460</v>
      </c>
      <c r="F13" s="137">
        <v>44851</v>
      </c>
      <c r="G13" s="138">
        <f>VLOOKUP(A13,'[1]2.x-1'!$A$1:$C$151,2,FALSE)</f>
        <v>0.05</v>
      </c>
      <c r="H13" s="5" t="s">
        <v>8263</v>
      </c>
      <c r="I13" s="22">
        <f t="shared" si="2"/>
        <v>57</v>
      </c>
      <c r="J13" s="5"/>
      <c r="K13" s="5"/>
      <c r="L13" s="121">
        <f t="shared" si="0"/>
        <v>7879.6989999999996</v>
      </c>
      <c r="M13" s="121">
        <f t="shared" si="1"/>
        <v>7879.6989999999996</v>
      </c>
      <c r="N13" s="33">
        <f t="shared" si="3"/>
        <v>0</v>
      </c>
      <c r="Q13">
        <v>1</v>
      </c>
      <c r="T13" s="29">
        <f t="shared" ref="T13:T26" si="9">O13*M13</f>
        <v>0</v>
      </c>
      <c r="U13" s="29">
        <f t="shared" ref="U13:U26" si="10">P13*M13</f>
        <v>0</v>
      </c>
      <c r="V13" s="29">
        <f t="shared" ref="V13:V26" si="11">Q13*M13</f>
        <v>7879.6989999999996</v>
      </c>
      <c r="W13" s="29">
        <f t="shared" ref="W13:W26" si="12">R13*M13</f>
        <v>0</v>
      </c>
      <c r="X13" s="29">
        <f t="shared" ref="X13:X26" si="13">S13*M13</f>
        <v>0</v>
      </c>
      <c r="Z13" s="29"/>
    </row>
    <row r="14" spans="1:26" x14ac:dyDescent="0.3">
      <c r="A14" s="5" t="s">
        <v>2100</v>
      </c>
      <c r="B14" s="5" t="s">
        <v>2101</v>
      </c>
      <c r="C14" s="5">
        <v>60</v>
      </c>
      <c r="D14" s="132">
        <v>7482.26</v>
      </c>
      <c r="E14" s="137" t="s">
        <v>8460</v>
      </c>
      <c r="F14" s="137">
        <v>44851</v>
      </c>
      <c r="G14" s="138">
        <f>VLOOKUP(A14,'[1]2.x-1'!$A$1:$C$151,2,FALSE)</f>
        <v>0.05</v>
      </c>
      <c r="H14" s="5" t="s">
        <v>8264</v>
      </c>
      <c r="I14" s="22">
        <f t="shared" si="2"/>
        <v>57</v>
      </c>
      <c r="J14" s="5"/>
      <c r="K14" s="5"/>
      <c r="L14" s="121">
        <f t="shared" si="0"/>
        <v>7108.1469999999999</v>
      </c>
      <c r="M14" s="121">
        <f t="shared" si="1"/>
        <v>7108.1469999999999</v>
      </c>
      <c r="N14" s="33">
        <f t="shared" si="3"/>
        <v>0</v>
      </c>
      <c r="Q14">
        <v>1</v>
      </c>
      <c r="T14" s="29">
        <f t="shared" si="9"/>
        <v>0</v>
      </c>
      <c r="U14" s="29">
        <f t="shared" si="10"/>
        <v>0</v>
      </c>
      <c r="V14" s="29">
        <f t="shared" si="11"/>
        <v>7108.1469999999999</v>
      </c>
      <c r="W14" s="29">
        <f t="shared" si="12"/>
        <v>0</v>
      </c>
      <c r="X14" s="29">
        <f t="shared" si="13"/>
        <v>0</v>
      </c>
      <c r="Z14" s="29"/>
    </row>
    <row r="15" spans="1:26" x14ac:dyDescent="0.3">
      <c r="A15" s="5" t="s">
        <v>2100</v>
      </c>
      <c r="B15" s="5" t="s">
        <v>2101</v>
      </c>
      <c r="C15" s="5">
        <v>60</v>
      </c>
      <c r="D15" s="132">
        <v>12653.32</v>
      </c>
      <c r="E15" s="137" t="s">
        <v>8460</v>
      </c>
      <c r="F15" s="137">
        <v>44851</v>
      </c>
      <c r="G15" s="138">
        <f>VLOOKUP(A15,'[1]2.x-1'!$A$1:$C$151,2,FALSE)</f>
        <v>0.05</v>
      </c>
      <c r="H15" s="5" t="s">
        <v>8262</v>
      </c>
      <c r="I15" s="22">
        <f t="shared" si="2"/>
        <v>57</v>
      </c>
      <c r="J15" s="5"/>
      <c r="K15" s="5"/>
      <c r="L15" s="121">
        <f t="shared" si="0"/>
        <v>12020.653999999999</v>
      </c>
      <c r="M15" s="121">
        <f t="shared" si="1"/>
        <v>12020.653999999999</v>
      </c>
      <c r="N15" s="33">
        <f t="shared" si="3"/>
        <v>0</v>
      </c>
      <c r="Q15">
        <v>1</v>
      </c>
      <c r="T15" s="29">
        <f t="shared" si="9"/>
        <v>0</v>
      </c>
      <c r="U15" s="29">
        <f t="shared" si="10"/>
        <v>0</v>
      </c>
      <c r="V15" s="29">
        <f t="shared" si="11"/>
        <v>12020.653999999999</v>
      </c>
      <c r="W15" s="29">
        <f t="shared" si="12"/>
        <v>0</v>
      </c>
      <c r="X15" s="29">
        <f t="shared" si="13"/>
        <v>0</v>
      </c>
      <c r="Z15" s="29"/>
    </row>
    <row r="16" spans="1:26" x14ac:dyDescent="0.3">
      <c r="A16" s="5" t="s">
        <v>2102</v>
      </c>
      <c r="B16" s="5" t="s">
        <v>2103</v>
      </c>
      <c r="C16" s="5">
        <v>8</v>
      </c>
      <c r="D16" s="132">
        <v>1073.71</v>
      </c>
      <c r="E16" s="137">
        <v>44852</v>
      </c>
      <c r="F16" s="137">
        <v>44853</v>
      </c>
      <c r="G16" s="138">
        <f>VLOOKUP(A16,'[1]2.x-1'!$A$1:$C$151,2,FALSE)</f>
        <v>0</v>
      </c>
      <c r="H16" s="5" t="s">
        <v>8263</v>
      </c>
      <c r="I16" s="22">
        <f t="shared" si="2"/>
        <v>8</v>
      </c>
      <c r="J16" s="5"/>
      <c r="K16" s="5"/>
      <c r="L16" s="121">
        <f t="shared" si="0"/>
        <v>1073.71</v>
      </c>
      <c r="M16" s="121">
        <f t="shared" si="1"/>
        <v>1073.71</v>
      </c>
      <c r="N16" s="33">
        <f t="shared" si="3"/>
        <v>0</v>
      </c>
      <c r="S16">
        <v>1</v>
      </c>
      <c r="T16" s="29">
        <f t="shared" si="9"/>
        <v>0</v>
      </c>
      <c r="U16" s="29">
        <f t="shared" si="10"/>
        <v>0</v>
      </c>
      <c r="V16" s="29">
        <f t="shared" si="11"/>
        <v>0</v>
      </c>
      <c r="W16" s="29">
        <f t="shared" si="12"/>
        <v>0</v>
      </c>
      <c r="X16" s="29">
        <f t="shared" si="13"/>
        <v>1073.71</v>
      </c>
      <c r="Z16" s="29"/>
    </row>
    <row r="17" spans="1:26" x14ac:dyDescent="0.3">
      <c r="A17" s="5" t="s">
        <v>2102</v>
      </c>
      <c r="B17" s="5" t="s">
        <v>2103</v>
      </c>
      <c r="C17" s="5">
        <v>8</v>
      </c>
      <c r="D17" s="132">
        <v>968.58</v>
      </c>
      <c r="E17" s="137">
        <v>44852</v>
      </c>
      <c r="F17" s="137">
        <v>44853</v>
      </c>
      <c r="G17" s="138">
        <f>VLOOKUP(A17,'[1]2.x-1'!$A$1:$C$151,2,FALSE)</f>
        <v>0</v>
      </c>
      <c r="H17" s="5" t="s">
        <v>8264</v>
      </c>
      <c r="I17" s="22">
        <f t="shared" si="2"/>
        <v>8</v>
      </c>
      <c r="J17" s="5"/>
      <c r="K17" s="5"/>
      <c r="L17" s="121">
        <f t="shared" si="0"/>
        <v>968.58</v>
      </c>
      <c r="M17" s="121">
        <f t="shared" si="1"/>
        <v>968.58</v>
      </c>
      <c r="N17" s="33">
        <f t="shared" si="3"/>
        <v>0</v>
      </c>
      <c r="S17">
        <v>1</v>
      </c>
      <c r="T17" s="29">
        <f t="shared" si="9"/>
        <v>0</v>
      </c>
      <c r="U17" s="29">
        <f t="shared" si="10"/>
        <v>0</v>
      </c>
      <c r="V17" s="29">
        <f t="shared" si="11"/>
        <v>0</v>
      </c>
      <c r="W17" s="29">
        <f t="shared" si="12"/>
        <v>0</v>
      </c>
      <c r="X17" s="29">
        <f t="shared" si="13"/>
        <v>968.58</v>
      </c>
      <c r="Z17" s="29"/>
    </row>
    <row r="18" spans="1:26" x14ac:dyDescent="0.3">
      <c r="A18" s="5" t="s">
        <v>2102</v>
      </c>
      <c r="B18" s="5" t="s">
        <v>2103</v>
      </c>
      <c r="C18" s="5">
        <v>8</v>
      </c>
      <c r="D18" s="132">
        <v>1637.97</v>
      </c>
      <c r="E18" s="137">
        <v>44852</v>
      </c>
      <c r="F18" s="137">
        <v>44853</v>
      </c>
      <c r="G18" s="138">
        <f>VLOOKUP(A18,'[1]2.x-1'!$A$1:$C$151,2,FALSE)</f>
        <v>0</v>
      </c>
      <c r="H18" s="5" t="s">
        <v>8262</v>
      </c>
      <c r="I18" s="22">
        <f t="shared" si="2"/>
        <v>8</v>
      </c>
      <c r="J18" s="5"/>
      <c r="K18" s="5"/>
      <c r="L18" s="121">
        <f t="shared" si="0"/>
        <v>1637.97</v>
      </c>
      <c r="M18" s="121">
        <f t="shared" si="1"/>
        <v>1637.97</v>
      </c>
      <c r="N18" s="33">
        <f t="shared" si="3"/>
        <v>0</v>
      </c>
      <c r="S18">
        <v>1</v>
      </c>
      <c r="T18" s="29">
        <f t="shared" si="9"/>
        <v>0</v>
      </c>
      <c r="U18" s="29">
        <f t="shared" si="10"/>
        <v>0</v>
      </c>
      <c r="V18" s="29">
        <f t="shared" si="11"/>
        <v>0</v>
      </c>
      <c r="W18" s="29">
        <f t="shared" si="12"/>
        <v>0</v>
      </c>
      <c r="X18" s="29">
        <f t="shared" si="13"/>
        <v>1637.97</v>
      </c>
      <c r="Z18" s="29"/>
    </row>
    <row r="19" spans="1:26" x14ac:dyDescent="0.3">
      <c r="A19" s="5" t="s">
        <v>2104</v>
      </c>
      <c r="B19" s="5" t="s">
        <v>2105</v>
      </c>
      <c r="C19" s="5">
        <v>20</v>
      </c>
      <c r="D19" s="132">
        <v>2684.28</v>
      </c>
      <c r="E19" s="137">
        <v>44854</v>
      </c>
      <c r="F19" s="137">
        <v>44858</v>
      </c>
      <c r="G19" s="138">
        <f>VLOOKUP(A19,'[1]2.x-1'!$A$1:$C$151,2,FALSE)</f>
        <v>0</v>
      </c>
      <c r="H19" s="5" t="s">
        <v>8263</v>
      </c>
      <c r="I19" s="22">
        <f t="shared" si="2"/>
        <v>20</v>
      </c>
      <c r="J19" s="5"/>
      <c r="K19" s="5"/>
      <c r="L19" s="121">
        <f t="shared" si="0"/>
        <v>2684.28</v>
      </c>
      <c r="M19" s="121">
        <f t="shared" si="1"/>
        <v>2684.28</v>
      </c>
      <c r="N19" s="33">
        <f t="shared" si="3"/>
        <v>0</v>
      </c>
      <c r="S19">
        <v>1</v>
      </c>
      <c r="T19" s="29">
        <f t="shared" si="9"/>
        <v>0</v>
      </c>
      <c r="U19" s="29">
        <f t="shared" si="10"/>
        <v>0</v>
      </c>
      <c r="V19" s="29">
        <f t="shared" si="11"/>
        <v>0</v>
      </c>
      <c r="W19" s="29">
        <f t="shared" si="12"/>
        <v>0</v>
      </c>
      <c r="X19" s="29">
        <f t="shared" si="13"/>
        <v>2684.28</v>
      </c>
      <c r="Z19" s="29"/>
    </row>
    <row r="20" spans="1:26" x14ac:dyDescent="0.3">
      <c r="A20" s="5" t="s">
        <v>2104</v>
      </c>
      <c r="B20" s="5" t="s">
        <v>2105</v>
      </c>
      <c r="C20" s="5">
        <v>80</v>
      </c>
      <c r="D20" s="132">
        <v>14606.95</v>
      </c>
      <c r="E20" s="137">
        <v>44854</v>
      </c>
      <c r="F20" s="137">
        <v>44858</v>
      </c>
      <c r="G20" s="138">
        <f>VLOOKUP(A20,'[1]2.x-1'!$A$1:$C$151,2,FALSE)</f>
        <v>0</v>
      </c>
      <c r="H20" s="5" t="s">
        <v>8257</v>
      </c>
      <c r="I20" s="22">
        <f t="shared" si="2"/>
        <v>80</v>
      </c>
      <c r="J20" s="5"/>
      <c r="K20" s="5"/>
      <c r="L20" s="121">
        <f t="shared" si="0"/>
        <v>14606.95</v>
      </c>
      <c r="M20" s="121">
        <f t="shared" si="1"/>
        <v>14606.95</v>
      </c>
      <c r="N20" s="33">
        <f t="shared" si="3"/>
        <v>0</v>
      </c>
      <c r="S20">
        <v>1</v>
      </c>
      <c r="T20" s="29">
        <f t="shared" si="9"/>
        <v>0</v>
      </c>
      <c r="U20" s="29">
        <f t="shared" si="10"/>
        <v>0</v>
      </c>
      <c r="V20" s="29">
        <f t="shared" si="11"/>
        <v>0</v>
      </c>
      <c r="W20" s="29">
        <f t="shared" si="12"/>
        <v>0</v>
      </c>
      <c r="X20" s="29">
        <f t="shared" si="13"/>
        <v>14606.95</v>
      </c>
      <c r="Z20" s="29"/>
    </row>
    <row r="21" spans="1:26" x14ac:dyDescent="0.3">
      <c r="A21" s="5" t="s">
        <v>2104</v>
      </c>
      <c r="B21" s="5" t="s">
        <v>2105</v>
      </c>
      <c r="C21" s="5">
        <v>80</v>
      </c>
      <c r="D21" s="132">
        <v>9685.77</v>
      </c>
      <c r="E21" s="137">
        <v>44854</v>
      </c>
      <c r="F21" s="137">
        <v>44858</v>
      </c>
      <c r="G21" s="138">
        <f>VLOOKUP(A21,'[1]2.x-1'!$A$1:$C$151,2,FALSE)</f>
        <v>0</v>
      </c>
      <c r="H21" s="5" t="s">
        <v>8264</v>
      </c>
      <c r="I21" s="22">
        <f t="shared" si="2"/>
        <v>80</v>
      </c>
      <c r="J21" s="5"/>
      <c r="K21" s="5"/>
      <c r="L21" s="121">
        <f t="shared" si="0"/>
        <v>9685.77</v>
      </c>
      <c r="M21" s="121">
        <f t="shared" si="1"/>
        <v>9685.77</v>
      </c>
      <c r="N21" s="33">
        <f t="shared" si="3"/>
        <v>0</v>
      </c>
      <c r="S21">
        <v>1</v>
      </c>
      <c r="T21" s="29">
        <f t="shared" si="9"/>
        <v>0</v>
      </c>
      <c r="U21" s="29">
        <f t="shared" si="10"/>
        <v>0</v>
      </c>
      <c r="V21" s="29">
        <f t="shared" si="11"/>
        <v>0</v>
      </c>
      <c r="W21" s="29">
        <f t="shared" si="12"/>
        <v>0</v>
      </c>
      <c r="X21" s="29">
        <f t="shared" si="13"/>
        <v>9685.77</v>
      </c>
      <c r="Z21" s="29"/>
    </row>
    <row r="22" spans="1:26" x14ac:dyDescent="0.3">
      <c r="A22" s="5" t="s">
        <v>2104</v>
      </c>
      <c r="B22" s="5" t="s">
        <v>2105</v>
      </c>
      <c r="C22" s="5">
        <v>80</v>
      </c>
      <c r="D22" s="132">
        <v>16379.7</v>
      </c>
      <c r="E22" s="137">
        <v>44854</v>
      </c>
      <c r="F22" s="137">
        <v>44858</v>
      </c>
      <c r="G22" s="138">
        <f>VLOOKUP(A22,'[1]2.x-1'!$A$1:$C$151,2,FALSE)</f>
        <v>0</v>
      </c>
      <c r="H22" s="5" t="s">
        <v>8262</v>
      </c>
      <c r="I22" s="22">
        <f t="shared" si="2"/>
        <v>80</v>
      </c>
      <c r="J22" s="5"/>
      <c r="K22" s="5"/>
      <c r="L22" s="121">
        <f t="shared" si="0"/>
        <v>16379.7</v>
      </c>
      <c r="M22" s="121">
        <f t="shared" si="1"/>
        <v>16379.7</v>
      </c>
      <c r="N22" s="33">
        <f t="shared" si="3"/>
        <v>0</v>
      </c>
      <c r="S22">
        <v>1</v>
      </c>
      <c r="T22" s="29">
        <f t="shared" si="9"/>
        <v>0</v>
      </c>
      <c r="U22" s="29">
        <f t="shared" si="10"/>
        <v>0</v>
      </c>
      <c r="V22" s="29">
        <f t="shared" si="11"/>
        <v>0</v>
      </c>
      <c r="W22" s="29">
        <f t="shared" si="12"/>
        <v>0</v>
      </c>
      <c r="X22" s="29">
        <f t="shared" si="13"/>
        <v>16379.7</v>
      </c>
      <c r="Z22" s="29"/>
    </row>
    <row r="23" spans="1:26" x14ac:dyDescent="0.3">
      <c r="A23" s="5" t="s">
        <v>2106</v>
      </c>
      <c r="B23" s="5" t="s">
        <v>2107</v>
      </c>
      <c r="C23" s="5">
        <v>20</v>
      </c>
      <c r="D23" s="132">
        <v>2684.28</v>
      </c>
      <c r="E23" s="137">
        <v>44859</v>
      </c>
      <c r="F23" s="137">
        <v>44861</v>
      </c>
      <c r="G23" s="138">
        <f>VLOOKUP(A23,'[1]2.x-1'!$A$1:$C$151,2,FALSE)</f>
        <v>0</v>
      </c>
      <c r="H23" s="5" t="s">
        <v>8263</v>
      </c>
      <c r="I23" s="22">
        <f t="shared" si="2"/>
        <v>20</v>
      </c>
      <c r="J23" s="5"/>
      <c r="K23" s="5"/>
      <c r="L23" s="121">
        <f t="shared" si="0"/>
        <v>2684.28</v>
      </c>
      <c r="M23" s="121">
        <f t="shared" si="1"/>
        <v>2684.28</v>
      </c>
      <c r="N23" s="33">
        <f t="shared" si="3"/>
        <v>0</v>
      </c>
      <c r="S23">
        <v>1</v>
      </c>
      <c r="T23" s="29">
        <f t="shared" si="9"/>
        <v>0</v>
      </c>
      <c r="U23" s="29">
        <f t="shared" si="10"/>
        <v>0</v>
      </c>
      <c r="V23" s="29">
        <f t="shared" si="11"/>
        <v>0</v>
      </c>
      <c r="W23" s="29">
        <f t="shared" si="12"/>
        <v>0</v>
      </c>
      <c r="X23" s="29">
        <f t="shared" si="13"/>
        <v>2684.28</v>
      </c>
      <c r="Z23" s="29"/>
    </row>
    <row r="24" spans="1:26" x14ac:dyDescent="0.3">
      <c r="A24" s="5" t="s">
        <v>2106</v>
      </c>
      <c r="B24" s="5" t="s">
        <v>2107</v>
      </c>
      <c r="C24" s="5">
        <v>80</v>
      </c>
      <c r="D24" s="132">
        <v>14606.95</v>
      </c>
      <c r="E24" s="137">
        <v>44859</v>
      </c>
      <c r="F24" s="137">
        <v>44861</v>
      </c>
      <c r="G24" s="138">
        <f>VLOOKUP(A24,'[1]2.x-1'!$A$1:$C$151,2,FALSE)</f>
        <v>0</v>
      </c>
      <c r="H24" s="5" t="s">
        <v>8257</v>
      </c>
      <c r="I24" s="22">
        <f t="shared" si="2"/>
        <v>80</v>
      </c>
      <c r="J24" s="5"/>
      <c r="K24" s="5"/>
      <c r="L24" s="121">
        <f t="shared" si="0"/>
        <v>14606.95</v>
      </c>
      <c r="M24" s="121">
        <f t="shared" si="1"/>
        <v>14606.95</v>
      </c>
      <c r="N24" s="33">
        <f t="shared" si="3"/>
        <v>0</v>
      </c>
      <c r="S24">
        <v>1</v>
      </c>
      <c r="T24" s="29">
        <f t="shared" si="9"/>
        <v>0</v>
      </c>
      <c r="U24" s="29">
        <f t="shared" si="10"/>
        <v>0</v>
      </c>
      <c r="V24" s="29">
        <f t="shared" si="11"/>
        <v>0</v>
      </c>
      <c r="W24" s="29">
        <f t="shared" si="12"/>
        <v>0</v>
      </c>
      <c r="X24" s="29">
        <f t="shared" si="13"/>
        <v>14606.95</v>
      </c>
      <c r="Z24" s="29"/>
    </row>
    <row r="25" spans="1:26" x14ac:dyDescent="0.3">
      <c r="A25" s="5" t="s">
        <v>2106</v>
      </c>
      <c r="B25" s="5" t="s">
        <v>2107</v>
      </c>
      <c r="C25" s="5">
        <v>80</v>
      </c>
      <c r="D25" s="132">
        <v>9685.77</v>
      </c>
      <c r="E25" s="137">
        <v>44859</v>
      </c>
      <c r="F25" s="137">
        <v>44861</v>
      </c>
      <c r="G25" s="138">
        <f>VLOOKUP(A25,'[1]2.x-1'!$A$1:$C$151,2,FALSE)</f>
        <v>0</v>
      </c>
      <c r="H25" s="5" t="s">
        <v>8264</v>
      </c>
      <c r="I25" s="22">
        <f t="shared" si="2"/>
        <v>80</v>
      </c>
      <c r="J25" s="5"/>
      <c r="K25" s="5"/>
      <c r="L25" s="121">
        <f t="shared" si="0"/>
        <v>9685.77</v>
      </c>
      <c r="M25" s="121">
        <f t="shared" si="1"/>
        <v>9685.77</v>
      </c>
      <c r="N25" s="33">
        <f t="shared" si="3"/>
        <v>0</v>
      </c>
      <c r="S25">
        <v>1</v>
      </c>
      <c r="T25" s="29">
        <f t="shared" si="9"/>
        <v>0</v>
      </c>
      <c r="U25" s="29">
        <f t="shared" si="10"/>
        <v>0</v>
      </c>
      <c r="V25" s="29">
        <f t="shared" si="11"/>
        <v>0</v>
      </c>
      <c r="W25" s="29">
        <f t="shared" si="12"/>
        <v>0</v>
      </c>
      <c r="X25" s="29">
        <f t="shared" si="13"/>
        <v>9685.77</v>
      </c>
      <c r="Z25" s="29"/>
    </row>
    <row r="26" spans="1:26" x14ac:dyDescent="0.3">
      <c r="A26" s="5" t="s">
        <v>2106</v>
      </c>
      <c r="B26" s="5" t="s">
        <v>2107</v>
      </c>
      <c r="C26" s="5">
        <v>80</v>
      </c>
      <c r="D26" s="132">
        <v>16379.7</v>
      </c>
      <c r="E26" s="137">
        <v>44859</v>
      </c>
      <c r="F26" s="137">
        <v>44861</v>
      </c>
      <c r="G26" s="138">
        <f>VLOOKUP(A26,'[1]2.x-1'!$A$1:$C$151,2,FALSE)</f>
        <v>0</v>
      </c>
      <c r="H26" s="5" t="s">
        <v>8262</v>
      </c>
      <c r="I26" s="22">
        <f t="shared" si="2"/>
        <v>80</v>
      </c>
      <c r="J26" s="5"/>
      <c r="K26" s="5"/>
      <c r="L26" s="121">
        <f t="shared" si="0"/>
        <v>16379.7</v>
      </c>
      <c r="M26" s="121">
        <f t="shared" si="1"/>
        <v>16379.7</v>
      </c>
      <c r="N26" s="33">
        <f t="shared" si="3"/>
        <v>0</v>
      </c>
      <c r="S26">
        <v>1</v>
      </c>
      <c r="T26" s="29">
        <f t="shared" si="9"/>
        <v>0</v>
      </c>
      <c r="U26" s="29">
        <f t="shared" si="10"/>
        <v>0</v>
      </c>
      <c r="V26" s="29">
        <f t="shared" si="11"/>
        <v>0</v>
      </c>
      <c r="W26" s="29">
        <f t="shared" si="12"/>
        <v>0</v>
      </c>
      <c r="X26" s="29">
        <f t="shared" si="13"/>
        <v>16379.7</v>
      </c>
      <c r="Z26" s="29"/>
    </row>
    <row r="27" spans="1:26" x14ac:dyDescent="0.3">
      <c r="A27" s="92" t="s">
        <v>8403</v>
      </c>
      <c r="B27" s="92"/>
      <c r="C27" s="92"/>
      <c r="D27" s="131"/>
      <c r="E27" s="136" t="s">
        <v>8455</v>
      </c>
      <c r="F27" s="136">
        <v>44841</v>
      </c>
      <c r="G27" s="133"/>
      <c r="H27" s="92"/>
      <c r="I27" s="96"/>
      <c r="J27" s="92"/>
      <c r="K27" s="92"/>
      <c r="L27" s="129">
        <f t="shared" si="0"/>
        <v>0</v>
      </c>
      <c r="M27" s="129">
        <f t="shared" si="1"/>
        <v>0</v>
      </c>
      <c r="N27" s="97"/>
      <c r="T27" s="29"/>
      <c r="U27" s="29"/>
      <c r="V27" s="29"/>
      <c r="W27" s="29"/>
      <c r="X27" s="29"/>
      <c r="Y27" s="122">
        <f>SUM(T28:T34)</f>
        <v>0</v>
      </c>
      <c r="Z27" s="29"/>
    </row>
    <row r="28" spans="1:26" x14ac:dyDescent="0.3">
      <c r="A28" s="5" t="s">
        <v>2052</v>
      </c>
      <c r="B28" s="5" t="s">
        <v>2053</v>
      </c>
      <c r="C28" s="5">
        <v>40</v>
      </c>
      <c r="D28" s="132">
        <v>6249.34</v>
      </c>
      <c r="E28" s="137" t="s">
        <v>8455</v>
      </c>
      <c r="F28" s="137">
        <v>44841</v>
      </c>
      <c r="G28" s="138">
        <f>VLOOKUP(A28,'[1]2.x-1'!$A$1:$C$151,2,FALSE)</f>
        <v>0.7</v>
      </c>
      <c r="H28" s="5" t="s">
        <v>8266</v>
      </c>
      <c r="I28" s="22">
        <f t="shared" si="2"/>
        <v>12.000000000000002</v>
      </c>
      <c r="J28" s="5"/>
      <c r="K28" s="5"/>
      <c r="L28" s="121">
        <f t="shared" si="0"/>
        <v>1874.8020000000004</v>
      </c>
      <c r="M28" s="121">
        <f t="shared" si="1"/>
        <v>1874.8020000000004</v>
      </c>
      <c r="N28" s="33">
        <f t="shared" si="3"/>
        <v>0</v>
      </c>
      <c r="Q28">
        <v>1</v>
      </c>
      <c r="T28" s="29">
        <f t="shared" ref="T28:T30" si="14">O28*M28</f>
        <v>0</v>
      </c>
      <c r="U28" s="29">
        <f t="shared" ref="U28:U30" si="15">P28*M28</f>
        <v>0</v>
      </c>
      <c r="V28" s="29">
        <f t="shared" ref="V28:V30" si="16">Q28*M28</f>
        <v>1874.8020000000004</v>
      </c>
      <c r="W28" s="29">
        <f t="shared" ref="W28:W30" si="17">R28*M28</f>
        <v>0</v>
      </c>
      <c r="X28" s="29">
        <f t="shared" ref="X28:X30" si="18">S28*M28</f>
        <v>0</v>
      </c>
      <c r="Z28" s="29"/>
    </row>
    <row r="29" spans="1:26" x14ac:dyDescent="0.3">
      <c r="A29" s="5" t="s">
        <v>2052</v>
      </c>
      <c r="B29" s="5" t="s">
        <v>2053</v>
      </c>
      <c r="C29" s="5">
        <v>160</v>
      </c>
      <c r="D29" s="132">
        <v>19371.55</v>
      </c>
      <c r="E29" s="137" t="s">
        <v>8455</v>
      </c>
      <c r="F29" s="137">
        <v>44841</v>
      </c>
      <c r="G29" s="138">
        <f>VLOOKUP(A29,'[1]2.x-1'!$A$1:$C$151,2,FALSE)</f>
        <v>0.7</v>
      </c>
      <c r="H29" s="5" t="s">
        <v>8264</v>
      </c>
      <c r="I29" s="22">
        <f t="shared" si="2"/>
        <v>48.000000000000007</v>
      </c>
      <c r="J29" s="5"/>
      <c r="K29" s="5"/>
      <c r="L29" s="121">
        <f t="shared" si="0"/>
        <v>5811.4650000000011</v>
      </c>
      <c r="M29" s="121">
        <f t="shared" si="1"/>
        <v>5811.4650000000011</v>
      </c>
      <c r="N29" s="33">
        <f t="shared" si="3"/>
        <v>0</v>
      </c>
      <c r="Q29">
        <v>1</v>
      </c>
      <c r="T29" s="29">
        <f t="shared" si="14"/>
        <v>0</v>
      </c>
      <c r="U29" s="29">
        <f t="shared" si="15"/>
        <v>0</v>
      </c>
      <c r="V29" s="29">
        <f t="shared" si="16"/>
        <v>5811.4650000000011</v>
      </c>
      <c r="W29" s="29">
        <f t="shared" si="17"/>
        <v>0</v>
      </c>
      <c r="X29" s="29">
        <f t="shared" si="18"/>
        <v>0</v>
      </c>
      <c r="Z29" s="29"/>
    </row>
    <row r="30" spans="1:26" x14ac:dyDescent="0.3">
      <c r="A30" s="5" t="s">
        <v>2052</v>
      </c>
      <c r="B30" s="5" t="s">
        <v>2053</v>
      </c>
      <c r="C30" s="5">
        <v>220</v>
      </c>
      <c r="D30" s="132">
        <v>29191.39</v>
      </c>
      <c r="E30" s="137" t="s">
        <v>8455</v>
      </c>
      <c r="F30" s="137">
        <v>44841</v>
      </c>
      <c r="G30" s="138">
        <f>VLOOKUP(A30,'[1]2.x-1'!$A$1:$C$151,2,FALSE)</f>
        <v>0.7</v>
      </c>
      <c r="H30" s="5" t="s">
        <v>8265</v>
      </c>
      <c r="I30" s="22">
        <f t="shared" si="2"/>
        <v>66.000000000000014</v>
      </c>
      <c r="J30" s="5"/>
      <c r="K30" s="5"/>
      <c r="L30" s="121">
        <f t="shared" si="0"/>
        <v>8757.4170000000013</v>
      </c>
      <c r="M30" s="121">
        <f t="shared" si="1"/>
        <v>8757.4170000000013</v>
      </c>
      <c r="N30" s="33">
        <f t="shared" si="3"/>
        <v>0</v>
      </c>
      <c r="Q30">
        <v>1</v>
      </c>
      <c r="T30" s="29">
        <f t="shared" si="14"/>
        <v>0</v>
      </c>
      <c r="U30" s="29">
        <f t="shared" si="15"/>
        <v>0</v>
      </c>
      <c r="V30" s="29">
        <f t="shared" si="16"/>
        <v>8757.4170000000013</v>
      </c>
      <c r="W30" s="29">
        <f t="shared" si="17"/>
        <v>0</v>
      </c>
      <c r="X30" s="29">
        <f t="shared" si="18"/>
        <v>0</v>
      </c>
      <c r="Z30" s="29"/>
    </row>
    <row r="31" spans="1:26" x14ac:dyDescent="0.3">
      <c r="A31" s="92" t="s">
        <v>8404</v>
      </c>
      <c r="B31" s="92"/>
      <c r="C31" s="92"/>
      <c r="D31" s="131"/>
      <c r="E31" s="136" t="s">
        <v>8461</v>
      </c>
      <c r="F31" s="136">
        <v>44853</v>
      </c>
      <c r="G31" s="133"/>
      <c r="H31" s="92"/>
      <c r="I31" s="96"/>
      <c r="J31" s="92"/>
      <c r="K31" s="92"/>
      <c r="L31" s="129">
        <f t="shared" si="0"/>
        <v>0</v>
      </c>
      <c r="M31" s="129">
        <f t="shared" si="1"/>
        <v>0</v>
      </c>
      <c r="N31" s="97"/>
      <c r="T31" s="29"/>
      <c r="U31" s="29"/>
      <c r="V31" s="29"/>
      <c r="W31" s="29"/>
      <c r="X31" s="29"/>
      <c r="Z31" s="29"/>
    </row>
    <row r="32" spans="1:26" x14ac:dyDescent="0.3">
      <c r="A32" s="5" t="s">
        <v>2082</v>
      </c>
      <c r="B32" s="5" t="s">
        <v>2083</v>
      </c>
      <c r="C32" s="5">
        <v>70</v>
      </c>
      <c r="D32" s="132">
        <v>8729.2999999999993</v>
      </c>
      <c r="E32" s="137" t="s">
        <v>8461</v>
      </c>
      <c r="F32" s="137">
        <v>44845</v>
      </c>
      <c r="G32" s="138">
        <f>VLOOKUP(A32,'[1]2.x-1'!$A$1:$C$151,2,FALSE)</f>
        <v>0.5</v>
      </c>
      <c r="H32" s="5" t="s">
        <v>8264</v>
      </c>
      <c r="I32" s="22">
        <f t="shared" si="2"/>
        <v>35</v>
      </c>
      <c r="J32" s="5"/>
      <c r="K32" s="5"/>
      <c r="L32" s="121">
        <f t="shared" si="0"/>
        <v>4364.6499999999996</v>
      </c>
      <c r="M32" s="121">
        <f t="shared" si="1"/>
        <v>4364.6499999999996</v>
      </c>
      <c r="N32" s="33">
        <f t="shared" si="3"/>
        <v>0</v>
      </c>
      <c r="Q32">
        <v>1</v>
      </c>
      <c r="T32" s="29">
        <f t="shared" ref="T32:T34" si="19">O32*M32</f>
        <v>0</v>
      </c>
      <c r="U32" s="29">
        <f t="shared" ref="U32:U34" si="20">P32*M32</f>
        <v>0</v>
      </c>
      <c r="V32" s="29">
        <f t="shared" ref="V32:V34" si="21">Q32*M32</f>
        <v>4364.6499999999996</v>
      </c>
      <c r="W32" s="29">
        <f t="shared" ref="W32:W34" si="22">R32*M32</f>
        <v>0</v>
      </c>
      <c r="X32" s="29">
        <f t="shared" ref="X32:X34" si="23">S32*M32</f>
        <v>0</v>
      </c>
      <c r="Z32" s="29"/>
    </row>
    <row r="33" spans="1:26" x14ac:dyDescent="0.3">
      <c r="A33" s="5" t="s">
        <v>2076</v>
      </c>
      <c r="B33" s="5" t="s">
        <v>2077</v>
      </c>
      <c r="C33" s="5">
        <v>80</v>
      </c>
      <c r="D33" s="132">
        <v>12648.66</v>
      </c>
      <c r="E33" s="137" t="s">
        <v>8510</v>
      </c>
      <c r="F33" s="137">
        <v>44853</v>
      </c>
      <c r="G33" s="138">
        <f>VLOOKUP(A33,'[1]2.x-1'!$A$1:$C$151,2,FALSE)</f>
        <v>0.5</v>
      </c>
      <c r="H33" s="5" t="s">
        <v>8266</v>
      </c>
      <c r="I33" s="22">
        <f t="shared" si="2"/>
        <v>40</v>
      </c>
      <c r="J33" s="5"/>
      <c r="K33" s="5"/>
      <c r="L33" s="121">
        <f t="shared" si="0"/>
        <v>6324.33</v>
      </c>
      <c r="M33" s="121">
        <f t="shared" si="1"/>
        <v>6324.33</v>
      </c>
      <c r="N33" s="33">
        <f t="shared" si="3"/>
        <v>0</v>
      </c>
      <c r="Q33">
        <v>1</v>
      </c>
      <c r="T33" s="29">
        <f t="shared" si="19"/>
        <v>0</v>
      </c>
      <c r="U33" s="29">
        <f t="shared" si="20"/>
        <v>0</v>
      </c>
      <c r="V33" s="29">
        <f t="shared" si="21"/>
        <v>6324.33</v>
      </c>
      <c r="W33" s="29">
        <f t="shared" si="22"/>
        <v>0</v>
      </c>
      <c r="X33" s="29">
        <f t="shared" si="23"/>
        <v>0</v>
      </c>
      <c r="Z33" s="29"/>
    </row>
    <row r="34" spans="1:26" x14ac:dyDescent="0.3">
      <c r="A34" s="5" t="s">
        <v>2076</v>
      </c>
      <c r="B34" s="5" t="s">
        <v>2077</v>
      </c>
      <c r="C34" s="5">
        <v>80</v>
      </c>
      <c r="D34" s="132">
        <v>9802</v>
      </c>
      <c r="E34" s="137" t="s">
        <v>8510</v>
      </c>
      <c r="F34" s="137">
        <v>44853</v>
      </c>
      <c r="G34" s="138">
        <f>VLOOKUP(A34,'[1]2.x-1'!$A$1:$C$151,2,FALSE)</f>
        <v>0.5</v>
      </c>
      <c r="H34" s="5" t="s">
        <v>8264</v>
      </c>
      <c r="I34" s="22">
        <f t="shared" si="2"/>
        <v>40</v>
      </c>
      <c r="J34" s="5"/>
      <c r="K34" s="5"/>
      <c r="L34" s="121">
        <f t="shared" si="0"/>
        <v>4901</v>
      </c>
      <c r="M34" s="121">
        <f t="shared" si="1"/>
        <v>4901</v>
      </c>
      <c r="N34" s="33">
        <f t="shared" si="3"/>
        <v>0</v>
      </c>
      <c r="Q34">
        <v>1</v>
      </c>
      <c r="T34" s="29">
        <f t="shared" si="19"/>
        <v>0</v>
      </c>
      <c r="U34" s="29">
        <f t="shared" si="20"/>
        <v>0</v>
      </c>
      <c r="V34" s="29">
        <f t="shared" si="21"/>
        <v>4901</v>
      </c>
      <c r="W34" s="29">
        <f t="shared" si="22"/>
        <v>0</v>
      </c>
      <c r="X34" s="29">
        <f t="shared" si="23"/>
        <v>0</v>
      </c>
      <c r="Z34" s="29"/>
    </row>
    <row r="35" spans="1:26" x14ac:dyDescent="0.3">
      <c r="A35" s="92" t="s">
        <v>8405</v>
      </c>
      <c r="B35" s="92"/>
      <c r="C35" s="92"/>
      <c r="D35" s="131"/>
      <c r="E35" s="136" t="s">
        <v>8511</v>
      </c>
      <c r="F35" s="136">
        <v>44943</v>
      </c>
      <c r="G35" s="133"/>
      <c r="H35" s="92"/>
      <c r="I35" s="96"/>
      <c r="J35" s="92"/>
      <c r="K35" s="92"/>
      <c r="L35" s="129">
        <f t="shared" si="0"/>
        <v>0</v>
      </c>
      <c r="M35" s="129">
        <f t="shared" si="1"/>
        <v>0</v>
      </c>
      <c r="N35" s="97"/>
      <c r="T35" s="29"/>
      <c r="U35" s="29"/>
      <c r="V35" s="29"/>
      <c r="W35" s="29"/>
      <c r="X35" s="29"/>
      <c r="Y35" s="89">
        <f>SUM(T36:T53)</f>
        <v>0</v>
      </c>
      <c r="Z35" s="29"/>
    </row>
    <row r="36" spans="1:26" x14ac:dyDescent="0.3">
      <c r="A36" s="5" t="s">
        <v>1635</v>
      </c>
      <c r="B36" s="5" t="s">
        <v>1636</v>
      </c>
      <c r="C36" s="5">
        <v>24</v>
      </c>
      <c r="D36" s="132">
        <v>5400.02</v>
      </c>
      <c r="E36" s="137" t="s">
        <v>8511</v>
      </c>
      <c r="F36" s="137">
        <v>44925</v>
      </c>
      <c r="G36" s="138">
        <f>VLOOKUP(A36,'[1]2.x-1'!$A$1:$C$151,2,FALSE)</f>
        <v>0.2</v>
      </c>
      <c r="H36" s="5" t="s">
        <v>8268</v>
      </c>
      <c r="I36" s="22">
        <f t="shared" si="2"/>
        <v>19.200000000000003</v>
      </c>
      <c r="J36" s="5"/>
      <c r="K36" s="5"/>
      <c r="L36" s="121">
        <f t="shared" si="0"/>
        <v>4320.0160000000005</v>
      </c>
      <c r="M36" s="121">
        <f t="shared" si="1"/>
        <v>4320.0160000000005</v>
      </c>
      <c r="N36" s="33">
        <f t="shared" si="3"/>
        <v>0</v>
      </c>
      <c r="Q36">
        <v>1</v>
      </c>
      <c r="T36" s="29">
        <f>O36*M36</f>
        <v>0</v>
      </c>
      <c r="U36" s="29">
        <f>P36*M36</f>
        <v>0</v>
      </c>
      <c r="V36" s="29">
        <f>Q36*M36</f>
        <v>4320.0160000000005</v>
      </c>
      <c r="W36" s="29">
        <f>R36*M36</f>
        <v>0</v>
      </c>
      <c r="X36" s="29">
        <f>S36*M36</f>
        <v>0</v>
      </c>
      <c r="Y36" s="83" t="s">
        <v>8192</v>
      </c>
      <c r="Z36" s="29"/>
    </row>
    <row r="37" spans="1:26" x14ac:dyDescent="0.3">
      <c r="A37" s="5" t="s">
        <v>1635</v>
      </c>
      <c r="B37" s="5" t="s">
        <v>1636</v>
      </c>
      <c r="C37" s="5">
        <v>24</v>
      </c>
      <c r="D37" s="132">
        <v>3862.09</v>
      </c>
      <c r="E37" s="137" t="s">
        <v>8511</v>
      </c>
      <c r="F37" s="137">
        <v>44925</v>
      </c>
      <c r="G37" s="138">
        <f>VLOOKUP(A37,'[1]2.x-1'!$A$1:$C$151,2,FALSE)</f>
        <v>0.2</v>
      </c>
      <c r="H37" s="5" t="s">
        <v>8267</v>
      </c>
      <c r="I37" s="22">
        <f t="shared" si="2"/>
        <v>19.200000000000003</v>
      </c>
      <c r="J37" s="5"/>
      <c r="K37" s="5"/>
      <c r="L37" s="121">
        <f t="shared" si="0"/>
        <v>3089.6720000000005</v>
      </c>
      <c r="M37" s="121">
        <f t="shared" si="1"/>
        <v>3089.6720000000005</v>
      </c>
      <c r="N37" s="33">
        <f t="shared" si="3"/>
        <v>0</v>
      </c>
      <c r="Q37">
        <v>1</v>
      </c>
      <c r="T37" s="29">
        <f>O37*M37</f>
        <v>0</v>
      </c>
      <c r="U37" s="29">
        <f>P37*M37</f>
        <v>0</v>
      </c>
      <c r="V37" s="29">
        <f>Q37*M37</f>
        <v>3089.6720000000005</v>
      </c>
      <c r="W37" s="29">
        <f>R37*M37</f>
        <v>0</v>
      </c>
      <c r="X37" s="29">
        <f>S37*M37</f>
        <v>0</v>
      </c>
      <c r="Z37" s="29"/>
    </row>
    <row r="38" spans="1:26" x14ac:dyDescent="0.3">
      <c r="A38" s="5" t="s">
        <v>1635</v>
      </c>
      <c r="B38" s="5" t="s">
        <v>1636</v>
      </c>
      <c r="C38" s="5">
        <v>24</v>
      </c>
      <c r="D38" s="132">
        <v>2992.9</v>
      </c>
      <c r="E38" s="137" t="s">
        <v>8511</v>
      </c>
      <c r="F38" s="137">
        <v>44925</v>
      </c>
      <c r="G38" s="138">
        <f>VLOOKUP(A38,'[1]2.x-1'!$A$1:$C$151,2,FALSE)</f>
        <v>0.2</v>
      </c>
      <c r="H38" s="5" t="s">
        <v>8269</v>
      </c>
      <c r="I38" s="22">
        <f t="shared" si="2"/>
        <v>19.200000000000003</v>
      </c>
      <c r="J38" s="5"/>
      <c r="K38" s="5"/>
      <c r="L38" s="121">
        <f t="shared" si="0"/>
        <v>2394.3200000000002</v>
      </c>
      <c r="M38" s="121">
        <f t="shared" si="1"/>
        <v>2394.3200000000002</v>
      </c>
      <c r="N38" s="33">
        <f t="shared" si="3"/>
        <v>0</v>
      </c>
      <c r="Q38">
        <v>1</v>
      </c>
      <c r="T38" s="29">
        <f>O38*M38</f>
        <v>0</v>
      </c>
      <c r="U38" s="29">
        <f>P38*M38</f>
        <v>0</v>
      </c>
      <c r="V38" s="29">
        <f>Q38*M38</f>
        <v>2394.3200000000002</v>
      </c>
      <c r="W38" s="29">
        <f>R38*M38</f>
        <v>0</v>
      </c>
      <c r="X38" s="29">
        <f>S38*M38</f>
        <v>0</v>
      </c>
      <c r="Z38" s="29"/>
    </row>
    <row r="39" spans="1:26" x14ac:dyDescent="0.3">
      <c r="A39" s="5" t="s">
        <v>1637</v>
      </c>
      <c r="B39" s="5" t="s">
        <v>1638</v>
      </c>
      <c r="C39" s="5">
        <v>40</v>
      </c>
      <c r="D39" s="132">
        <v>4842.8900000000003</v>
      </c>
      <c r="E39" s="137">
        <v>44929</v>
      </c>
      <c r="F39" s="137">
        <v>44943</v>
      </c>
      <c r="G39" s="138">
        <f>VLOOKUP(A39,'[1]2.x-1'!$A$1:$C$151,2,FALSE)</f>
        <v>0</v>
      </c>
      <c r="H39" s="5" t="s">
        <v>8269</v>
      </c>
      <c r="I39" s="22">
        <f t="shared" si="2"/>
        <v>40</v>
      </c>
      <c r="J39" s="5"/>
      <c r="K39" s="5"/>
      <c r="L39" s="121">
        <f t="shared" si="0"/>
        <v>4842.8900000000003</v>
      </c>
      <c r="M39" s="121">
        <f t="shared" si="1"/>
        <v>4842.8900000000003</v>
      </c>
      <c r="N39" s="33">
        <f t="shared" si="3"/>
        <v>0</v>
      </c>
      <c r="S39">
        <v>1</v>
      </c>
      <c r="T39" s="29">
        <f>O39*M39</f>
        <v>0</v>
      </c>
      <c r="U39" s="29">
        <f>P39*M39</f>
        <v>0</v>
      </c>
      <c r="V39" s="29">
        <f>Q39*M39</f>
        <v>0</v>
      </c>
      <c r="W39" s="29">
        <f>R39*M39</f>
        <v>0</v>
      </c>
      <c r="X39" s="29">
        <f>S39*M39</f>
        <v>4842.8900000000003</v>
      </c>
      <c r="Z39" s="29"/>
    </row>
    <row r="40" spans="1:26" x14ac:dyDescent="0.3">
      <c r="A40" s="92" t="s">
        <v>8406</v>
      </c>
      <c r="B40" s="92"/>
      <c r="C40" s="92"/>
      <c r="D40" s="131"/>
      <c r="E40" s="136" t="s">
        <v>7234</v>
      </c>
      <c r="F40" s="136">
        <v>44917</v>
      </c>
      <c r="G40" s="133"/>
      <c r="H40" s="92"/>
      <c r="I40" s="96"/>
      <c r="J40" s="92"/>
      <c r="K40" s="92"/>
      <c r="L40" s="129">
        <f t="shared" si="0"/>
        <v>0</v>
      </c>
      <c r="M40" s="129">
        <f t="shared" si="1"/>
        <v>0</v>
      </c>
      <c r="N40" s="97"/>
      <c r="T40" s="29"/>
      <c r="U40" s="29"/>
      <c r="V40" s="29"/>
      <c r="W40" s="29"/>
      <c r="X40" s="29"/>
      <c r="Z40" s="29"/>
    </row>
    <row r="41" spans="1:26" x14ac:dyDescent="0.3">
      <c r="A41" s="5" t="s">
        <v>1673</v>
      </c>
      <c r="B41" s="5" t="s">
        <v>1674</v>
      </c>
      <c r="C41" s="5">
        <v>32</v>
      </c>
      <c r="D41" s="132">
        <v>3874.31</v>
      </c>
      <c r="E41" s="137" t="s">
        <v>7234</v>
      </c>
      <c r="F41" s="137">
        <v>44866</v>
      </c>
      <c r="G41" s="138">
        <f>VLOOKUP(A41,'[1]2.x-1'!$A$1:$C$151,2,FALSE)</f>
        <v>0.6</v>
      </c>
      <c r="H41" s="5" t="s">
        <v>8272</v>
      </c>
      <c r="I41" s="22">
        <f t="shared" si="2"/>
        <v>12.8</v>
      </c>
      <c r="J41" s="5"/>
      <c r="K41" s="5"/>
      <c r="L41" s="121">
        <f t="shared" si="0"/>
        <v>1549.7240000000002</v>
      </c>
      <c r="M41" s="121">
        <f t="shared" si="1"/>
        <v>1549.7240000000002</v>
      </c>
      <c r="N41" s="33">
        <f t="shared" si="3"/>
        <v>0</v>
      </c>
      <c r="Q41">
        <v>1</v>
      </c>
      <c r="T41" s="29">
        <f t="shared" ref="T41:T53" si="24">O41*M41</f>
        <v>0</v>
      </c>
      <c r="U41" s="29">
        <f t="shared" ref="U41:U53" si="25">P41*M41</f>
        <v>0</v>
      </c>
      <c r="V41" s="29">
        <f t="shared" ref="V41:V53" si="26">Q41*M41</f>
        <v>1549.7240000000002</v>
      </c>
      <c r="W41" s="29">
        <f t="shared" ref="W41:W53" si="27">R41*M41</f>
        <v>0</v>
      </c>
      <c r="X41" s="29">
        <f t="shared" ref="X41:X53" si="28">S41*M41</f>
        <v>0</v>
      </c>
      <c r="Z41" s="29"/>
    </row>
    <row r="42" spans="1:26" x14ac:dyDescent="0.3">
      <c r="A42" s="5" t="s">
        <v>1653</v>
      </c>
      <c r="B42" s="5" t="s">
        <v>1654</v>
      </c>
      <c r="C42" s="5">
        <v>80</v>
      </c>
      <c r="D42" s="132">
        <v>9976.35</v>
      </c>
      <c r="E42" s="137">
        <v>44852</v>
      </c>
      <c r="F42" s="137">
        <v>44865</v>
      </c>
      <c r="G42" s="138">
        <f>VLOOKUP(A42,'[1]2.x-1'!$A$1:$C$151,2,FALSE)</f>
        <v>0</v>
      </c>
      <c r="H42" s="5" t="s">
        <v>8272</v>
      </c>
      <c r="I42" s="22">
        <f t="shared" si="2"/>
        <v>80</v>
      </c>
      <c r="J42" s="5"/>
      <c r="K42" s="5"/>
      <c r="L42" s="121">
        <f t="shared" si="0"/>
        <v>9976.35</v>
      </c>
      <c r="M42" s="121">
        <f t="shared" si="1"/>
        <v>9976.35</v>
      </c>
      <c r="N42" s="33">
        <f t="shared" si="3"/>
        <v>0</v>
      </c>
      <c r="S42">
        <v>1</v>
      </c>
      <c r="T42" s="29">
        <f t="shared" si="24"/>
        <v>0</v>
      </c>
      <c r="U42" s="29">
        <f t="shared" si="25"/>
        <v>0</v>
      </c>
      <c r="V42" s="29">
        <f t="shared" si="26"/>
        <v>0</v>
      </c>
      <c r="W42" s="29">
        <f t="shared" si="27"/>
        <v>0</v>
      </c>
      <c r="X42" s="29">
        <f t="shared" si="28"/>
        <v>9976.35</v>
      </c>
      <c r="Z42" s="29"/>
    </row>
    <row r="43" spans="1:26" x14ac:dyDescent="0.3">
      <c r="A43" s="5" t="s">
        <v>1653</v>
      </c>
      <c r="B43" s="5" t="s">
        <v>1654</v>
      </c>
      <c r="C43" s="5">
        <v>160</v>
      </c>
      <c r="D43" s="132">
        <v>19952.7</v>
      </c>
      <c r="E43" s="137">
        <v>44852</v>
      </c>
      <c r="F43" s="137">
        <v>44865</v>
      </c>
      <c r="G43" s="138">
        <f>VLOOKUP(A43,'[1]2.x-1'!$A$1:$C$151,2,FALSE)</f>
        <v>0</v>
      </c>
      <c r="H43" s="5" t="s">
        <v>8269</v>
      </c>
      <c r="I43" s="22">
        <f t="shared" si="2"/>
        <v>160</v>
      </c>
      <c r="J43" s="5"/>
      <c r="K43" s="5"/>
      <c r="L43" s="121">
        <f t="shared" si="0"/>
        <v>19952.7</v>
      </c>
      <c r="M43" s="121">
        <f t="shared" si="1"/>
        <v>19952.7</v>
      </c>
      <c r="N43" s="33">
        <f t="shared" si="3"/>
        <v>0</v>
      </c>
      <c r="S43">
        <v>1</v>
      </c>
      <c r="T43" s="29">
        <f t="shared" si="24"/>
        <v>0</v>
      </c>
      <c r="U43" s="29">
        <f t="shared" si="25"/>
        <v>0</v>
      </c>
      <c r="V43" s="29">
        <f t="shared" si="26"/>
        <v>0</v>
      </c>
      <c r="W43" s="29">
        <f t="shared" si="27"/>
        <v>0</v>
      </c>
      <c r="X43" s="29">
        <f t="shared" si="28"/>
        <v>19952.7</v>
      </c>
      <c r="Z43" s="29"/>
    </row>
    <row r="44" spans="1:26" x14ac:dyDescent="0.3">
      <c r="A44" s="5" t="s">
        <v>1653</v>
      </c>
      <c r="B44" s="5" t="s">
        <v>1654</v>
      </c>
      <c r="C44" s="5">
        <v>80</v>
      </c>
      <c r="D44" s="132">
        <v>11059.23</v>
      </c>
      <c r="E44" s="137">
        <v>44852</v>
      </c>
      <c r="F44" s="137">
        <v>44865</v>
      </c>
      <c r="G44" s="138">
        <f>VLOOKUP(A44,'[1]2.x-1'!$A$1:$C$151,2,FALSE)</f>
        <v>0</v>
      </c>
      <c r="H44" s="5" t="s">
        <v>8259</v>
      </c>
      <c r="I44" s="22">
        <f t="shared" si="2"/>
        <v>80</v>
      </c>
      <c r="J44" s="5"/>
      <c r="K44" s="5"/>
      <c r="L44" s="121">
        <f t="shared" si="0"/>
        <v>11059.23</v>
      </c>
      <c r="M44" s="121">
        <f t="shared" si="1"/>
        <v>11059.23</v>
      </c>
      <c r="N44" s="33">
        <f t="shared" si="3"/>
        <v>0</v>
      </c>
      <c r="S44">
        <v>1</v>
      </c>
      <c r="T44" s="29">
        <f t="shared" si="24"/>
        <v>0</v>
      </c>
      <c r="U44" s="29">
        <f t="shared" si="25"/>
        <v>0</v>
      </c>
      <c r="V44" s="29">
        <f t="shared" si="26"/>
        <v>0</v>
      </c>
      <c r="W44" s="29">
        <f t="shared" si="27"/>
        <v>0</v>
      </c>
      <c r="X44" s="29">
        <f t="shared" si="28"/>
        <v>11059.23</v>
      </c>
      <c r="Z44" s="29"/>
    </row>
    <row r="45" spans="1:26" x14ac:dyDescent="0.3">
      <c r="A45" s="5" t="s">
        <v>1653</v>
      </c>
      <c r="B45" s="5" t="s">
        <v>1654</v>
      </c>
      <c r="C45" s="5">
        <v>160</v>
      </c>
      <c r="D45" s="132">
        <v>36000.1</v>
      </c>
      <c r="E45" s="137">
        <v>44852</v>
      </c>
      <c r="F45" s="137">
        <v>44865</v>
      </c>
      <c r="G45" s="138">
        <f>VLOOKUP(A45,'[1]2.x-1'!$A$1:$C$151,2,FALSE)</f>
        <v>0</v>
      </c>
      <c r="H45" s="5" t="s">
        <v>8268</v>
      </c>
      <c r="I45" s="22">
        <f t="shared" si="2"/>
        <v>160</v>
      </c>
      <c r="J45" s="5"/>
      <c r="K45" s="5"/>
      <c r="L45" s="121">
        <f t="shared" si="0"/>
        <v>36000.1</v>
      </c>
      <c r="M45" s="121">
        <f t="shared" si="1"/>
        <v>36000.1</v>
      </c>
      <c r="N45" s="33">
        <f t="shared" si="3"/>
        <v>0</v>
      </c>
      <c r="S45">
        <v>1</v>
      </c>
      <c r="T45" s="29">
        <f t="shared" si="24"/>
        <v>0</v>
      </c>
      <c r="U45" s="29">
        <f t="shared" si="25"/>
        <v>0</v>
      </c>
      <c r="V45" s="29">
        <f t="shared" si="26"/>
        <v>0</v>
      </c>
      <c r="W45" s="29">
        <f t="shared" si="27"/>
        <v>0</v>
      </c>
      <c r="X45" s="29">
        <f t="shared" si="28"/>
        <v>36000.1</v>
      </c>
      <c r="Z45" s="29"/>
    </row>
    <row r="46" spans="1:26" x14ac:dyDescent="0.3">
      <c r="A46" s="5" t="s">
        <v>1655</v>
      </c>
      <c r="B46" s="5" t="s">
        <v>1656</v>
      </c>
      <c r="C46" s="5">
        <v>80</v>
      </c>
      <c r="D46" s="132">
        <v>9976.35</v>
      </c>
      <c r="E46" s="137">
        <v>44866</v>
      </c>
      <c r="F46" s="137">
        <v>44880</v>
      </c>
      <c r="G46" s="138">
        <f>VLOOKUP(A46,'[1]2.x-1'!$A$1:$C$151,2,FALSE)</f>
        <v>0</v>
      </c>
      <c r="H46" s="5" t="s">
        <v>8272</v>
      </c>
      <c r="I46" s="22">
        <f t="shared" si="2"/>
        <v>80</v>
      </c>
      <c r="J46" s="5"/>
      <c r="K46" s="5"/>
      <c r="L46" s="121">
        <f t="shared" si="0"/>
        <v>9976.35</v>
      </c>
      <c r="M46" s="121">
        <f t="shared" si="1"/>
        <v>9976.35</v>
      </c>
      <c r="N46" s="33">
        <f t="shared" si="3"/>
        <v>0</v>
      </c>
      <c r="S46">
        <v>1</v>
      </c>
      <c r="T46" s="29">
        <f t="shared" si="24"/>
        <v>0</v>
      </c>
      <c r="U46" s="29">
        <f t="shared" si="25"/>
        <v>0</v>
      </c>
      <c r="V46" s="29">
        <f t="shared" si="26"/>
        <v>0</v>
      </c>
      <c r="W46" s="29">
        <f t="shared" si="27"/>
        <v>0</v>
      </c>
      <c r="X46" s="29">
        <f t="shared" si="28"/>
        <v>9976.35</v>
      </c>
      <c r="Z46" s="29"/>
    </row>
    <row r="47" spans="1:26" x14ac:dyDescent="0.3">
      <c r="A47" s="5" t="s">
        <v>1655</v>
      </c>
      <c r="B47" s="5" t="s">
        <v>1656</v>
      </c>
      <c r="C47" s="5">
        <v>160</v>
      </c>
      <c r="D47" s="132">
        <v>36000.1</v>
      </c>
      <c r="E47" s="137">
        <v>44866</v>
      </c>
      <c r="F47" s="137">
        <v>44880</v>
      </c>
      <c r="G47" s="138">
        <f>VLOOKUP(A47,'[1]2.x-1'!$A$1:$C$151,2,FALSE)</f>
        <v>0</v>
      </c>
      <c r="H47" s="5" t="s">
        <v>8268</v>
      </c>
      <c r="I47" s="22">
        <f t="shared" si="2"/>
        <v>160</v>
      </c>
      <c r="J47" s="5"/>
      <c r="K47" s="5"/>
      <c r="L47" s="121">
        <f t="shared" si="0"/>
        <v>36000.1</v>
      </c>
      <c r="M47" s="121">
        <f t="shared" si="1"/>
        <v>36000.1</v>
      </c>
      <c r="N47" s="33">
        <f t="shared" si="3"/>
        <v>0</v>
      </c>
      <c r="S47">
        <v>1</v>
      </c>
      <c r="T47" s="29">
        <f t="shared" si="24"/>
        <v>0</v>
      </c>
      <c r="U47" s="29">
        <f t="shared" si="25"/>
        <v>0</v>
      </c>
      <c r="V47" s="29">
        <f t="shared" si="26"/>
        <v>0</v>
      </c>
      <c r="W47" s="29">
        <f t="shared" si="27"/>
        <v>0</v>
      </c>
      <c r="X47" s="29">
        <f t="shared" si="28"/>
        <v>36000.1</v>
      </c>
      <c r="Z47" s="29"/>
    </row>
    <row r="48" spans="1:26" x14ac:dyDescent="0.3">
      <c r="A48" s="5" t="s">
        <v>1655</v>
      </c>
      <c r="B48" s="5" t="s">
        <v>1656</v>
      </c>
      <c r="C48" s="5">
        <v>80</v>
      </c>
      <c r="D48" s="132">
        <v>11059.23</v>
      </c>
      <c r="E48" s="137">
        <v>44866</v>
      </c>
      <c r="F48" s="137">
        <v>44880</v>
      </c>
      <c r="G48" s="138">
        <f>VLOOKUP(A48,'[1]2.x-1'!$A$1:$C$151,2,FALSE)</f>
        <v>0</v>
      </c>
      <c r="H48" s="5" t="s">
        <v>8259</v>
      </c>
      <c r="I48" s="22">
        <f t="shared" si="2"/>
        <v>80</v>
      </c>
      <c r="J48" s="5"/>
      <c r="K48" s="5"/>
      <c r="L48" s="121">
        <f t="shared" si="0"/>
        <v>11059.23</v>
      </c>
      <c r="M48" s="121">
        <f t="shared" si="1"/>
        <v>11059.23</v>
      </c>
      <c r="N48" s="33">
        <f t="shared" si="3"/>
        <v>0</v>
      </c>
      <c r="S48">
        <v>1</v>
      </c>
      <c r="T48" s="29">
        <f t="shared" si="24"/>
        <v>0</v>
      </c>
      <c r="U48" s="29">
        <f t="shared" si="25"/>
        <v>0</v>
      </c>
      <c r="V48" s="29">
        <f t="shared" si="26"/>
        <v>0</v>
      </c>
      <c r="W48" s="29">
        <f t="shared" si="27"/>
        <v>0</v>
      </c>
      <c r="X48" s="29">
        <f t="shared" si="28"/>
        <v>11059.23</v>
      </c>
      <c r="Z48" s="29"/>
    </row>
    <row r="49" spans="1:26" x14ac:dyDescent="0.3">
      <c r="A49" s="5" t="s">
        <v>1655</v>
      </c>
      <c r="B49" s="5" t="s">
        <v>1656</v>
      </c>
      <c r="C49" s="5">
        <v>160</v>
      </c>
      <c r="D49" s="132">
        <v>19952.7</v>
      </c>
      <c r="E49" s="137">
        <v>44866</v>
      </c>
      <c r="F49" s="137">
        <v>44880</v>
      </c>
      <c r="G49" s="138">
        <f>VLOOKUP(A49,'[1]2.x-1'!$A$1:$C$151,2,FALSE)</f>
        <v>0</v>
      </c>
      <c r="H49" s="5" t="s">
        <v>8269</v>
      </c>
      <c r="I49" s="22">
        <f t="shared" si="2"/>
        <v>160</v>
      </c>
      <c r="J49" s="5"/>
      <c r="K49" s="5"/>
      <c r="L49" s="121">
        <f t="shared" si="0"/>
        <v>19952.7</v>
      </c>
      <c r="M49" s="121">
        <f t="shared" si="1"/>
        <v>19952.7</v>
      </c>
      <c r="N49" s="33">
        <f t="shared" si="3"/>
        <v>0</v>
      </c>
      <c r="S49">
        <v>1</v>
      </c>
      <c r="T49" s="29">
        <f t="shared" si="24"/>
        <v>0</v>
      </c>
      <c r="U49" s="29">
        <f t="shared" si="25"/>
        <v>0</v>
      </c>
      <c r="V49" s="29">
        <f t="shared" si="26"/>
        <v>0</v>
      </c>
      <c r="W49" s="29">
        <f t="shared" si="27"/>
        <v>0</v>
      </c>
      <c r="X49" s="29">
        <f t="shared" si="28"/>
        <v>19952.7</v>
      </c>
      <c r="Z49" s="29"/>
    </row>
    <row r="50" spans="1:26" x14ac:dyDescent="0.3">
      <c r="A50" s="5" t="s">
        <v>1659</v>
      </c>
      <c r="B50" s="5" t="s">
        <v>1656</v>
      </c>
      <c r="C50" s="5">
        <v>80</v>
      </c>
      <c r="D50" s="132">
        <v>9976.35</v>
      </c>
      <c r="E50" s="137">
        <v>44866</v>
      </c>
      <c r="F50" s="137">
        <v>44880</v>
      </c>
      <c r="G50" s="138">
        <f>VLOOKUP(A50,'[1]2.x-1'!$A$1:$C$151,2,FALSE)</f>
        <v>0</v>
      </c>
      <c r="H50" s="5" t="s">
        <v>8269</v>
      </c>
      <c r="I50" s="22">
        <f t="shared" si="2"/>
        <v>80</v>
      </c>
      <c r="J50" s="5"/>
      <c r="K50" s="5"/>
      <c r="L50" s="121">
        <f t="shared" si="0"/>
        <v>9976.35</v>
      </c>
      <c r="M50" s="121">
        <f t="shared" si="1"/>
        <v>9976.35</v>
      </c>
      <c r="N50" s="33">
        <f t="shared" si="3"/>
        <v>0</v>
      </c>
      <c r="S50">
        <v>1</v>
      </c>
      <c r="T50" s="29">
        <f t="shared" si="24"/>
        <v>0</v>
      </c>
      <c r="U50" s="29">
        <f t="shared" si="25"/>
        <v>0</v>
      </c>
      <c r="V50" s="29">
        <f t="shared" si="26"/>
        <v>0</v>
      </c>
      <c r="W50" s="29">
        <f t="shared" si="27"/>
        <v>0</v>
      </c>
      <c r="X50" s="29">
        <f t="shared" si="28"/>
        <v>9976.35</v>
      </c>
      <c r="Z50" s="29"/>
    </row>
    <row r="51" spans="1:26" x14ac:dyDescent="0.3">
      <c r="A51" s="5" t="s">
        <v>1657</v>
      </c>
      <c r="B51" s="5" t="s">
        <v>8199</v>
      </c>
      <c r="C51" s="5">
        <v>40</v>
      </c>
      <c r="D51" s="132">
        <v>4988.17</v>
      </c>
      <c r="E51" s="137">
        <v>44881</v>
      </c>
      <c r="F51" s="137">
        <v>44887</v>
      </c>
      <c r="G51" s="138">
        <f>VLOOKUP(A51,'[1]2.x-1'!$A$1:$C$151,2,FALSE)</f>
        <v>0</v>
      </c>
      <c r="H51" s="5" t="s">
        <v>8272</v>
      </c>
      <c r="I51" s="22">
        <f t="shared" si="2"/>
        <v>40</v>
      </c>
      <c r="J51" s="5"/>
      <c r="K51" s="5"/>
      <c r="L51" s="121">
        <f t="shared" si="0"/>
        <v>4988.17</v>
      </c>
      <c r="M51" s="121">
        <f t="shared" si="1"/>
        <v>4988.17</v>
      </c>
      <c r="N51" s="33">
        <f t="shared" si="3"/>
        <v>0</v>
      </c>
      <c r="S51">
        <v>1</v>
      </c>
      <c r="T51" s="29">
        <f t="shared" si="24"/>
        <v>0</v>
      </c>
      <c r="U51" s="29">
        <f t="shared" si="25"/>
        <v>0</v>
      </c>
      <c r="V51" s="29">
        <f t="shared" si="26"/>
        <v>0</v>
      </c>
      <c r="W51" s="29">
        <f t="shared" si="27"/>
        <v>0</v>
      </c>
      <c r="X51" s="29">
        <f t="shared" si="28"/>
        <v>4988.17</v>
      </c>
      <c r="Z51" s="29"/>
    </row>
    <row r="52" spans="1:26" x14ac:dyDescent="0.3">
      <c r="A52" s="5" t="s">
        <v>1657</v>
      </c>
      <c r="B52" s="5" t="s">
        <v>8199</v>
      </c>
      <c r="C52" s="5">
        <v>80</v>
      </c>
      <c r="D52" s="132">
        <v>9976.35</v>
      </c>
      <c r="E52" s="137">
        <v>44881</v>
      </c>
      <c r="F52" s="137">
        <v>44887</v>
      </c>
      <c r="G52" s="138">
        <f>VLOOKUP(A52,'[1]2.x-1'!$A$1:$C$151,2,FALSE)</f>
        <v>0</v>
      </c>
      <c r="H52" s="5" t="s">
        <v>8269</v>
      </c>
      <c r="I52" s="22">
        <f t="shared" si="2"/>
        <v>80</v>
      </c>
      <c r="J52" s="5"/>
      <c r="K52" s="5"/>
      <c r="L52" s="121">
        <f t="shared" si="0"/>
        <v>9976.35</v>
      </c>
      <c r="M52" s="121">
        <f t="shared" si="1"/>
        <v>9976.35</v>
      </c>
      <c r="N52" s="33">
        <f t="shared" si="3"/>
        <v>0</v>
      </c>
      <c r="S52">
        <v>1</v>
      </c>
      <c r="T52" s="29">
        <f t="shared" si="24"/>
        <v>0</v>
      </c>
      <c r="U52" s="29">
        <f t="shared" si="25"/>
        <v>0</v>
      </c>
      <c r="V52" s="29">
        <f t="shared" si="26"/>
        <v>0</v>
      </c>
      <c r="W52" s="29">
        <f t="shared" si="27"/>
        <v>0</v>
      </c>
      <c r="X52" s="29">
        <f t="shared" si="28"/>
        <v>9976.35</v>
      </c>
      <c r="Z52" s="29"/>
    </row>
    <row r="53" spans="1:26" x14ac:dyDescent="0.3">
      <c r="A53" s="5" t="s">
        <v>1675</v>
      </c>
      <c r="B53" s="5" t="s">
        <v>1676</v>
      </c>
      <c r="C53" s="5">
        <v>16</v>
      </c>
      <c r="D53" s="132">
        <v>3600.01</v>
      </c>
      <c r="E53" s="137">
        <v>44888</v>
      </c>
      <c r="F53" s="137">
        <v>44917</v>
      </c>
      <c r="G53" s="138">
        <f>VLOOKUP(A53,'[1]2.x-1'!$A$1:$C$151,2,FALSE)</f>
        <v>0</v>
      </c>
      <c r="H53" s="5" t="s">
        <v>8268</v>
      </c>
      <c r="I53" s="22">
        <f t="shared" si="2"/>
        <v>16</v>
      </c>
      <c r="J53" s="5"/>
      <c r="K53" s="5"/>
      <c r="L53" s="121">
        <f t="shared" si="0"/>
        <v>3600.01</v>
      </c>
      <c r="M53" s="121">
        <f t="shared" si="1"/>
        <v>3600.01</v>
      </c>
      <c r="N53" s="33">
        <f t="shared" si="3"/>
        <v>0</v>
      </c>
      <c r="S53">
        <v>1</v>
      </c>
      <c r="T53" s="29">
        <f t="shared" si="24"/>
        <v>0</v>
      </c>
      <c r="U53" s="29">
        <f t="shared" si="25"/>
        <v>0</v>
      </c>
      <c r="V53" s="29">
        <f t="shared" si="26"/>
        <v>0</v>
      </c>
      <c r="W53" s="29">
        <f t="shared" si="27"/>
        <v>0</v>
      </c>
      <c r="X53" s="29">
        <f t="shared" si="28"/>
        <v>3600.01</v>
      </c>
      <c r="Z53" s="29"/>
    </row>
    <row r="54" spans="1:26" x14ac:dyDescent="0.3">
      <c r="A54" s="92" t="s">
        <v>8407</v>
      </c>
      <c r="B54" s="92"/>
      <c r="C54" s="92"/>
      <c r="D54" s="131"/>
      <c r="E54" s="136" t="s">
        <v>8368</v>
      </c>
      <c r="F54" s="136">
        <v>44879</v>
      </c>
      <c r="G54" s="133"/>
      <c r="H54" s="92"/>
      <c r="I54" s="96"/>
      <c r="J54" s="92"/>
      <c r="K54" s="92"/>
      <c r="L54" s="129">
        <f t="shared" si="0"/>
        <v>0</v>
      </c>
      <c r="M54" s="129">
        <f t="shared" si="1"/>
        <v>0</v>
      </c>
      <c r="N54" s="97"/>
      <c r="T54" s="29"/>
      <c r="U54" s="29"/>
      <c r="V54" s="29"/>
      <c r="W54" s="29"/>
      <c r="X54" s="29"/>
      <c r="Y54" s="89">
        <f>SUM(T55:T62)</f>
        <v>14798.725000000002</v>
      </c>
      <c r="Z54" s="29"/>
    </row>
    <row r="55" spans="1:26" x14ac:dyDescent="0.3">
      <c r="A55" s="5" t="s">
        <v>3506</v>
      </c>
      <c r="B55" s="5" t="s">
        <v>3507</v>
      </c>
      <c r="C55" s="5">
        <v>50000</v>
      </c>
      <c r="D55" s="132">
        <v>59194.9</v>
      </c>
      <c r="E55" s="137" t="s">
        <v>8368</v>
      </c>
      <c r="F55" s="137">
        <v>44862</v>
      </c>
      <c r="G55" s="138">
        <f>VLOOKUP(A55,'[1]2.x-1'!$A$1:$C$151,2,FALSE)</f>
        <v>0.85</v>
      </c>
      <c r="H55" s="5" t="s">
        <v>8255</v>
      </c>
      <c r="I55" s="22">
        <f t="shared" si="2"/>
        <v>7500.0000000000009</v>
      </c>
      <c r="J55" s="5"/>
      <c r="K55" s="5"/>
      <c r="L55" s="121">
        <f t="shared" si="0"/>
        <v>8879.2350000000024</v>
      </c>
      <c r="M55" s="121">
        <f t="shared" si="1"/>
        <v>8879.2350000000024</v>
      </c>
      <c r="N55" s="33">
        <f t="shared" si="3"/>
        <v>0</v>
      </c>
      <c r="O55">
        <v>1</v>
      </c>
      <c r="T55" s="29">
        <f t="shared" ref="T55:T62" si="29">O55*M55</f>
        <v>8879.2350000000024</v>
      </c>
      <c r="U55" s="29">
        <f t="shared" ref="U55:U62" si="30">P55*M55</f>
        <v>0</v>
      </c>
      <c r="V55" s="29">
        <f t="shared" ref="V55:V62" si="31">Q55*M55</f>
        <v>0</v>
      </c>
      <c r="W55" s="29">
        <f t="shared" ref="W55:W62" si="32">R55*M55</f>
        <v>0</v>
      </c>
      <c r="X55" s="29">
        <f t="shared" ref="X55:X62" si="33">S55*M55</f>
        <v>0</v>
      </c>
      <c r="Z55" s="29"/>
    </row>
    <row r="56" spans="1:26" x14ac:dyDescent="0.3">
      <c r="A56" s="5" t="s">
        <v>3512</v>
      </c>
      <c r="B56" s="5" t="s">
        <v>3513</v>
      </c>
      <c r="C56" s="5">
        <v>10000</v>
      </c>
      <c r="D56" s="132">
        <v>11838.98</v>
      </c>
      <c r="E56" s="137" t="s">
        <v>8455</v>
      </c>
      <c r="F56" s="137">
        <v>44862</v>
      </c>
      <c r="G56" s="138">
        <f>VLOOKUP(A56,'[1]2.x-1'!$A$1:$C$151,2,FALSE)</f>
        <v>0.5</v>
      </c>
      <c r="H56" s="5" t="s">
        <v>8255</v>
      </c>
      <c r="I56" s="22">
        <f t="shared" si="2"/>
        <v>5000</v>
      </c>
      <c r="J56" s="5"/>
      <c r="K56" s="5"/>
      <c r="L56" s="121">
        <f t="shared" si="0"/>
        <v>5919.49</v>
      </c>
      <c r="M56" s="121">
        <f t="shared" si="1"/>
        <v>5919.49</v>
      </c>
      <c r="N56" s="33">
        <f t="shared" si="3"/>
        <v>0</v>
      </c>
      <c r="O56">
        <v>1</v>
      </c>
      <c r="T56" s="29">
        <f t="shared" si="29"/>
        <v>5919.49</v>
      </c>
      <c r="U56" s="29">
        <f t="shared" si="30"/>
        <v>0</v>
      </c>
      <c r="V56" s="29">
        <f t="shared" si="31"/>
        <v>0</v>
      </c>
      <c r="W56" s="29">
        <f t="shared" si="32"/>
        <v>0</v>
      </c>
      <c r="X56" s="29">
        <f t="shared" si="33"/>
        <v>0</v>
      </c>
      <c r="Z56" s="29"/>
    </row>
    <row r="57" spans="1:26" x14ac:dyDescent="0.3">
      <c r="A57" s="5" t="s">
        <v>3522</v>
      </c>
      <c r="B57" s="5" t="s">
        <v>3523</v>
      </c>
      <c r="C57" s="5">
        <v>40</v>
      </c>
      <c r="D57" s="132">
        <v>4842.8900000000003</v>
      </c>
      <c r="E57" s="137">
        <v>44865</v>
      </c>
      <c r="F57" s="137">
        <v>44879</v>
      </c>
      <c r="G57" s="138">
        <f>VLOOKUP(A57,'[1]2.x-1'!$A$1:$C$151,2,FALSE)</f>
        <v>0</v>
      </c>
      <c r="H57" s="5" t="s">
        <v>8272</v>
      </c>
      <c r="I57" s="22">
        <f t="shared" si="2"/>
        <v>40</v>
      </c>
      <c r="J57" s="5"/>
      <c r="K57" s="5"/>
      <c r="L57" s="121">
        <f t="shared" si="0"/>
        <v>4842.8900000000003</v>
      </c>
      <c r="M57" s="121">
        <f t="shared" si="1"/>
        <v>4842.8900000000003</v>
      </c>
      <c r="N57" s="33">
        <f t="shared" si="3"/>
        <v>0</v>
      </c>
      <c r="S57">
        <v>1</v>
      </c>
      <c r="T57" s="29">
        <f t="shared" si="29"/>
        <v>0</v>
      </c>
      <c r="U57" s="29">
        <f t="shared" si="30"/>
        <v>0</v>
      </c>
      <c r="V57" s="29">
        <f t="shared" si="31"/>
        <v>0</v>
      </c>
      <c r="W57" s="29">
        <f t="shared" si="32"/>
        <v>0</v>
      </c>
      <c r="X57" s="29">
        <f t="shared" si="33"/>
        <v>4842.8900000000003</v>
      </c>
      <c r="Z57" s="29"/>
    </row>
    <row r="58" spans="1:26" x14ac:dyDescent="0.3">
      <c r="A58" s="5" t="s">
        <v>3522</v>
      </c>
      <c r="B58" s="5" t="s">
        <v>3523</v>
      </c>
      <c r="C58" s="5">
        <v>40</v>
      </c>
      <c r="D58" s="132">
        <v>5368.56</v>
      </c>
      <c r="E58" s="137">
        <v>44865</v>
      </c>
      <c r="F58" s="137">
        <v>44879</v>
      </c>
      <c r="G58" s="138">
        <f>VLOOKUP(A58,'[1]2.x-1'!$A$1:$C$151,2,FALSE)</f>
        <v>0</v>
      </c>
      <c r="H58" s="5" t="s">
        <v>8259</v>
      </c>
      <c r="I58" s="22">
        <f t="shared" si="2"/>
        <v>40</v>
      </c>
      <c r="J58" s="5"/>
      <c r="K58" s="5"/>
      <c r="L58" s="121">
        <f t="shared" si="0"/>
        <v>5368.56</v>
      </c>
      <c r="M58" s="121">
        <f t="shared" si="1"/>
        <v>5368.56</v>
      </c>
      <c r="N58" s="33">
        <f t="shared" si="3"/>
        <v>0</v>
      </c>
      <c r="S58">
        <v>1</v>
      </c>
      <c r="T58" s="29">
        <f t="shared" si="29"/>
        <v>0</v>
      </c>
      <c r="U58" s="29">
        <f t="shared" si="30"/>
        <v>0</v>
      </c>
      <c r="V58" s="29">
        <f t="shared" si="31"/>
        <v>0</v>
      </c>
      <c r="W58" s="29">
        <f t="shared" si="32"/>
        <v>0</v>
      </c>
      <c r="X58" s="29">
        <f t="shared" si="33"/>
        <v>5368.56</v>
      </c>
      <c r="Z58" s="29"/>
    </row>
    <row r="59" spans="1:26" x14ac:dyDescent="0.3">
      <c r="A59" s="5" t="s">
        <v>3528</v>
      </c>
      <c r="B59" s="5" t="s">
        <v>3529</v>
      </c>
      <c r="C59" s="5">
        <v>10</v>
      </c>
      <c r="D59" s="132">
        <v>1210.72</v>
      </c>
      <c r="E59" s="137">
        <v>44865</v>
      </c>
      <c r="F59" s="137">
        <v>44879</v>
      </c>
      <c r="G59" s="138">
        <f>VLOOKUP(A59,'[1]2.x-1'!$A$1:$C$151,2,FALSE)</f>
        <v>0</v>
      </c>
      <c r="H59" s="5" t="s">
        <v>8272</v>
      </c>
      <c r="I59" s="22">
        <f t="shared" si="2"/>
        <v>10</v>
      </c>
      <c r="J59" s="5"/>
      <c r="K59" s="5"/>
      <c r="L59" s="121">
        <f t="shared" si="0"/>
        <v>1210.72</v>
      </c>
      <c r="M59" s="121">
        <f t="shared" si="1"/>
        <v>1210.72</v>
      </c>
      <c r="N59" s="33">
        <f t="shared" si="3"/>
        <v>0</v>
      </c>
      <c r="S59">
        <v>1</v>
      </c>
      <c r="T59" s="29">
        <f t="shared" si="29"/>
        <v>0</v>
      </c>
      <c r="U59" s="29">
        <f t="shared" si="30"/>
        <v>0</v>
      </c>
      <c r="V59" s="29">
        <f t="shared" si="31"/>
        <v>0</v>
      </c>
      <c r="W59" s="29">
        <f t="shared" si="32"/>
        <v>0</v>
      </c>
      <c r="X59" s="29">
        <f t="shared" si="33"/>
        <v>1210.72</v>
      </c>
      <c r="Z59" s="29"/>
    </row>
    <row r="60" spans="1:26" x14ac:dyDescent="0.3">
      <c r="A60" s="5" t="s">
        <v>3528</v>
      </c>
      <c r="B60" s="5" t="s">
        <v>3529</v>
      </c>
      <c r="C60" s="5">
        <v>10</v>
      </c>
      <c r="D60" s="132">
        <v>1342.14</v>
      </c>
      <c r="E60" s="137">
        <v>44865</v>
      </c>
      <c r="F60" s="137">
        <v>44879</v>
      </c>
      <c r="G60" s="138">
        <f>VLOOKUP(A60,'[1]2.x-1'!$A$1:$C$151,2,FALSE)</f>
        <v>0</v>
      </c>
      <c r="H60" s="5" t="s">
        <v>8259</v>
      </c>
      <c r="I60" s="22">
        <f t="shared" si="2"/>
        <v>10</v>
      </c>
      <c r="J60" s="5"/>
      <c r="K60" s="5"/>
      <c r="L60" s="121">
        <f t="shared" si="0"/>
        <v>1342.14</v>
      </c>
      <c r="M60" s="121">
        <f t="shared" si="1"/>
        <v>1342.14</v>
      </c>
      <c r="N60" s="33">
        <f t="shared" si="3"/>
        <v>0</v>
      </c>
      <c r="S60">
        <v>1</v>
      </c>
      <c r="T60" s="29">
        <f t="shared" si="29"/>
        <v>0</v>
      </c>
      <c r="U60" s="29">
        <f t="shared" si="30"/>
        <v>0</v>
      </c>
      <c r="V60" s="29">
        <f t="shared" si="31"/>
        <v>0</v>
      </c>
      <c r="W60" s="29">
        <f t="shared" si="32"/>
        <v>0</v>
      </c>
      <c r="X60" s="29">
        <f t="shared" si="33"/>
        <v>1342.14</v>
      </c>
      <c r="Z60" s="29"/>
    </row>
    <row r="61" spans="1:26" x14ac:dyDescent="0.3">
      <c r="A61" s="5" t="s">
        <v>3532</v>
      </c>
      <c r="B61" s="5" t="s">
        <v>3533</v>
      </c>
      <c r="C61" s="5">
        <v>40</v>
      </c>
      <c r="D61" s="132">
        <v>4988.17</v>
      </c>
      <c r="E61" s="137" t="s">
        <v>8512</v>
      </c>
      <c r="F61" s="137">
        <v>44851</v>
      </c>
      <c r="G61" s="138">
        <f>VLOOKUP(A61,'[1]2.x-1'!$A$1:$C$151,2,FALSE)</f>
        <v>0.1</v>
      </c>
      <c r="H61" s="5" t="s">
        <v>8272</v>
      </c>
      <c r="I61" s="22">
        <f t="shared" si="2"/>
        <v>36</v>
      </c>
      <c r="J61" s="5"/>
      <c r="K61" s="5"/>
      <c r="L61" s="121">
        <f t="shared" si="0"/>
        <v>4489.3530000000001</v>
      </c>
      <c r="M61" s="121">
        <f t="shared" si="1"/>
        <v>4489.3530000000001</v>
      </c>
      <c r="N61" s="33">
        <f t="shared" si="3"/>
        <v>0</v>
      </c>
      <c r="Q61">
        <v>1</v>
      </c>
      <c r="T61" s="29">
        <f t="shared" si="29"/>
        <v>0</v>
      </c>
      <c r="U61" s="29">
        <f t="shared" si="30"/>
        <v>0</v>
      </c>
      <c r="V61" s="29">
        <f t="shared" si="31"/>
        <v>4489.3530000000001</v>
      </c>
      <c r="W61" s="29">
        <f t="shared" si="32"/>
        <v>0</v>
      </c>
      <c r="X61" s="29">
        <f t="shared" si="33"/>
        <v>0</v>
      </c>
      <c r="Z61" s="29"/>
    </row>
    <row r="62" spans="1:26" x14ac:dyDescent="0.3">
      <c r="A62" s="5" t="s">
        <v>3532</v>
      </c>
      <c r="B62" s="5" t="s">
        <v>3533</v>
      </c>
      <c r="C62" s="5">
        <v>40</v>
      </c>
      <c r="D62" s="132">
        <v>5529.62</v>
      </c>
      <c r="E62" s="137" t="s">
        <v>8512</v>
      </c>
      <c r="F62" s="137">
        <v>44851</v>
      </c>
      <c r="G62" s="138">
        <f>VLOOKUP(A62,'[1]2.x-1'!$A$1:$C$151,2,FALSE)</f>
        <v>0.1</v>
      </c>
      <c r="H62" s="5" t="s">
        <v>8259</v>
      </c>
      <c r="I62" s="22">
        <f t="shared" si="2"/>
        <v>36</v>
      </c>
      <c r="J62" s="5"/>
      <c r="K62" s="5"/>
      <c r="L62" s="121">
        <f t="shared" si="0"/>
        <v>4976.6580000000004</v>
      </c>
      <c r="M62" s="121">
        <f t="shared" si="1"/>
        <v>4976.6580000000004</v>
      </c>
      <c r="N62" s="33">
        <f t="shared" si="3"/>
        <v>0</v>
      </c>
      <c r="Q62">
        <v>1</v>
      </c>
      <c r="T62" s="29">
        <f t="shared" si="29"/>
        <v>0</v>
      </c>
      <c r="U62" s="29">
        <f t="shared" si="30"/>
        <v>0</v>
      </c>
      <c r="V62" s="29">
        <f t="shared" si="31"/>
        <v>4976.6580000000004</v>
      </c>
      <c r="W62" s="29">
        <f t="shared" si="32"/>
        <v>0</v>
      </c>
      <c r="X62" s="29">
        <f t="shared" si="33"/>
        <v>0</v>
      </c>
      <c r="Z62" s="29"/>
    </row>
    <row r="63" spans="1:26" x14ac:dyDescent="0.3">
      <c r="A63" s="92" t="s">
        <v>8408</v>
      </c>
      <c r="B63" s="92"/>
      <c r="C63" s="92"/>
      <c r="D63" s="131"/>
      <c r="E63" s="136" t="s">
        <v>8275</v>
      </c>
      <c r="F63" s="136">
        <v>44865</v>
      </c>
      <c r="G63" s="133"/>
      <c r="H63" s="92"/>
      <c r="I63" s="96"/>
      <c r="J63" s="92"/>
      <c r="K63" s="92"/>
      <c r="L63" s="129">
        <f t="shared" si="0"/>
        <v>0</v>
      </c>
      <c r="M63" s="129">
        <f t="shared" si="1"/>
        <v>0</v>
      </c>
      <c r="N63" s="97"/>
      <c r="T63" s="29"/>
      <c r="U63" s="29"/>
      <c r="V63" s="29"/>
      <c r="W63" s="29"/>
      <c r="X63" s="29"/>
      <c r="Y63" s="89">
        <f>SUM(T64:T79)</f>
        <v>0</v>
      </c>
      <c r="Z63" s="29"/>
    </row>
    <row r="64" spans="1:26" x14ac:dyDescent="0.3">
      <c r="A64" s="5" t="s">
        <v>8200</v>
      </c>
      <c r="B64" s="5" t="s">
        <v>8201</v>
      </c>
      <c r="C64" s="5">
        <v>80</v>
      </c>
      <c r="D64" s="132">
        <v>9685.77</v>
      </c>
      <c r="E64" s="137" t="s">
        <v>8310</v>
      </c>
      <c r="F64" s="137">
        <v>44865</v>
      </c>
      <c r="G64" s="138">
        <f>VLOOKUP(A64,'[1]2.x-1'!$A$1:$C$151,2,FALSE)</f>
        <v>0.92</v>
      </c>
      <c r="H64" s="5" t="s">
        <v>8269</v>
      </c>
      <c r="I64" s="22">
        <f t="shared" si="2"/>
        <v>6.3999999999999968</v>
      </c>
      <c r="J64" s="5"/>
      <c r="K64" s="5"/>
      <c r="L64" s="121">
        <f t="shared" si="0"/>
        <v>774.86159999999961</v>
      </c>
      <c r="M64" s="121">
        <f t="shared" si="1"/>
        <v>774.86159999999961</v>
      </c>
      <c r="N64" s="33">
        <f t="shared" si="3"/>
        <v>0</v>
      </c>
      <c r="Q64">
        <v>1</v>
      </c>
      <c r="T64" s="29">
        <f t="shared" ref="T64:T65" si="34">O64*M64</f>
        <v>0</v>
      </c>
      <c r="U64" s="29">
        <f t="shared" ref="U64:U65" si="35">P64*M64</f>
        <v>0</v>
      </c>
      <c r="V64" s="29">
        <f t="shared" ref="V64:V65" si="36">Q64*M64</f>
        <v>774.86159999999961</v>
      </c>
      <c r="W64" s="29">
        <f t="shared" ref="W64:W65" si="37">R64*M64</f>
        <v>0</v>
      </c>
      <c r="X64" s="29">
        <f t="shared" ref="X64:X65" si="38">S64*M64</f>
        <v>0</v>
      </c>
      <c r="Z64" s="29"/>
    </row>
    <row r="65" spans="1:26" x14ac:dyDescent="0.3">
      <c r="A65" s="5" t="s">
        <v>8202</v>
      </c>
      <c r="B65" s="5" t="s">
        <v>8203</v>
      </c>
      <c r="C65" s="5">
        <v>200</v>
      </c>
      <c r="D65" s="132">
        <v>24214.44</v>
      </c>
      <c r="E65" s="137" t="s">
        <v>8275</v>
      </c>
      <c r="F65" s="137">
        <v>44865</v>
      </c>
      <c r="G65" s="138">
        <f>VLOOKUP(A65,'[1]2.x-1'!$A$1:$C$151,2,FALSE)</f>
        <v>0.8</v>
      </c>
      <c r="H65" s="5" t="s">
        <v>8269</v>
      </c>
      <c r="I65" s="22">
        <f t="shared" si="2"/>
        <v>39.999999999999993</v>
      </c>
      <c r="J65" s="5"/>
      <c r="K65" s="5"/>
      <c r="L65" s="121">
        <f t="shared" si="0"/>
        <v>4842.887999999999</v>
      </c>
      <c r="M65" s="121">
        <f t="shared" si="1"/>
        <v>4842.887999999999</v>
      </c>
      <c r="N65" s="33">
        <f t="shared" si="3"/>
        <v>0</v>
      </c>
      <c r="Q65">
        <v>1</v>
      </c>
      <c r="T65" s="29">
        <f t="shared" si="34"/>
        <v>0</v>
      </c>
      <c r="U65" s="29">
        <f t="shared" si="35"/>
        <v>0</v>
      </c>
      <c r="V65" s="29">
        <f t="shared" si="36"/>
        <v>4842.887999999999</v>
      </c>
      <c r="W65" s="29">
        <f t="shared" si="37"/>
        <v>0</v>
      </c>
      <c r="X65" s="29">
        <f t="shared" si="38"/>
        <v>0</v>
      </c>
      <c r="Z65" s="29"/>
    </row>
    <row r="66" spans="1:26" x14ac:dyDescent="0.3">
      <c r="A66" s="92" t="s">
        <v>8409</v>
      </c>
      <c r="B66" s="92"/>
      <c r="C66" s="92"/>
      <c r="D66" s="131"/>
      <c r="E66" s="136" t="s">
        <v>7182</v>
      </c>
      <c r="F66" s="136">
        <v>44966</v>
      </c>
      <c r="G66" s="133"/>
      <c r="H66" s="92"/>
      <c r="I66" s="96"/>
      <c r="J66" s="92"/>
      <c r="K66" s="92"/>
      <c r="L66" s="129">
        <f t="shared" si="0"/>
        <v>0</v>
      </c>
      <c r="M66" s="129">
        <f t="shared" si="1"/>
        <v>0</v>
      </c>
      <c r="N66" s="97"/>
      <c r="T66" s="29"/>
      <c r="U66" s="29"/>
      <c r="V66" s="29"/>
      <c r="W66" s="29"/>
      <c r="X66" s="29"/>
      <c r="Z66" s="29"/>
    </row>
    <row r="67" spans="1:26" x14ac:dyDescent="0.3">
      <c r="A67" s="5" t="s">
        <v>3158</v>
      </c>
      <c r="B67" s="5" t="s">
        <v>3159</v>
      </c>
      <c r="C67" s="5">
        <v>96</v>
      </c>
      <c r="D67" s="132">
        <v>14561.56</v>
      </c>
      <c r="E67" s="137" t="s">
        <v>7182</v>
      </c>
      <c r="F67" s="137">
        <v>44865</v>
      </c>
      <c r="G67" s="138">
        <f>VLOOKUP(A67,'[1]2.x-1'!$A$1:$C$151,2,FALSE)</f>
        <v>0.8</v>
      </c>
      <c r="H67" s="5" t="s">
        <v>8270</v>
      </c>
      <c r="I67" s="22">
        <f t="shared" si="2"/>
        <v>19.199999999999996</v>
      </c>
      <c r="J67" s="5"/>
      <c r="K67" s="5"/>
      <c r="L67" s="121">
        <f t="shared" si="0"/>
        <v>2912.3119999999994</v>
      </c>
      <c r="M67" s="121">
        <f t="shared" si="1"/>
        <v>2912.3119999999994</v>
      </c>
      <c r="N67" s="33">
        <f t="shared" si="3"/>
        <v>0</v>
      </c>
      <c r="Q67">
        <v>1</v>
      </c>
      <c r="T67" s="29">
        <f t="shared" ref="T67:T79" si="39">O67*M67</f>
        <v>0</v>
      </c>
      <c r="U67" s="29">
        <f t="shared" ref="U67:U79" si="40">P67*M67</f>
        <v>0</v>
      </c>
      <c r="V67" s="29">
        <f t="shared" ref="V67:V79" si="41">Q67*M67</f>
        <v>2912.3119999999994</v>
      </c>
      <c r="W67" s="29">
        <f t="shared" ref="W67:W79" si="42">R67*M67</f>
        <v>0</v>
      </c>
      <c r="X67" s="29">
        <f t="shared" ref="X67:X79" si="43">S67*M67</f>
        <v>0</v>
      </c>
      <c r="Z67" s="29"/>
    </row>
    <row r="68" spans="1:26" x14ac:dyDescent="0.3">
      <c r="A68" s="5" t="s">
        <v>3158</v>
      </c>
      <c r="B68" s="5" t="s">
        <v>3159</v>
      </c>
      <c r="C68" s="5">
        <v>48</v>
      </c>
      <c r="D68" s="132">
        <v>5642.2</v>
      </c>
      <c r="E68" s="137" t="s">
        <v>7182</v>
      </c>
      <c r="F68" s="137">
        <v>44865</v>
      </c>
      <c r="G68" s="138">
        <f>VLOOKUP(A68,'[1]2.x-1'!$A$1:$C$151,2,FALSE)</f>
        <v>0.8</v>
      </c>
      <c r="H68" s="5" t="s">
        <v>8271</v>
      </c>
      <c r="I68" s="22">
        <f t="shared" ref="I68:I131" si="44">C68*(1-G68)</f>
        <v>9.5999999999999979</v>
      </c>
      <c r="J68" s="5"/>
      <c r="K68" s="5"/>
      <c r="L68" s="121">
        <f t="shared" ref="L68:L131" si="45">D68*(1-G68)</f>
        <v>1128.4399999999996</v>
      </c>
      <c r="M68" s="121">
        <f t="shared" ref="M68:M131" si="46">IF(J68="",L68,(D68/C68)*J68)</f>
        <v>1128.4399999999996</v>
      </c>
      <c r="N68" s="33">
        <f t="shared" ref="N68:N131" si="47">L68-M68</f>
        <v>0</v>
      </c>
      <c r="Q68">
        <v>1</v>
      </c>
      <c r="T68" s="29">
        <f t="shared" si="39"/>
        <v>0</v>
      </c>
      <c r="U68" s="29">
        <f t="shared" si="40"/>
        <v>0</v>
      </c>
      <c r="V68" s="29">
        <f t="shared" si="41"/>
        <v>1128.4399999999996</v>
      </c>
      <c r="W68" s="29">
        <f t="shared" si="42"/>
        <v>0</v>
      </c>
      <c r="X68" s="29">
        <f t="shared" si="43"/>
        <v>0</v>
      </c>
      <c r="Z68" s="29"/>
    </row>
    <row r="69" spans="1:26" x14ac:dyDescent="0.3">
      <c r="A69" s="5" t="s">
        <v>3158</v>
      </c>
      <c r="B69" s="5" t="s">
        <v>3159</v>
      </c>
      <c r="C69" s="5">
        <v>48</v>
      </c>
      <c r="D69" s="132">
        <v>5642.2</v>
      </c>
      <c r="E69" s="137" t="s">
        <v>7182</v>
      </c>
      <c r="F69" s="137">
        <v>44865</v>
      </c>
      <c r="G69" s="138">
        <f>VLOOKUP(A69,'[1]2.x-1'!$A$1:$C$151,2,FALSE)</f>
        <v>0.8</v>
      </c>
      <c r="H69" s="5" t="s">
        <v>8272</v>
      </c>
      <c r="I69" s="22">
        <f t="shared" si="44"/>
        <v>9.5999999999999979</v>
      </c>
      <c r="J69" s="5"/>
      <c r="K69" s="5"/>
      <c r="L69" s="121">
        <f t="shared" si="45"/>
        <v>1128.4399999999996</v>
      </c>
      <c r="M69" s="121">
        <f t="shared" si="46"/>
        <v>1128.4399999999996</v>
      </c>
      <c r="N69" s="33">
        <f t="shared" si="47"/>
        <v>0</v>
      </c>
      <c r="Q69">
        <v>1</v>
      </c>
      <c r="T69" s="29">
        <f t="shared" si="39"/>
        <v>0</v>
      </c>
      <c r="U69" s="29">
        <f t="shared" si="40"/>
        <v>0</v>
      </c>
      <c r="V69" s="29">
        <f t="shared" si="41"/>
        <v>1128.4399999999996</v>
      </c>
      <c r="W69" s="29">
        <f t="shared" si="42"/>
        <v>0</v>
      </c>
      <c r="X69" s="29">
        <f t="shared" si="43"/>
        <v>0</v>
      </c>
      <c r="Z69" s="29"/>
    </row>
    <row r="70" spans="1:26" x14ac:dyDescent="0.3">
      <c r="A70" s="5" t="s">
        <v>3164</v>
      </c>
      <c r="B70" s="5" t="s">
        <v>3165</v>
      </c>
      <c r="C70" s="5">
        <v>32</v>
      </c>
      <c r="D70" s="132">
        <v>5004.47</v>
      </c>
      <c r="E70" s="137" t="s">
        <v>8456</v>
      </c>
      <c r="F70" s="137">
        <v>44865</v>
      </c>
      <c r="G70" s="138">
        <f>VLOOKUP(A70,'[1]2.x-1'!$A$1:$C$151,2,FALSE)</f>
        <v>0.4</v>
      </c>
      <c r="H70" s="5" t="s">
        <v>8270</v>
      </c>
      <c r="I70" s="22">
        <f t="shared" si="44"/>
        <v>19.2</v>
      </c>
      <c r="J70" s="5"/>
      <c r="K70" s="5"/>
      <c r="L70" s="121">
        <f t="shared" si="45"/>
        <v>3002.6820000000002</v>
      </c>
      <c r="M70" s="121">
        <f t="shared" si="46"/>
        <v>3002.6820000000002</v>
      </c>
      <c r="N70" s="33">
        <f t="shared" si="47"/>
        <v>0</v>
      </c>
      <c r="Q70">
        <v>1</v>
      </c>
      <c r="T70" s="29">
        <f t="shared" si="39"/>
        <v>0</v>
      </c>
      <c r="U70" s="29">
        <f t="shared" si="40"/>
        <v>0</v>
      </c>
      <c r="V70" s="29">
        <f t="shared" si="41"/>
        <v>3002.6820000000002</v>
      </c>
      <c r="W70" s="29">
        <f t="shared" si="42"/>
        <v>0</v>
      </c>
      <c r="X70" s="29">
        <f t="shared" si="43"/>
        <v>0</v>
      </c>
      <c r="Z70" s="29"/>
    </row>
    <row r="71" spans="1:26" x14ac:dyDescent="0.3">
      <c r="A71" s="5" t="s">
        <v>3164</v>
      </c>
      <c r="B71" s="5" t="s">
        <v>3165</v>
      </c>
      <c r="C71" s="5">
        <v>72</v>
      </c>
      <c r="D71" s="132">
        <v>8725.91</v>
      </c>
      <c r="E71" s="137" t="s">
        <v>8456</v>
      </c>
      <c r="F71" s="137">
        <v>44865</v>
      </c>
      <c r="G71" s="138">
        <f>VLOOKUP(A71,'[1]2.x-1'!$A$1:$C$151,2,FALSE)</f>
        <v>0.4</v>
      </c>
      <c r="H71" s="5" t="s">
        <v>8271</v>
      </c>
      <c r="I71" s="22">
        <f t="shared" si="44"/>
        <v>43.199999999999996</v>
      </c>
      <c r="J71" s="5"/>
      <c r="K71" s="5"/>
      <c r="L71" s="121">
        <f t="shared" si="45"/>
        <v>5235.5459999999994</v>
      </c>
      <c r="M71" s="121">
        <f t="shared" si="46"/>
        <v>5235.5459999999994</v>
      </c>
      <c r="N71" s="33">
        <f t="shared" si="47"/>
        <v>0</v>
      </c>
      <c r="Q71">
        <v>1</v>
      </c>
      <c r="T71" s="29">
        <f t="shared" si="39"/>
        <v>0</v>
      </c>
      <c r="U71" s="29">
        <f t="shared" si="40"/>
        <v>0</v>
      </c>
      <c r="V71" s="29">
        <f t="shared" si="41"/>
        <v>5235.5459999999994</v>
      </c>
      <c r="W71" s="29">
        <f t="shared" si="42"/>
        <v>0</v>
      </c>
      <c r="X71" s="29">
        <f t="shared" si="43"/>
        <v>0</v>
      </c>
      <c r="Z71" s="29"/>
    </row>
    <row r="72" spans="1:26" x14ac:dyDescent="0.3">
      <c r="A72" s="5" t="s">
        <v>3166</v>
      </c>
      <c r="B72" s="5" t="s">
        <v>3167</v>
      </c>
      <c r="C72" s="5">
        <v>24</v>
      </c>
      <c r="D72" s="132">
        <v>3862.09</v>
      </c>
      <c r="E72" s="137" t="s">
        <v>8513</v>
      </c>
      <c r="F72" s="137">
        <v>44867</v>
      </c>
      <c r="G72" s="138">
        <f>VLOOKUP(A72,'[1]2.x-1'!$A$1:$C$151,2,FALSE)</f>
        <v>0.4</v>
      </c>
      <c r="H72" s="5" t="s">
        <v>8270</v>
      </c>
      <c r="I72" s="22">
        <f t="shared" si="44"/>
        <v>14.399999999999999</v>
      </c>
      <c r="J72" s="5"/>
      <c r="K72" s="5"/>
      <c r="L72" s="121">
        <f t="shared" si="45"/>
        <v>2317.2539999999999</v>
      </c>
      <c r="M72" s="121">
        <f t="shared" si="46"/>
        <v>2317.2539999999999</v>
      </c>
      <c r="N72" s="33">
        <f t="shared" si="47"/>
        <v>0</v>
      </c>
      <c r="Q72">
        <v>1</v>
      </c>
      <c r="T72" s="29">
        <f t="shared" si="39"/>
        <v>0</v>
      </c>
      <c r="U72" s="29">
        <f t="shared" si="40"/>
        <v>0</v>
      </c>
      <c r="V72" s="29">
        <f t="shared" si="41"/>
        <v>2317.2539999999999</v>
      </c>
      <c r="W72" s="29">
        <f t="shared" si="42"/>
        <v>0</v>
      </c>
      <c r="X72" s="29">
        <f t="shared" si="43"/>
        <v>0</v>
      </c>
      <c r="Z72" s="29"/>
    </row>
    <row r="73" spans="1:26" x14ac:dyDescent="0.3">
      <c r="A73" s="5" t="s">
        <v>3166</v>
      </c>
      <c r="B73" s="5" t="s">
        <v>3167</v>
      </c>
      <c r="C73" s="5">
        <v>24</v>
      </c>
      <c r="D73" s="132">
        <v>2992.9</v>
      </c>
      <c r="E73" s="137" t="s">
        <v>8513</v>
      </c>
      <c r="F73" s="137">
        <v>44867</v>
      </c>
      <c r="G73" s="138">
        <f>VLOOKUP(A73,'[1]2.x-1'!$A$1:$C$151,2,FALSE)</f>
        <v>0.4</v>
      </c>
      <c r="H73" s="5" t="s">
        <v>8271</v>
      </c>
      <c r="I73" s="22">
        <f t="shared" si="44"/>
        <v>14.399999999999999</v>
      </c>
      <c r="J73" s="5"/>
      <c r="K73" s="5"/>
      <c r="L73" s="121">
        <f t="shared" si="45"/>
        <v>1795.74</v>
      </c>
      <c r="M73" s="121">
        <f t="shared" si="46"/>
        <v>1795.74</v>
      </c>
      <c r="N73" s="33">
        <f t="shared" si="47"/>
        <v>0</v>
      </c>
      <c r="Q73">
        <v>1</v>
      </c>
      <c r="T73" s="29">
        <f t="shared" si="39"/>
        <v>0</v>
      </c>
      <c r="U73" s="29">
        <f t="shared" si="40"/>
        <v>0</v>
      </c>
      <c r="V73" s="29">
        <f t="shared" si="41"/>
        <v>1795.74</v>
      </c>
      <c r="W73" s="29">
        <f t="shared" si="42"/>
        <v>0</v>
      </c>
      <c r="X73" s="29">
        <f t="shared" si="43"/>
        <v>0</v>
      </c>
      <c r="Z73" s="29"/>
    </row>
    <row r="74" spans="1:26" x14ac:dyDescent="0.3">
      <c r="A74" s="5" t="s">
        <v>3168</v>
      </c>
      <c r="B74" s="5" t="s">
        <v>3169</v>
      </c>
      <c r="C74" s="5">
        <v>96</v>
      </c>
      <c r="D74" s="132">
        <v>15448.36</v>
      </c>
      <c r="E74" s="137" t="s">
        <v>8514</v>
      </c>
      <c r="F74" s="137">
        <v>44959</v>
      </c>
      <c r="G74" s="138">
        <f>VLOOKUP(A74,'[1]2.x-1'!$A$1:$C$151,2,FALSE)</f>
        <v>0.4</v>
      </c>
      <c r="H74" s="5" t="s">
        <v>8270</v>
      </c>
      <c r="I74" s="22">
        <f t="shared" si="44"/>
        <v>57.599999999999994</v>
      </c>
      <c r="J74" s="5"/>
      <c r="K74" s="5"/>
      <c r="L74" s="121">
        <f t="shared" si="45"/>
        <v>9269.0159999999996</v>
      </c>
      <c r="M74" s="121">
        <f t="shared" si="46"/>
        <v>9269.0159999999996</v>
      </c>
      <c r="N74" s="33">
        <f t="shared" si="47"/>
        <v>0</v>
      </c>
      <c r="Q74">
        <v>1</v>
      </c>
      <c r="T74" s="29">
        <f t="shared" si="39"/>
        <v>0</v>
      </c>
      <c r="U74" s="29">
        <f t="shared" si="40"/>
        <v>0</v>
      </c>
      <c r="V74" s="29">
        <f t="shared" si="41"/>
        <v>9269.0159999999996</v>
      </c>
      <c r="W74" s="29">
        <f t="shared" si="42"/>
        <v>0</v>
      </c>
      <c r="X74" s="29">
        <f t="shared" si="43"/>
        <v>0</v>
      </c>
      <c r="Z74" s="29"/>
    </row>
    <row r="75" spans="1:26" x14ac:dyDescent="0.3">
      <c r="A75" s="5" t="s">
        <v>3168</v>
      </c>
      <c r="B75" s="5" t="s">
        <v>3169</v>
      </c>
      <c r="C75" s="5">
        <v>96</v>
      </c>
      <c r="D75" s="132">
        <v>11971.62</v>
      </c>
      <c r="E75" s="137" t="s">
        <v>8514</v>
      </c>
      <c r="F75" s="137">
        <v>44959</v>
      </c>
      <c r="G75" s="138">
        <f>VLOOKUP(A75,'[1]2.x-1'!$A$1:$C$151,2,FALSE)</f>
        <v>0.4</v>
      </c>
      <c r="H75" s="5" t="s">
        <v>8271</v>
      </c>
      <c r="I75" s="22">
        <f t="shared" si="44"/>
        <v>57.599999999999994</v>
      </c>
      <c r="J75" s="5"/>
      <c r="K75" s="5"/>
      <c r="L75" s="121">
        <f t="shared" si="45"/>
        <v>7182.9720000000007</v>
      </c>
      <c r="M75" s="121">
        <f t="shared" si="46"/>
        <v>7182.9720000000007</v>
      </c>
      <c r="N75" s="33">
        <f t="shared" si="47"/>
        <v>0</v>
      </c>
      <c r="Q75">
        <v>1</v>
      </c>
      <c r="T75" s="29">
        <f t="shared" si="39"/>
        <v>0</v>
      </c>
      <c r="U75" s="29">
        <f t="shared" si="40"/>
        <v>0</v>
      </c>
      <c r="V75" s="29">
        <f t="shared" si="41"/>
        <v>7182.9720000000007</v>
      </c>
      <c r="W75" s="29">
        <f t="shared" si="42"/>
        <v>0</v>
      </c>
      <c r="X75" s="29">
        <f t="shared" si="43"/>
        <v>0</v>
      </c>
      <c r="Z75" s="29"/>
    </row>
    <row r="76" spans="1:26" x14ac:dyDescent="0.3">
      <c r="A76" s="5" t="s">
        <v>3170</v>
      </c>
      <c r="B76" s="5" t="s">
        <v>3171</v>
      </c>
      <c r="C76" s="5">
        <v>54000</v>
      </c>
      <c r="D76" s="132">
        <v>65209.09</v>
      </c>
      <c r="E76" s="137" t="s">
        <v>8514</v>
      </c>
      <c r="F76" s="137">
        <v>44959</v>
      </c>
      <c r="G76" s="138">
        <f>VLOOKUP(A76,'[1]2.x-1'!$A$1:$C$151,2,FALSE)</f>
        <v>0.4</v>
      </c>
      <c r="H76" s="5" t="s">
        <v>8255</v>
      </c>
      <c r="I76" s="22">
        <f t="shared" si="44"/>
        <v>32400</v>
      </c>
      <c r="J76" s="5"/>
      <c r="K76" s="5"/>
      <c r="L76" s="121">
        <f t="shared" si="45"/>
        <v>39125.453999999998</v>
      </c>
      <c r="M76" s="121">
        <f t="shared" si="46"/>
        <v>39125.453999999998</v>
      </c>
      <c r="N76" s="33">
        <f t="shared" si="47"/>
        <v>0</v>
      </c>
      <c r="P76">
        <v>1</v>
      </c>
      <c r="T76" s="29">
        <f t="shared" si="39"/>
        <v>0</v>
      </c>
      <c r="U76" s="29">
        <f t="shared" si="40"/>
        <v>39125.453999999998</v>
      </c>
      <c r="V76" s="29">
        <f t="shared" si="41"/>
        <v>0</v>
      </c>
      <c r="W76" s="29">
        <f t="shared" si="42"/>
        <v>0</v>
      </c>
      <c r="X76" s="29">
        <f t="shared" si="43"/>
        <v>0</v>
      </c>
      <c r="Z76" s="29"/>
    </row>
    <row r="77" spans="1:26" x14ac:dyDescent="0.3">
      <c r="A77" s="5" t="s">
        <v>3172</v>
      </c>
      <c r="B77" s="5" t="s">
        <v>3173</v>
      </c>
      <c r="C77" s="5">
        <v>16</v>
      </c>
      <c r="D77" s="132">
        <v>2574.73</v>
      </c>
      <c r="E77" s="137" t="s">
        <v>8515</v>
      </c>
      <c r="F77" s="137">
        <v>44966</v>
      </c>
      <c r="G77" s="138">
        <f>VLOOKUP(A77,'[1]2.x-1'!$A$1:$C$151,2,FALSE)</f>
        <v>0.4</v>
      </c>
      <c r="H77" s="5" t="s">
        <v>8270</v>
      </c>
      <c r="I77" s="22">
        <f t="shared" si="44"/>
        <v>9.6</v>
      </c>
      <c r="J77" s="5"/>
      <c r="K77" s="5"/>
      <c r="L77" s="121">
        <f t="shared" si="45"/>
        <v>1544.838</v>
      </c>
      <c r="M77" s="121">
        <f t="shared" si="46"/>
        <v>1544.838</v>
      </c>
      <c r="N77" s="33">
        <f t="shared" si="47"/>
        <v>0</v>
      </c>
      <c r="S77">
        <v>1</v>
      </c>
      <c r="T77" s="29">
        <f t="shared" si="39"/>
        <v>0</v>
      </c>
      <c r="U77" s="29">
        <f t="shared" si="40"/>
        <v>0</v>
      </c>
      <c r="V77" s="29">
        <f t="shared" si="41"/>
        <v>0</v>
      </c>
      <c r="W77" s="29">
        <f t="shared" si="42"/>
        <v>0</v>
      </c>
      <c r="X77" s="29">
        <f t="shared" si="43"/>
        <v>1544.838</v>
      </c>
      <c r="Z77" s="29"/>
    </row>
    <row r="78" spans="1:26" x14ac:dyDescent="0.3">
      <c r="A78" s="5" t="s">
        <v>3172</v>
      </c>
      <c r="B78" s="5" t="s">
        <v>3173</v>
      </c>
      <c r="C78" s="5">
        <v>16</v>
      </c>
      <c r="D78" s="132">
        <v>1995.27</v>
      </c>
      <c r="E78" s="137" t="s">
        <v>8515</v>
      </c>
      <c r="F78" s="137">
        <v>44966</v>
      </c>
      <c r="G78" s="138">
        <f>VLOOKUP(A78,'[1]2.x-1'!$A$1:$C$151,2,FALSE)</f>
        <v>0.4</v>
      </c>
      <c r="H78" s="5" t="s">
        <v>8271</v>
      </c>
      <c r="I78" s="22">
        <f t="shared" si="44"/>
        <v>9.6</v>
      </c>
      <c r="J78" s="5"/>
      <c r="K78" s="5"/>
      <c r="L78" s="121">
        <f t="shared" si="45"/>
        <v>1197.162</v>
      </c>
      <c r="M78" s="121">
        <f t="shared" si="46"/>
        <v>1197.162</v>
      </c>
      <c r="N78" s="33">
        <f t="shared" si="47"/>
        <v>0</v>
      </c>
      <c r="S78">
        <v>1</v>
      </c>
      <c r="T78" s="29">
        <f t="shared" si="39"/>
        <v>0</v>
      </c>
      <c r="U78" s="29">
        <f t="shared" si="40"/>
        <v>0</v>
      </c>
      <c r="V78" s="29">
        <f t="shared" si="41"/>
        <v>0</v>
      </c>
      <c r="W78" s="29">
        <f t="shared" si="42"/>
        <v>0</v>
      </c>
      <c r="X78" s="29">
        <f t="shared" si="43"/>
        <v>1197.162</v>
      </c>
      <c r="Z78" s="29"/>
    </row>
    <row r="79" spans="1:26" x14ac:dyDescent="0.3">
      <c r="A79" s="5" t="s">
        <v>3172</v>
      </c>
      <c r="B79" s="5" t="s">
        <v>3173</v>
      </c>
      <c r="C79" s="5">
        <v>8</v>
      </c>
      <c r="D79" s="132">
        <v>997.63</v>
      </c>
      <c r="E79" s="137" t="s">
        <v>8515</v>
      </c>
      <c r="F79" s="137">
        <v>44966</v>
      </c>
      <c r="G79" s="138">
        <f>VLOOKUP(A79,'[1]2.x-1'!$A$1:$C$151,2,FALSE)</f>
        <v>0.4</v>
      </c>
      <c r="H79" s="5" t="s">
        <v>8272</v>
      </c>
      <c r="I79" s="22">
        <f t="shared" si="44"/>
        <v>4.8</v>
      </c>
      <c r="J79" s="5"/>
      <c r="K79" s="5"/>
      <c r="L79" s="121">
        <f t="shared" si="45"/>
        <v>598.57799999999997</v>
      </c>
      <c r="M79" s="121">
        <f t="shared" si="46"/>
        <v>598.57799999999997</v>
      </c>
      <c r="N79" s="33">
        <f t="shared" si="47"/>
        <v>0</v>
      </c>
      <c r="S79">
        <v>1</v>
      </c>
      <c r="T79" s="29">
        <f t="shared" si="39"/>
        <v>0</v>
      </c>
      <c r="U79" s="29">
        <f t="shared" si="40"/>
        <v>0</v>
      </c>
      <c r="V79" s="29">
        <f t="shared" si="41"/>
        <v>0</v>
      </c>
      <c r="W79" s="29">
        <f t="shared" si="42"/>
        <v>0</v>
      </c>
      <c r="X79" s="29">
        <f t="shared" si="43"/>
        <v>598.57799999999997</v>
      </c>
      <c r="Z79" s="29"/>
    </row>
    <row r="80" spans="1:26" x14ac:dyDescent="0.3">
      <c r="A80" s="92" t="s">
        <v>8410</v>
      </c>
      <c r="B80" s="92"/>
      <c r="C80" s="92"/>
      <c r="D80" s="131"/>
      <c r="E80" s="136">
        <v>44837</v>
      </c>
      <c r="F80" s="136">
        <v>44838</v>
      </c>
      <c r="G80" s="133"/>
      <c r="H80" s="92"/>
      <c r="I80" s="96"/>
      <c r="J80" s="92"/>
      <c r="K80" s="92"/>
      <c r="L80" s="129">
        <f t="shared" si="45"/>
        <v>0</v>
      </c>
      <c r="M80" s="129">
        <f t="shared" si="46"/>
        <v>0</v>
      </c>
      <c r="N80" s="97"/>
      <c r="T80" s="29"/>
      <c r="U80" s="29"/>
      <c r="V80" s="29"/>
      <c r="W80" s="29"/>
      <c r="X80" s="29"/>
      <c r="Y80" s="89">
        <f>SUM(T81:T92)</f>
        <v>0</v>
      </c>
      <c r="Z80" s="29"/>
    </row>
    <row r="81" spans="1:26" x14ac:dyDescent="0.3">
      <c r="A81" s="5" t="s">
        <v>3006</v>
      </c>
      <c r="B81" s="5" t="s">
        <v>3007</v>
      </c>
      <c r="C81" s="5">
        <v>113</v>
      </c>
      <c r="D81" s="132">
        <v>20999.07</v>
      </c>
      <c r="E81" s="137">
        <v>44837</v>
      </c>
      <c r="F81" s="137">
        <v>44838</v>
      </c>
      <c r="G81" s="138">
        <f>VLOOKUP(A81,'[1]2.x-1'!$A$1:$C$151,2,FALSE)</f>
        <v>0</v>
      </c>
      <c r="H81" s="5" t="s">
        <v>8261</v>
      </c>
      <c r="I81" s="22">
        <f t="shared" si="44"/>
        <v>113</v>
      </c>
      <c r="J81" s="5"/>
      <c r="K81" s="5"/>
      <c r="L81" s="121">
        <f t="shared" si="45"/>
        <v>20999.07</v>
      </c>
      <c r="M81" s="121">
        <f t="shared" si="46"/>
        <v>20999.07</v>
      </c>
      <c r="N81" s="33">
        <f t="shared" si="47"/>
        <v>0</v>
      </c>
      <c r="R81">
        <v>1</v>
      </c>
      <c r="T81" s="29">
        <f>O81*M81</f>
        <v>0</v>
      </c>
      <c r="U81" s="29">
        <f>P81*M81</f>
        <v>0</v>
      </c>
      <c r="V81" s="29">
        <f>Q81*M81</f>
        <v>0</v>
      </c>
      <c r="W81" s="29">
        <f>R81*M81</f>
        <v>20999.07</v>
      </c>
      <c r="X81" s="29">
        <f>S81*M81</f>
        <v>0</v>
      </c>
      <c r="Y81" s="83" t="s">
        <v>8193</v>
      </c>
      <c r="Z81" s="29"/>
    </row>
    <row r="82" spans="1:26" x14ac:dyDescent="0.3">
      <c r="A82" s="92" t="s">
        <v>8411</v>
      </c>
      <c r="B82" s="92"/>
      <c r="C82" s="92"/>
      <c r="D82" s="131"/>
      <c r="E82" s="136" t="s">
        <v>8454</v>
      </c>
      <c r="F82" s="136">
        <v>44932</v>
      </c>
      <c r="G82" s="133"/>
      <c r="H82" s="92"/>
      <c r="I82" s="96"/>
      <c r="J82" s="92"/>
      <c r="K82" s="92"/>
      <c r="L82" s="129">
        <f t="shared" si="45"/>
        <v>0</v>
      </c>
      <c r="M82" s="129">
        <f t="shared" si="46"/>
        <v>0</v>
      </c>
      <c r="N82" s="97"/>
      <c r="T82" s="29"/>
      <c r="U82" s="29"/>
      <c r="V82" s="29"/>
      <c r="W82" s="29"/>
      <c r="X82" s="29"/>
      <c r="Z82" s="29"/>
    </row>
    <row r="83" spans="1:26" x14ac:dyDescent="0.3">
      <c r="A83" s="5" t="s">
        <v>2736</v>
      </c>
      <c r="B83" s="5" t="s">
        <v>2737</v>
      </c>
      <c r="C83" s="5">
        <v>32000</v>
      </c>
      <c r="D83" s="132">
        <v>38642.42</v>
      </c>
      <c r="E83" s="137" t="s">
        <v>8454</v>
      </c>
      <c r="F83" s="137">
        <v>44916</v>
      </c>
      <c r="G83" s="138">
        <f>VLOOKUP(A83,'[1]2.x-1'!$A$1:$C$151,2,FALSE)</f>
        <v>0.25</v>
      </c>
      <c r="H83" s="5" t="s">
        <v>8255</v>
      </c>
      <c r="I83" s="22">
        <f t="shared" si="44"/>
        <v>24000</v>
      </c>
      <c r="J83" s="5"/>
      <c r="K83" s="5"/>
      <c r="L83" s="121">
        <f t="shared" si="45"/>
        <v>28981.814999999999</v>
      </c>
      <c r="M83" s="121">
        <f t="shared" si="46"/>
        <v>28981.814999999999</v>
      </c>
      <c r="N83" s="33">
        <f t="shared" si="47"/>
        <v>0</v>
      </c>
      <c r="P83">
        <v>1</v>
      </c>
      <c r="T83" s="29">
        <f t="shared" ref="T83:T92" si="48">O83*M83</f>
        <v>0</v>
      </c>
      <c r="U83" s="29">
        <f t="shared" ref="U83:U92" si="49">P83*M83</f>
        <v>28981.814999999999</v>
      </c>
      <c r="V83" s="29">
        <f t="shared" ref="V83:V92" si="50">Q83*M83</f>
        <v>0</v>
      </c>
      <c r="W83" s="29">
        <f t="shared" ref="W83:W92" si="51">R83*M83</f>
        <v>0</v>
      </c>
      <c r="X83" s="29">
        <f t="shared" ref="X83:X92" si="52">S83*M83</f>
        <v>0</v>
      </c>
      <c r="Z83" s="29"/>
    </row>
    <row r="84" spans="1:26" x14ac:dyDescent="0.3">
      <c r="A84" s="5" t="s">
        <v>2730</v>
      </c>
      <c r="B84" s="5" t="s">
        <v>2731</v>
      </c>
      <c r="C84" s="5">
        <v>24</v>
      </c>
      <c r="D84" s="132">
        <v>3424.91</v>
      </c>
      <c r="E84" s="137" t="s">
        <v>8514</v>
      </c>
      <c r="F84" s="137">
        <v>44851</v>
      </c>
      <c r="G84" s="138">
        <f>VLOOKUP(A84,'[1]2.x-1'!$A$1:$C$151,2,FALSE)</f>
        <v>0.5</v>
      </c>
      <c r="H84" s="5" t="s">
        <v>8276</v>
      </c>
      <c r="I84" s="22">
        <f t="shared" si="44"/>
        <v>12</v>
      </c>
      <c r="J84" s="5"/>
      <c r="K84" s="5"/>
      <c r="L84" s="121">
        <f t="shared" si="45"/>
        <v>1712.4549999999999</v>
      </c>
      <c r="M84" s="121">
        <f t="shared" si="46"/>
        <v>1712.4549999999999</v>
      </c>
      <c r="N84" s="33">
        <f t="shared" si="47"/>
        <v>0</v>
      </c>
      <c r="Q84">
        <v>1</v>
      </c>
      <c r="T84" s="29">
        <f t="shared" si="48"/>
        <v>0</v>
      </c>
      <c r="U84" s="29">
        <f t="shared" si="49"/>
        <v>0</v>
      </c>
      <c r="V84" s="29">
        <f t="shared" si="50"/>
        <v>1712.4549999999999</v>
      </c>
      <c r="W84" s="29">
        <f t="shared" si="51"/>
        <v>0</v>
      </c>
      <c r="X84" s="29">
        <f t="shared" si="52"/>
        <v>0</v>
      </c>
      <c r="Z84" s="29"/>
    </row>
    <row r="85" spans="1:26" x14ac:dyDescent="0.3">
      <c r="A85" s="5" t="s">
        <v>2730</v>
      </c>
      <c r="B85" s="5" t="s">
        <v>2731</v>
      </c>
      <c r="C85" s="5">
        <v>48</v>
      </c>
      <c r="D85" s="132">
        <v>5256.59</v>
      </c>
      <c r="E85" s="137" t="s">
        <v>8514</v>
      </c>
      <c r="F85" s="137">
        <v>44851</v>
      </c>
      <c r="G85" s="138">
        <f>VLOOKUP(A85,'[1]2.x-1'!$A$1:$C$151,2,FALSE)</f>
        <v>0.5</v>
      </c>
      <c r="H85" s="5" t="s">
        <v>8260</v>
      </c>
      <c r="I85" s="22">
        <f t="shared" si="44"/>
        <v>24</v>
      </c>
      <c r="J85" s="5"/>
      <c r="K85" s="5"/>
      <c r="L85" s="121">
        <f t="shared" si="45"/>
        <v>2628.2950000000001</v>
      </c>
      <c r="M85" s="121">
        <f t="shared" si="46"/>
        <v>2628.2950000000001</v>
      </c>
      <c r="N85" s="33">
        <f t="shared" si="47"/>
        <v>0</v>
      </c>
      <c r="Q85">
        <v>1</v>
      </c>
      <c r="T85" s="29">
        <f t="shared" si="48"/>
        <v>0</v>
      </c>
      <c r="U85" s="29">
        <f t="shared" si="49"/>
        <v>0</v>
      </c>
      <c r="V85" s="29">
        <f t="shared" si="50"/>
        <v>2628.2950000000001</v>
      </c>
      <c r="W85" s="29">
        <f t="shared" si="51"/>
        <v>0</v>
      </c>
      <c r="X85" s="29">
        <f t="shared" si="52"/>
        <v>0</v>
      </c>
      <c r="Z85" s="29"/>
    </row>
    <row r="86" spans="1:26" x14ac:dyDescent="0.3">
      <c r="A86" s="5" t="s">
        <v>2730</v>
      </c>
      <c r="B86" s="5" t="s">
        <v>2731</v>
      </c>
      <c r="C86" s="5">
        <v>4</v>
      </c>
      <c r="D86" s="132">
        <v>643.67999999999995</v>
      </c>
      <c r="E86" s="137" t="s">
        <v>8514</v>
      </c>
      <c r="F86" s="137">
        <v>44851</v>
      </c>
      <c r="G86" s="138">
        <f>VLOOKUP(A86,'[1]2.x-1'!$A$1:$C$151,2,FALSE)</f>
        <v>0.5</v>
      </c>
      <c r="H86" s="5" t="s">
        <v>8266</v>
      </c>
      <c r="I86" s="22">
        <f t="shared" si="44"/>
        <v>2</v>
      </c>
      <c r="J86" s="5"/>
      <c r="K86" s="5"/>
      <c r="L86" s="121">
        <f t="shared" si="45"/>
        <v>321.83999999999997</v>
      </c>
      <c r="M86" s="121">
        <f t="shared" si="46"/>
        <v>321.83999999999997</v>
      </c>
      <c r="N86" s="33">
        <f t="shared" si="47"/>
        <v>0</v>
      </c>
      <c r="Q86">
        <v>1</v>
      </c>
      <c r="T86" s="29">
        <f t="shared" si="48"/>
        <v>0</v>
      </c>
      <c r="U86" s="29">
        <f t="shared" si="49"/>
        <v>0</v>
      </c>
      <c r="V86" s="29">
        <f t="shared" si="50"/>
        <v>321.83999999999997</v>
      </c>
      <c r="W86" s="29">
        <f t="shared" si="51"/>
        <v>0</v>
      </c>
      <c r="X86" s="29">
        <f t="shared" si="52"/>
        <v>0</v>
      </c>
      <c r="Z86" s="29"/>
    </row>
    <row r="87" spans="1:26" x14ac:dyDescent="0.3">
      <c r="A87" s="5" t="s">
        <v>2732</v>
      </c>
      <c r="B87" s="5" t="s">
        <v>2733</v>
      </c>
      <c r="C87" s="5">
        <v>48</v>
      </c>
      <c r="D87" s="132">
        <v>6849.81</v>
      </c>
      <c r="E87" s="137" t="s">
        <v>8516</v>
      </c>
      <c r="F87" s="137">
        <v>44880</v>
      </c>
      <c r="G87" s="138">
        <f>VLOOKUP(A87,'[1]2.x-1'!$A$1:$C$151,2,FALSE)</f>
        <v>0.25</v>
      </c>
      <c r="H87" s="5" t="s">
        <v>8276</v>
      </c>
      <c r="I87" s="22">
        <f t="shared" si="44"/>
        <v>36</v>
      </c>
      <c r="J87" s="5"/>
      <c r="K87" s="5"/>
      <c r="L87" s="121">
        <f t="shared" si="45"/>
        <v>5137.3575000000001</v>
      </c>
      <c r="M87" s="121">
        <f t="shared" si="46"/>
        <v>5137.3575000000001</v>
      </c>
      <c r="N87" s="33">
        <f t="shared" si="47"/>
        <v>0</v>
      </c>
      <c r="Q87">
        <v>1</v>
      </c>
      <c r="T87" s="29">
        <f t="shared" si="48"/>
        <v>0</v>
      </c>
      <c r="U87" s="29">
        <f t="shared" si="49"/>
        <v>0</v>
      </c>
      <c r="V87" s="29">
        <f t="shared" si="50"/>
        <v>5137.3575000000001</v>
      </c>
      <c r="W87" s="29">
        <f t="shared" si="51"/>
        <v>0</v>
      </c>
      <c r="X87" s="29">
        <f t="shared" si="52"/>
        <v>0</v>
      </c>
      <c r="Z87" s="29"/>
    </row>
    <row r="88" spans="1:26" x14ac:dyDescent="0.3">
      <c r="A88" s="5" t="s">
        <v>2732</v>
      </c>
      <c r="B88" s="5" t="s">
        <v>2733</v>
      </c>
      <c r="C88" s="5">
        <v>96</v>
      </c>
      <c r="D88" s="132">
        <v>10513.18</v>
      </c>
      <c r="E88" s="137" t="s">
        <v>8516</v>
      </c>
      <c r="F88" s="137">
        <v>44880</v>
      </c>
      <c r="G88" s="138">
        <f>VLOOKUP(A88,'[1]2.x-1'!$A$1:$C$151,2,FALSE)</f>
        <v>0.25</v>
      </c>
      <c r="H88" s="5" t="s">
        <v>8260</v>
      </c>
      <c r="I88" s="22">
        <f t="shared" si="44"/>
        <v>72</v>
      </c>
      <c r="J88" s="5"/>
      <c r="K88" s="5"/>
      <c r="L88" s="121">
        <f t="shared" si="45"/>
        <v>7884.8850000000002</v>
      </c>
      <c r="M88" s="121">
        <f t="shared" si="46"/>
        <v>7884.8850000000002</v>
      </c>
      <c r="N88" s="33">
        <f t="shared" si="47"/>
        <v>0</v>
      </c>
      <c r="Q88">
        <v>1</v>
      </c>
      <c r="T88" s="29">
        <f t="shared" si="48"/>
        <v>0</v>
      </c>
      <c r="U88" s="29">
        <f t="shared" si="49"/>
        <v>0</v>
      </c>
      <c r="V88" s="29">
        <f t="shared" si="50"/>
        <v>7884.8850000000002</v>
      </c>
      <c r="W88" s="29">
        <f t="shared" si="51"/>
        <v>0</v>
      </c>
      <c r="X88" s="29">
        <f t="shared" si="52"/>
        <v>0</v>
      </c>
      <c r="Z88" s="29"/>
    </row>
    <row r="89" spans="1:26" x14ac:dyDescent="0.3">
      <c r="A89" s="5" t="s">
        <v>2732</v>
      </c>
      <c r="B89" s="5" t="s">
        <v>2733</v>
      </c>
      <c r="C89" s="5">
        <v>2</v>
      </c>
      <c r="D89" s="132">
        <v>321.83999999999997</v>
      </c>
      <c r="E89" s="137" t="s">
        <v>8516</v>
      </c>
      <c r="F89" s="137">
        <v>44880</v>
      </c>
      <c r="G89" s="138">
        <f>VLOOKUP(A89,'[1]2.x-1'!$A$1:$C$151,2,FALSE)</f>
        <v>0.25</v>
      </c>
      <c r="H89" s="5" t="s">
        <v>8266</v>
      </c>
      <c r="I89" s="22">
        <f t="shared" si="44"/>
        <v>1.5</v>
      </c>
      <c r="J89" s="5"/>
      <c r="K89" s="5"/>
      <c r="L89" s="121">
        <f t="shared" si="45"/>
        <v>241.38</v>
      </c>
      <c r="M89" s="121">
        <f t="shared" si="46"/>
        <v>241.38</v>
      </c>
      <c r="N89" s="33">
        <f t="shared" si="47"/>
        <v>0</v>
      </c>
      <c r="Q89">
        <v>1</v>
      </c>
      <c r="T89" s="29">
        <f t="shared" si="48"/>
        <v>0</v>
      </c>
      <c r="U89" s="29">
        <f t="shared" si="49"/>
        <v>0</v>
      </c>
      <c r="V89" s="29">
        <f t="shared" si="50"/>
        <v>241.38</v>
      </c>
      <c r="W89" s="29">
        <f t="shared" si="51"/>
        <v>0</v>
      </c>
      <c r="X89" s="29">
        <f t="shared" si="52"/>
        <v>0</v>
      </c>
      <c r="Z89" s="29"/>
    </row>
    <row r="90" spans="1:26" x14ac:dyDescent="0.3">
      <c r="A90" s="5" t="s">
        <v>2734</v>
      </c>
      <c r="B90" s="5" t="s">
        <v>2735</v>
      </c>
      <c r="C90" s="5">
        <v>88</v>
      </c>
      <c r="D90" s="132">
        <v>12557.99</v>
      </c>
      <c r="E90" s="137" t="s">
        <v>8517</v>
      </c>
      <c r="F90" s="137">
        <v>44932</v>
      </c>
      <c r="G90" s="138">
        <f>VLOOKUP(A90,'[1]2.x-1'!$A$1:$C$151,2,FALSE)</f>
        <v>0.25</v>
      </c>
      <c r="H90" s="5" t="s">
        <v>8276</v>
      </c>
      <c r="I90" s="22">
        <f t="shared" si="44"/>
        <v>66</v>
      </c>
      <c r="J90" s="5"/>
      <c r="K90" s="5"/>
      <c r="L90" s="121">
        <f t="shared" si="45"/>
        <v>9418.4925000000003</v>
      </c>
      <c r="M90" s="121">
        <f t="shared" si="46"/>
        <v>9418.4925000000003</v>
      </c>
      <c r="N90" s="33">
        <f t="shared" si="47"/>
        <v>0</v>
      </c>
      <c r="Q90">
        <v>1</v>
      </c>
      <c r="T90" s="29">
        <f t="shared" si="48"/>
        <v>0</v>
      </c>
      <c r="U90" s="29">
        <f t="shared" si="49"/>
        <v>0</v>
      </c>
      <c r="V90" s="29">
        <f t="shared" si="50"/>
        <v>9418.4925000000003</v>
      </c>
      <c r="W90" s="29">
        <f t="shared" si="51"/>
        <v>0</v>
      </c>
      <c r="X90" s="29">
        <f t="shared" si="52"/>
        <v>0</v>
      </c>
      <c r="Z90" s="29"/>
    </row>
    <row r="91" spans="1:26" x14ac:dyDescent="0.3">
      <c r="A91" s="5" t="s">
        <v>2734</v>
      </c>
      <c r="B91" s="5" t="s">
        <v>2735</v>
      </c>
      <c r="C91" s="5">
        <v>16</v>
      </c>
      <c r="D91" s="132">
        <v>1752.2</v>
      </c>
      <c r="E91" s="137" t="s">
        <v>8517</v>
      </c>
      <c r="F91" s="137">
        <v>44932</v>
      </c>
      <c r="G91" s="138">
        <f>VLOOKUP(A91,'[1]2.x-1'!$A$1:$C$151,2,FALSE)</f>
        <v>0.25</v>
      </c>
      <c r="H91" s="5" t="s">
        <v>8260</v>
      </c>
      <c r="I91" s="22">
        <f t="shared" si="44"/>
        <v>12</v>
      </c>
      <c r="J91" s="5"/>
      <c r="K91" s="5"/>
      <c r="L91" s="121">
        <f t="shared" si="45"/>
        <v>1314.15</v>
      </c>
      <c r="M91" s="121">
        <f t="shared" si="46"/>
        <v>1314.15</v>
      </c>
      <c r="N91" s="33">
        <f t="shared" si="47"/>
        <v>0</v>
      </c>
      <c r="Q91">
        <v>1</v>
      </c>
      <c r="T91" s="29">
        <f t="shared" si="48"/>
        <v>0</v>
      </c>
      <c r="U91" s="29">
        <f t="shared" si="49"/>
        <v>0</v>
      </c>
      <c r="V91" s="29">
        <f t="shared" si="50"/>
        <v>1314.15</v>
      </c>
      <c r="W91" s="29">
        <f t="shared" si="51"/>
        <v>0</v>
      </c>
      <c r="X91" s="29">
        <f t="shared" si="52"/>
        <v>0</v>
      </c>
      <c r="Z91" s="29"/>
    </row>
    <row r="92" spans="1:26" x14ac:dyDescent="0.3">
      <c r="A92" s="5" t="s">
        <v>2734</v>
      </c>
      <c r="B92" s="5" t="s">
        <v>2735</v>
      </c>
      <c r="C92" s="5">
        <v>4</v>
      </c>
      <c r="D92" s="132">
        <v>643.67999999999995</v>
      </c>
      <c r="E92" s="137" t="s">
        <v>8517</v>
      </c>
      <c r="F92" s="137">
        <v>44932</v>
      </c>
      <c r="G92" s="138">
        <f>VLOOKUP(A92,'[1]2.x-1'!$A$1:$C$151,2,FALSE)</f>
        <v>0.25</v>
      </c>
      <c r="H92" s="5" t="s">
        <v>8266</v>
      </c>
      <c r="I92" s="22">
        <f t="shared" si="44"/>
        <v>3</v>
      </c>
      <c r="J92" s="5"/>
      <c r="K92" s="5"/>
      <c r="L92" s="121">
        <f t="shared" si="45"/>
        <v>482.76</v>
      </c>
      <c r="M92" s="121">
        <f t="shared" si="46"/>
        <v>482.76</v>
      </c>
      <c r="N92" s="33">
        <f t="shared" si="47"/>
        <v>0</v>
      </c>
      <c r="Q92">
        <v>1</v>
      </c>
      <c r="T92" s="29">
        <f t="shared" si="48"/>
        <v>0</v>
      </c>
      <c r="U92" s="29">
        <f t="shared" si="49"/>
        <v>0</v>
      </c>
      <c r="V92" s="29">
        <f t="shared" si="50"/>
        <v>482.76</v>
      </c>
      <c r="W92" s="29">
        <f t="shared" si="51"/>
        <v>0</v>
      </c>
      <c r="X92" s="29">
        <f t="shared" si="52"/>
        <v>0</v>
      </c>
      <c r="Z92" s="29"/>
    </row>
    <row r="93" spans="1:26" x14ac:dyDescent="0.3">
      <c r="A93" s="92" t="s">
        <v>8412</v>
      </c>
      <c r="B93" s="92"/>
      <c r="C93" s="92"/>
      <c r="D93" s="131"/>
      <c r="E93" s="136" t="s">
        <v>8277</v>
      </c>
      <c r="F93" s="136">
        <v>44995</v>
      </c>
      <c r="G93" s="133"/>
      <c r="H93" s="92"/>
      <c r="I93" s="96"/>
      <c r="J93" s="92"/>
      <c r="K93" s="92"/>
      <c r="L93" s="129">
        <f t="shared" si="45"/>
        <v>0</v>
      </c>
      <c r="M93" s="129">
        <f t="shared" si="46"/>
        <v>0</v>
      </c>
      <c r="N93" s="97"/>
      <c r="T93" s="29"/>
      <c r="U93" s="29"/>
      <c r="V93" s="29"/>
      <c r="W93" s="29"/>
      <c r="X93" s="29"/>
      <c r="Y93" s="89">
        <f>SUM(T94:T364)</f>
        <v>12747.5924</v>
      </c>
      <c r="Z93" s="29"/>
    </row>
    <row r="94" spans="1:26" x14ac:dyDescent="0.3">
      <c r="A94" s="5" t="s">
        <v>2188</v>
      </c>
      <c r="B94" s="5" t="s">
        <v>2189</v>
      </c>
      <c r="C94" s="5">
        <v>160</v>
      </c>
      <c r="D94" s="132">
        <v>21230.1</v>
      </c>
      <c r="E94" s="137" t="s">
        <v>8277</v>
      </c>
      <c r="F94" s="137">
        <v>44862</v>
      </c>
      <c r="G94" s="138">
        <f>VLOOKUP(A94,'[1]2.x-1'!$A$1:$C$151,2,FALSE)</f>
        <v>0.9</v>
      </c>
      <c r="H94" s="5" t="s">
        <v>8265</v>
      </c>
      <c r="I94" s="22">
        <f t="shared" si="44"/>
        <v>15.999999999999996</v>
      </c>
      <c r="J94" s="5"/>
      <c r="K94" s="5"/>
      <c r="L94" s="121">
        <f t="shared" si="45"/>
        <v>2123.0099999999993</v>
      </c>
      <c r="M94" s="121">
        <f t="shared" si="46"/>
        <v>2123.0099999999993</v>
      </c>
      <c r="N94" s="33">
        <f t="shared" si="47"/>
        <v>0</v>
      </c>
      <c r="Q94">
        <v>1</v>
      </c>
      <c r="T94" s="29">
        <f t="shared" ref="T94:T120" si="53">O94*M94</f>
        <v>0</v>
      </c>
      <c r="U94" s="29">
        <f t="shared" ref="U94:U120" si="54">P94*M94</f>
        <v>0</v>
      </c>
      <c r="V94" s="29">
        <f t="shared" ref="V94:V120" si="55">Q94*M94</f>
        <v>2123.0099999999993</v>
      </c>
      <c r="W94" s="29">
        <f t="shared" ref="W94:W120" si="56">R94*M94</f>
        <v>0</v>
      </c>
      <c r="X94" s="29">
        <f t="shared" ref="X94:X120" si="57">S94*M94</f>
        <v>0</v>
      </c>
      <c r="Z94" s="29"/>
    </row>
    <row r="95" spans="1:26" x14ac:dyDescent="0.3">
      <c r="A95" s="5" t="s">
        <v>2188</v>
      </c>
      <c r="B95" s="5" t="s">
        <v>2189</v>
      </c>
      <c r="C95" s="5">
        <v>40</v>
      </c>
      <c r="D95" s="132">
        <v>6249.34</v>
      </c>
      <c r="E95" s="137" t="s">
        <v>8277</v>
      </c>
      <c r="F95" s="137">
        <v>44862</v>
      </c>
      <c r="G95" s="138">
        <f>VLOOKUP(A95,'[1]2.x-1'!$A$1:$C$151,2,FALSE)</f>
        <v>0.9</v>
      </c>
      <c r="H95" s="5" t="s">
        <v>8267</v>
      </c>
      <c r="I95" s="22">
        <f t="shared" si="44"/>
        <v>3.9999999999999991</v>
      </c>
      <c r="J95" s="5"/>
      <c r="K95" s="5"/>
      <c r="L95" s="121">
        <f t="shared" si="45"/>
        <v>624.93399999999986</v>
      </c>
      <c r="M95" s="121">
        <f t="shared" si="46"/>
        <v>624.93399999999986</v>
      </c>
      <c r="N95" s="33">
        <f t="shared" si="47"/>
        <v>0</v>
      </c>
      <c r="Q95">
        <v>1</v>
      </c>
      <c r="T95" s="29">
        <f t="shared" si="53"/>
        <v>0</v>
      </c>
      <c r="U95" s="29">
        <f t="shared" si="54"/>
        <v>0</v>
      </c>
      <c r="V95" s="29">
        <f t="shared" si="55"/>
        <v>624.93399999999986</v>
      </c>
      <c r="W95" s="29">
        <f t="shared" si="56"/>
        <v>0</v>
      </c>
      <c r="X95" s="29">
        <f t="shared" si="57"/>
        <v>0</v>
      </c>
      <c r="Z95" s="29"/>
    </row>
    <row r="96" spans="1:26" x14ac:dyDescent="0.3">
      <c r="A96" s="5" t="s">
        <v>2188</v>
      </c>
      <c r="B96" s="5" t="s">
        <v>2189</v>
      </c>
      <c r="C96" s="5">
        <v>4</v>
      </c>
      <c r="D96" s="132">
        <v>818.98</v>
      </c>
      <c r="E96" s="137" t="s">
        <v>8277</v>
      </c>
      <c r="F96" s="137">
        <v>44862</v>
      </c>
      <c r="G96" s="138">
        <f>VLOOKUP(A96,'[1]2.x-1'!$A$1:$C$151,2,FALSE)</f>
        <v>0.9</v>
      </c>
      <c r="H96" s="5" t="s">
        <v>8262</v>
      </c>
      <c r="I96" s="22">
        <f t="shared" si="44"/>
        <v>0.39999999999999991</v>
      </c>
      <c r="J96" s="5"/>
      <c r="K96" s="5"/>
      <c r="L96" s="121">
        <f t="shared" si="45"/>
        <v>81.897999999999982</v>
      </c>
      <c r="M96" s="121">
        <f t="shared" si="46"/>
        <v>81.897999999999982</v>
      </c>
      <c r="N96" s="33">
        <f t="shared" si="47"/>
        <v>0</v>
      </c>
      <c r="Q96">
        <v>1</v>
      </c>
      <c r="T96" s="29">
        <f t="shared" si="53"/>
        <v>0</v>
      </c>
      <c r="U96" s="29">
        <f t="shared" si="54"/>
        <v>0</v>
      </c>
      <c r="V96" s="29">
        <f t="shared" si="55"/>
        <v>81.897999999999982</v>
      </c>
      <c r="W96" s="29">
        <f t="shared" si="56"/>
        <v>0</v>
      </c>
      <c r="X96" s="29">
        <f t="shared" si="57"/>
        <v>0</v>
      </c>
      <c r="Z96" s="29"/>
    </row>
    <row r="97" spans="1:26" x14ac:dyDescent="0.3">
      <c r="A97" s="5" t="s">
        <v>2190</v>
      </c>
      <c r="B97" s="5" t="s">
        <v>2191</v>
      </c>
      <c r="C97" s="5">
        <v>80</v>
      </c>
      <c r="D97" s="132">
        <v>10933.5</v>
      </c>
      <c r="E97" s="137" t="s">
        <v>8462</v>
      </c>
      <c r="F97" s="137">
        <v>44865</v>
      </c>
      <c r="G97" s="138">
        <f>VLOOKUP(A97,'[1]2.x-1'!$A$1:$C$151,2,FALSE)</f>
        <v>0.5</v>
      </c>
      <c r="H97" s="5" t="s">
        <v>8265</v>
      </c>
      <c r="I97" s="22">
        <f t="shared" si="44"/>
        <v>40</v>
      </c>
      <c r="J97" s="5"/>
      <c r="K97" s="5"/>
      <c r="L97" s="121">
        <f t="shared" si="45"/>
        <v>5466.75</v>
      </c>
      <c r="M97" s="121">
        <f t="shared" si="46"/>
        <v>5466.75</v>
      </c>
      <c r="N97" s="33">
        <f t="shared" si="47"/>
        <v>0</v>
      </c>
      <c r="Q97">
        <v>1</v>
      </c>
      <c r="T97" s="29">
        <f t="shared" si="53"/>
        <v>0</v>
      </c>
      <c r="U97" s="29">
        <f t="shared" si="54"/>
        <v>0</v>
      </c>
      <c r="V97" s="29">
        <f t="shared" si="55"/>
        <v>5466.75</v>
      </c>
      <c r="W97" s="29">
        <f t="shared" si="56"/>
        <v>0</v>
      </c>
      <c r="X97" s="29">
        <f t="shared" si="57"/>
        <v>0</v>
      </c>
      <c r="Z97" s="29"/>
    </row>
    <row r="98" spans="1:26" x14ac:dyDescent="0.3">
      <c r="A98" s="5" t="s">
        <v>2190</v>
      </c>
      <c r="B98" s="5" t="s">
        <v>2191</v>
      </c>
      <c r="C98" s="5">
        <v>40</v>
      </c>
      <c r="D98" s="132">
        <v>6436.82</v>
      </c>
      <c r="E98" s="137" t="s">
        <v>8462</v>
      </c>
      <c r="F98" s="137">
        <v>44865</v>
      </c>
      <c r="G98" s="138">
        <f>VLOOKUP(A98,'[1]2.x-1'!$A$1:$C$151,2,FALSE)</f>
        <v>0.5</v>
      </c>
      <c r="H98" s="5" t="s">
        <v>8267</v>
      </c>
      <c r="I98" s="22">
        <f t="shared" si="44"/>
        <v>20</v>
      </c>
      <c r="J98" s="5"/>
      <c r="K98" s="5"/>
      <c r="L98" s="121">
        <f t="shared" si="45"/>
        <v>3218.41</v>
      </c>
      <c r="M98" s="121">
        <f t="shared" si="46"/>
        <v>3218.41</v>
      </c>
      <c r="N98" s="33">
        <f t="shared" si="47"/>
        <v>0</v>
      </c>
      <c r="Q98">
        <v>1</v>
      </c>
      <c r="T98" s="29">
        <f t="shared" si="53"/>
        <v>0</v>
      </c>
      <c r="U98" s="29">
        <f t="shared" si="54"/>
        <v>0</v>
      </c>
      <c r="V98" s="29">
        <f t="shared" si="55"/>
        <v>3218.41</v>
      </c>
      <c r="W98" s="29">
        <f t="shared" si="56"/>
        <v>0</v>
      </c>
      <c r="X98" s="29">
        <f t="shared" si="57"/>
        <v>0</v>
      </c>
      <c r="Z98" s="29"/>
    </row>
    <row r="99" spans="1:26" x14ac:dyDescent="0.3">
      <c r="A99" s="5" t="s">
        <v>2130</v>
      </c>
      <c r="B99" s="5" t="s">
        <v>2131</v>
      </c>
      <c r="C99" s="5">
        <v>40</v>
      </c>
      <c r="D99" s="132">
        <v>4842.8900000000003</v>
      </c>
      <c r="E99" s="137" t="s">
        <v>8322</v>
      </c>
      <c r="F99" s="137">
        <v>44862</v>
      </c>
      <c r="G99" s="138">
        <f>VLOOKUP(A99,'[1]2.x-1'!$A$1:$C$151,2,FALSE)</f>
        <v>0.95</v>
      </c>
      <c r="H99" s="5" t="s">
        <v>8264</v>
      </c>
      <c r="I99" s="22">
        <f t="shared" si="44"/>
        <v>2.0000000000000018</v>
      </c>
      <c r="J99" s="5"/>
      <c r="K99" s="5"/>
      <c r="L99" s="121">
        <f t="shared" si="45"/>
        <v>242.14450000000022</v>
      </c>
      <c r="M99" s="121">
        <f t="shared" si="46"/>
        <v>242.14450000000022</v>
      </c>
      <c r="N99" s="33">
        <f t="shared" si="47"/>
        <v>0</v>
      </c>
      <c r="Q99">
        <v>1</v>
      </c>
      <c r="T99" s="29">
        <f t="shared" si="53"/>
        <v>0</v>
      </c>
      <c r="U99" s="29">
        <f t="shared" si="54"/>
        <v>0</v>
      </c>
      <c r="V99" s="29">
        <f t="shared" si="55"/>
        <v>242.14450000000022</v>
      </c>
      <c r="W99" s="29">
        <f t="shared" si="56"/>
        <v>0</v>
      </c>
      <c r="X99" s="29">
        <f t="shared" si="57"/>
        <v>0</v>
      </c>
      <c r="Z99" s="29"/>
    </row>
    <row r="100" spans="1:26" x14ac:dyDescent="0.3">
      <c r="A100" s="5" t="s">
        <v>2130</v>
      </c>
      <c r="B100" s="5" t="s">
        <v>2131</v>
      </c>
      <c r="C100" s="5">
        <v>64</v>
      </c>
      <c r="D100" s="132">
        <v>8492.0400000000009</v>
      </c>
      <c r="E100" s="137" t="s">
        <v>8322</v>
      </c>
      <c r="F100" s="137">
        <v>44862</v>
      </c>
      <c r="G100" s="138">
        <f>VLOOKUP(A100,'[1]2.x-1'!$A$1:$C$151,2,FALSE)</f>
        <v>0.95</v>
      </c>
      <c r="H100" s="5" t="s">
        <v>8265</v>
      </c>
      <c r="I100" s="22">
        <f t="shared" si="44"/>
        <v>3.2000000000000028</v>
      </c>
      <c r="J100" s="5"/>
      <c r="K100" s="5"/>
      <c r="L100" s="121">
        <f t="shared" si="45"/>
        <v>424.60200000000043</v>
      </c>
      <c r="M100" s="121">
        <f t="shared" si="46"/>
        <v>424.60200000000043</v>
      </c>
      <c r="N100" s="33">
        <f t="shared" si="47"/>
        <v>0</v>
      </c>
      <c r="Q100">
        <v>1</v>
      </c>
      <c r="T100" s="29">
        <f t="shared" si="53"/>
        <v>0</v>
      </c>
      <c r="U100" s="29">
        <f t="shared" si="54"/>
        <v>0</v>
      </c>
      <c r="V100" s="29">
        <f t="shared" si="55"/>
        <v>424.60200000000043</v>
      </c>
      <c r="W100" s="29">
        <f t="shared" si="56"/>
        <v>0</v>
      </c>
      <c r="X100" s="29">
        <f t="shared" si="57"/>
        <v>0</v>
      </c>
      <c r="Z100" s="29"/>
    </row>
    <row r="101" spans="1:26" x14ac:dyDescent="0.3">
      <c r="A101" s="5" t="s">
        <v>2130</v>
      </c>
      <c r="B101" s="5" t="s">
        <v>2131</v>
      </c>
      <c r="C101" s="5">
        <v>40</v>
      </c>
      <c r="D101" s="132">
        <v>4252.91</v>
      </c>
      <c r="E101" s="137" t="s">
        <v>8322</v>
      </c>
      <c r="F101" s="137">
        <v>44862</v>
      </c>
      <c r="G101" s="138">
        <f>VLOOKUP(A101,'[1]2.x-1'!$A$1:$C$151,2,FALSE)</f>
        <v>0.95</v>
      </c>
      <c r="H101" s="5" t="s">
        <v>8260</v>
      </c>
      <c r="I101" s="22">
        <f t="shared" si="44"/>
        <v>2.0000000000000018</v>
      </c>
      <c r="J101" s="5"/>
      <c r="K101" s="5"/>
      <c r="L101" s="121">
        <f t="shared" si="45"/>
        <v>212.64550000000017</v>
      </c>
      <c r="M101" s="121">
        <f t="shared" si="46"/>
        <v>212.64550000000017</v>
      </c>
      <c r="N101" s="33">
        <f t="shared" si="47"/>
        <v>0</v>
      </c>
      <c r="Q101">
        <v>1</v>
      </c>
      <c r="T101" s="29">
        <f t="shared" si="53"/>
        <v>0</v>
      </c>
      <c r="U101" s="29">
        <f t="shared" si="54"/>
        <v>0</v>
      </c>
      <c r="V101" s="29">
        <f t="shared" si="55"/>
        <v>212.64550000000017</v>
      </c>
      <c r="W101" s="29">
        <f t="shared" si="56"/>
        <v>0</v>
      </c>
      <c r="X101" s="29">
        <f t="shared" si="57"/>
        <v>0</v>
      </c>
      <c r="Z101" s="29"/>
    </row>
    <row r="102" spans="1:26" x14ac:dyDescent="0.3">
      <c r="A102" s="5" t="s">
        <v>2130</v>
      </c>
      <c r="B102" s="5" t="s">
        <v>2131</v>
      </c>
      <c r="C102" s="5">
        <v>40</v>
      </c>
      <c r="D102" s="132">
        <v>6249.34</v>
      </c>
      <c r="E102" s="137" t="s">
        <v>8322</v>
      </c>
      <c r="F102" s="137">
        <v>44862</v>
      </c>
      <c r="G102" s="138">
        <f>VLOOKUP(A102,'[1]2.x-1'!$A$1:$C$151,2,FALSE)</f>
        <v>0.95</v>
      </c>
      <c r="H102" s="5" t="s">
        <v>8266</v>
      </c>
      <c r="I102" s="22">
        <f t="shared" si="44"/>
        <v>2.0000000000000018</v>
      </c>
      <c r="J102" s="5"/>
      <c r="K102" s="5"/>
      <c r="L102" s="121">
        <f t="shared" si="45"/>
        <v>312.46700000000027</v>
      </c>
      <c r="M102" s="121">
        <f t="shared" si="46"/>
        <v>312.46700000000027</v>
      </c>
      <c r="N102" s="33">
        <f t="shared" si="47"/>
        <v>0</v>
      </c>
      <c r="Q102">
        <v>1</v>
      </c>
      <c r="T102" s="29">
        <f t="shared" si="53"/>
        <v>0</v>
      </c>
      <c r="U102" s="29">
        <f t="shared" si="54"/>
        <v>0</v>
      </c>
      <c r="V102" s="29">
        <f t="shared" si="55"/>
        <v>312.46700000000027</v>
      </c>
      <c r="W102" s="29">
        <f t="shared" si="56"/>
        <v>0</v>
      </c>
      <c r="X102" s="29">
        <f t="shared" si="57"/>
        <v>0</v>
      </c>
      <c r="Z102" s="29"/>
    </row>
    <row r="103" spans="1:26" x14ac:dyDescent="0.3">
      <c r="A103" s="5" t="s">
        <v>2150</v>
      </c>
      <c r="B103" s="5" t="s">
        <v>2151</v>
      </c>
      <c r="C103" s="5">
        <v>250</v>
      </c>
      <c r="D103" s="132">
        <v>295.97000000000003</v>
      </c>
      <c r="E103" s="137" t="s">
        <v>8322</v>
      </c>
      <c r="F103" s="137">
        <v>44862</v>
      </c>
      <c r="G103" s="138">
        <f>VLOOKUP(A103,'[1]2.x-1'!$A$1:$C$151,2,FALSE)</f>
        <v>0.95</v>
      </c>
      <c r="H103" s="5" t="s">
        <v>8255</v>
      </c>
      <c r="I103" s="22">
        <f t="shared" si="44"/>
        <v>12.500000000000011</v>
      </c>
      <c r="J103" s="5"/>
      <c r="K103" s="5"/>
      <c r="L103" s="121">
        <f t="shared" si="45"/>
        <v>14.798500000000015</v>
      </c>
      <c r="M103" s="121">
        <f t="shared" si="46"/>
        <v>14.798500000000015</v>
      </c>
      <c r="N103" s="33">
        <f t="shared" si="47"/>
        <v>0</v>
      </c>
      <c r="O103">
        <v>1</v>
      </c>
      <c r="T103" s="29">
        <f t="shared" si="53"/>
        <v>14.798500000000015</v>
      </c>
      <c r="U103" s="29">
        <f t="shared" si="54"/>
        <v>0</v>
      </c>
      <c r="V103" s="29">
        <f t="shared" si="55"/>
        <v>0</v>
      </c>
      <c r="W103" s="29">
        <f t="shared" si="56"/>
        <v>0</v>
      </c>
      <c r="X103" s="29">
        <f t="shared" si="57"/>
        <v>0</v>
      </c>
      <c r="Z103" s="29"/>
    </row>
    <row r="104" spans="1:26" x14ac:dyDescent="0.3">
      <c r="A104" s="5" t="s">
        <v>2164</v>
      </c>
      <c r="B104" s="5" t="s">
        <v>8369</v>
      </c>
      <c r="C104" s="5">
        <v>80</v>
      </c>
      <c r="D104" s="132">
        <v>9976.35</v>
      </c>
      <c r="E104" s="137" t="s">
        <v>8395</v>
      </c>
      <c r="F104" s="137">
        <v>44963</v>
      </c>
      <c r="G104" s="138">
        <f>VLOOKUP(A104,'[1]2.x-1'!$A$1:$C$151,2,FALSE)</f>
        <v>0.25</v>
      </c>
      <c r="H104" s="5" t="s">
        <v>8264</v>
      </c>
      <c r="I104" s="22">
        <f t="shared" si="44"/>
        <v>60</v>
      </c>
      <c r="J104" s="5"/>
      <c r="K104" s="5"/>
      <c r="L104" s="121">
        <f t="shared" si="45"/>
        <v>7482.2625000000007</v>
      </c>
      <c r="M104" s="121">
        <f t="shared" si="46"/>
        <v>7482.2625000000007</v>
      </c>
      <c r="N104" s="33">
        <f t="shared" si="47"/>
        <v>0</v>
      </c>
      <c r="Q104">
        <v>1</v>
      </c>
      <c r="T104" s="29">
        <f t="shared" si="53"/>
        <v>0</v>
      </c>
      <c r="U104" s="29">
        <f t="shared" si="54"/>
        <v>0</v>
      </c>
      <c r="V104" s="29">
        <f t="shared" si="55"/>
        <v>7482.2625000000007</v>
      </c>
      <c r="W104" s="29">
        <f t="shared" si="56"/>
        <v>0</v>
      </c>
      <c r="X104" s="29">
        <f t="shared" si="57"/>
        <v>0</v>
      </c>
      <c r="Z104" s="29"/>
    </row>
    <row r="105" spans="1:26" x14ac:dyDescent="0.3">
      <c r="A105" s="5" t="s">
        <v>2164</v>
      </c>
      <c r="B105" s="5" t="s">
        <v>8369</v>
      </c>
      <c r="C105" s="5">
        <v>16</v>
      </c>
      <c r="D105" s="132">
        <v>2574.73</v>
      </c>
      <c r="E105" s="137" t="s">
        <v>8395</v>
      </c>
      <c r="F105" s="137">
        <v>44963</v>
      </c>
      <c r="G105" s="138">
        <f>VLOOKUP(A105,'[1]2.x-1'!$A$1:$C$151,2,FALSE)</f>
        <v>0.25</v>
      </c>
      <c r="H105" s="5" t="s">
        <v>8266</v>
      </c>
      <c r="I105" s="22">
        <f t="shared" si="44"/>
        <v>12</v>
      </c>
      <c r="J105" s="5"/>
      <c r="K105" s="5"/>
      <c r="L105" s="121">
        <f t="shared" si="45"/>
        <v>1931.0475000000001</v>
      </c>
      <c r="M105" s="121">
        <f t="shared" si="46"/>
        <v>1931.0475000000001</v>
      </c>
      <c r="N105" s="33">
        <f t="shared" si="47"/>
        <v>0</v>
      </c>
      <c r="Q105">
        <v>1</v>
      </c>
      <c r="T105" s="29">
        <f t="shared" si="53"/>
        <v>0</v>
      </c>
      <c r="U105" s="29">
        <f t="shared" si="54"/>
        <v>0</v>
      </c>
      <c r="V105" s="29">
        <f t="shared" si="55"/>
        <v>1931.0475000000001</v>
      </c>
      <c r="W105" s="29">
        <f t="shared" si="56"/>
        <v>0</v>
      </c>
      <c r="X105" s="29">
        <f t="shared" si="57"/>
        <v>0</v>
      </c>
      <c r="Z105" s="29"/>
    </row>
    <row r="106" spans="1:26" x14ac:dyDescent="0.3">
      <c r="A106" s="5" t="s">
        <v>2164</v>
      </c>
      <c r="B106" s="5" t="s">
        <v>8369</v>
      </c>
      <c r="C106" s="5">
        <v>24</v>
      </c>
      <c r="D106" s="132">
        <v>3280.05</v>
      </c>
      <c r="E106" s="137" t="s">
        <v>8395</v>
      </c>
      <c r="F106" s="137">
        <v>44963</v>
      </c>
      <c r="G106" s="138">
        <f>VLOOKUP(A106,'[1]2.x-1'!$A$1:$C$151,2,FALSE)</f>
        <v>0.25</v>
      </c>
      <c r="H106" s="5" t="s">
        <v>8265</v>
      </c>
      <c r="I106" s="22">
        <f t="shared" si="44"/>
        <v>18</v>
      </c>
      <c r="J106" s="5"/>
      <c r="K106" s="5"/>
      <c r="L106" s="121">
        <f t="shared" si="45"/>
        <v>2460.0375000000004</v>
      </c>
      <c r="M106" s="121">
        <f t="shared" si="46"/>
        <v>2460.0375000000004</v>
      </c>
      <c r="N106" s="33">
        <f t="shared" si="47"/>
        <v>0</v>
      </c>
      <c r="Q106">
        <v>1</v>
      </c>
      <c r="T106" s="29">
        <f t="shared" si="53"/>
        <v>0</v>
      </c>
      <c r="U106" s="29">
        <f t="shared" si="54"/>
        <v>0</v>
      </c>
      <c r="V106" s="29">
        <f t="shared" si="55"/>
        <v>2460.0375000000004</v>
      </c>
      <c r="W106" s="29">
        <f t="shared" si="56"/>
        <v>0</v>
      </c>
      <c r="X106" s="29">
        <f t="shared" si="57"/>
        <v>0</v>
      </c>
      <c r="Z106" s="29"/>
    </row>
    <row r="107" spans="1:26" x14ac:dyDescent="0.3">
      <c r="A107" s="5" t="s">
        <v>2164</v>
      </c>
      <c r="B107" s="5" t="s">
        <v>8369</v>
      </c>
      <c r="C107" s="5">
        <v>40</v>
      </c>
      <c r="D107" s="132">
        <v>4380.49</v>
      </c>
      <c r="E107" s="137" t="s">
        <v>8395</v>
      </c>
      <c r="F107" s="137">
        <v>44963</v>
      </c>
      <c r="G107" s="138">
        <f>VLOOKUP(A107,'[1]2.x-1'!$A$1:$C$151,2,FALSE)</f>
        <v>0.25</v>
      </c>
      <c r="H107" s="5" t="s">
        <v>8260</v>
      </c>
      <c r="I107" s="22">
        <f t="shared" si="44"/>
        <v>30</v>
      </c>
      <c r="J107" s="5"/>
      <c r="K107" s="5"/>
      <c r="L107" s="121">
        <f t="shared" si="45"/>
        <v>3285.3674999999998</v>
      </c>
      <c r="M107" s="121">
        <f t="shared" si="46"/>
        <v>3285.3674999999998</v>
      </c>
      <c r="N107" s="33">
        <f t="shared" si="47"/>
        <v>0</v>
      </c>
      <c r="Q107">
        <v>1</v>
      </c>
      <c r="T107" s="29">
        <f t="shared" si="53"/>
        <v>0</v>
      </c>
      <c r="U107" s="29">
        <f t="shared" si="54"/>
        <v>0</v>
      </c>
      <c r="V107" s="29">
        <f t="shared" si="55"/>
        <v>3285.3674999999998</v>
      </c>
      <c r="W107" s="29">
        <f t="shared" si="56"/>
        <v>0</v>
      </c>
      <c r="X107" s="29">
        <f t="shared" si="57"/>
        <v>0</v>
      </c>
      <c r="Z107" s="29"/>
    </row>
    <row r="108" spans="1:26" x14ac:dyDescent="0.3">
      <c r="A108" s="5" t="s">
        <v>2134</v>
      </c>
      <c r="B108" s="5" t="s">
        <v>2135</v>
      </c>
      <c r="C108" s="5">
        <v>80</v>
      </c>
      <c r="D108" s="132">
        <v>9976.35</v>
      </c>
      <c r="E108" s="137" t="s">
        <v>8518</v>
      </c>
      <c r="F108" s="137">
        <v>44910</v>
      </c>
      <c r="G108" s="138">
        <f>VLOOKUP(A108,'[1]2.x-1'!$A$1:$C$151,2,FALSE)</f>
        <v>0.1</v>
      </c>
      <c r="H108" s="5" t="s">
        <v>8269</v>
      </c>
      <c r="I108" s="22">
        <f t="shared" si="44"/>
        <v>72</v>
      </c>
      <c r="J108" s="5"/>
      <c r="K108" s="5"/>
      <c r="L108" s="121">
        <f t="shared" si="45"/>
        <v>8978.7150000000001</v>
      </c>
      <c r="M108" s="121">
        <f t="shared" si="46"/>
        <v>8978.7150000000001</v>
      </c>
      <c r="N108" s="33">
        <f t="shared" si="47"/>
        <v>0</v>
      </c>
      <c r="S108">
        <v>1</v>
      </c>
      <c r="T108" s="29">
        <f t="shared" si="53"/>
        <v>0</v>
      </c>
      <c r="U108" s="29">
        <f t="shared" si="54"/>
        <v>0</v>
      </c>
      <c r="V108" s="29">
        <f t="shared" si="55"/>
        <v>0</v>
      </c>
      <c r="W108" s="29">
        <f t="shared" si="56"/>
        <v>0</v>
      </c>
      <c r="X108" s="29">
        <f t="shared" si="57"/>
        <v>8978.7150000000001</v>
      </c>
      <c r="Z108" s="29"/>
    </row>
    <row r="109" spans="1:26" x14ac:dyDescent="0.3">
      <c r="A109" s="5" t="s">
        <v>2134</v>
      </c>
      <c r="B109" s="5" t="s">
        <v>2135</v>
      </c>
      <c r="C109" s="5">
        <v>40</v>
      </c>
      <c r="D109" s="132">
        <v>4988.17</v>
      </c>
      <c r="E109" s="137" t="s">
        <v>8518</v>
      </c>
      <c r="F109" s="137">
        <v>44910</v>
      </c>
      <c r="G109" s="138">
        <f>VLOOKUP(A109,'[1]2.x-1'!$A$1:$C$151,2,FALSE)</f>
        <v>0.1</v>
      </c>
      <c r="H109" s="5" t="s">
        <v>8272</v>
      </c>
      <c r="I109" s="22">
        <f t="shared" si="44"/>
        <v>36</v>
      </c>
      <c r="J109" s="5"/>
      <c r="K109" s="5"/>
      <c r="L109" s="121">
        <f t="shared" si="45"/>
        <v>4489.3530000000001</v>
      </c>
      <c r="M109" s="121">
        <f t="shared" si="46"/>
        <v>4489.3530000000001</v>
      </c>
      <c r="N109" s="33">
        <f t="shared" si="47"/>
        <v>0</v>
      </c>
      <c r="S109">
        <v>1</v>
      </c>
      <c r="T109" s="29">
        <f t="shared" si="53"/>
        <v>0</v>
      </c>
      <c r="U109" s="29">
        <f t="shared" si="54"/>
        <v>0</v>
      </c>
      <c r="V109" s="29">
        <f t="shared" si="55"/>
        <v>0</v>
      </c>
      <c r="W109" s="29">
        <f t="shared" si="56"/>
        <v>0</v>
      </c>
      <c r="X109" s="29">
        <f t="shared" si="57"/>
        <v>4489.3530000000001</v>
      </c>
      <c r="Z109" s="29"/>
    </row>
    <row r="110" spans="1:26" x14ac:dyDescent="0.3">
      <c r="A110" s="5" t="s">
        <v>2134</v>
      </c>
      <c r="B110" s="5" t="s">
        <v>2135</v>
      </c>
      <c r="C110" s="5">
        <v>20</v>
      </c>
      <c r="D110" s="132">
        <v>3218.41</v>
      </c>
      <c r="E110" s="137" t="s">
        <v>8518</v>
      </c>
      <c r="F110" s="137">
        <v>44910</v>
      </c>
      <c r="G110" s="138">
        <f>VLOOKUP(A110,'[1]2.x-1'!$A$1:$C$151,2,FALSE)</f>
        <v>0.1</v>
      </c>
      <c r="H110" s="5" t="s">
        <v>8267</v>
      </c>
      <c r="I110" s="22">
        <f t="shared" si="44"/>
        <v>18</v>
      </c>
      <c r="J110" s="5"/>
      <c r="K110" s="5"/>
      <c r="L110" s="121">
        <f t="shared" si="45"/>
        <v>2896.569</v>
      </c>
      <c r="M110" s="121">
        <f t="shared" si="46"/>
        <v>2896.569</v>
      </c>
      <c r="N110" s="33">
        <f t="shared" si="47"/>
        <v>0</v>
      </c>
      <c r="S110">
        <v>1</v>
      </c>
      <c r="T110" s="29">
        <f t="shared" si="53"/>
        <v>0</v>
      </c>
      <c r="U110" s="29">
        <f t="shared" si="54"/>
        <v>0</v>
      </c>
      <c r="V110" s="29">
        <f t="shared" si="55"/>
        <v>0</v>
      </c>
      <c r="W110" s="29">
        <f t="shared" si="56"/>
        <v>0</v>
      </c>
      <c r="X110" s="29">
        <f t="shared" si="57"/>
        <v>2896.569</v>
      </c>
      <c r="Z110" s="29"/>
    </row>
    <row r="111" spans="1:26" x14ac:dyDescent="0.3">
      <c r="A111" s="5" t="s">
        <v>2134</v>
      </c>
      <c r="B111" s="5" t="s">
        <v>2135</v>
      </c>
      <c r="C111" s="5">
        <v>20</v>
      </c>
      <c r="D111" s="132">
        <v>3218.41</v>
      </c>
      <c r="E111" s="137" t="s">
        <v>8518</v>
      </c>
      <c r="F111" s="137">
        <v>44910</v>
      </c>
      <c r="G111" s="138">
        <f>VLOOKUP(A111,'[1]2.x-1'!$A$1:$C$151,2,FALSE)</f>
        <v>0.1</v>
      </c>
      <c r="H111" s="5" t="s">
        <v>8270</v>
      </c>
      <c r="I111" s="22">
        <f t="shared" si="44"/>
        <v>18</v>
      </c>
      <c r="J111" s="5"/>
      <c r="K111" s="5"/>
      <c r="L111" s="121">
        <f t="shared" si="45"/>
        <v>2896.569</v>
      </c>
      <c r="M111" s="121">
        <f t="shared" si="46"/>
        <v>2896.569</v>
      </c>
      <c r="N111" s="33">
        <f t="shared" si="47"/>
        <v>0</v>
      </c>
      <c r="S111">
        <v>1</v>
      </c>
      <c r="T111" s="29">
        <f t="shared" si="53"/>
        <v>0</v>
      </c>
      <c r="U111" s="29">
        <f t="shared" si="54"/>
        <v>0</v>
      </c>
      <c r="V111" s="29">
        <f t="shared" si="55"/>
        <v>0</v>
      </c>
      <c r="W111" s="29">
        <f t="shared" si="56"/>
        <v>0</v>
      </c>
      <c r="X111" s="29">
        <f t="shared" si="57"/>
        <v>2896.569</v>
      </c>
      <c r="Z111" s="29"/>
    </row>
    <row r="112" spans="1:26" x14ac:dyDescent="0.3">
      <c r="A112" s="5" t="s">
        <v>2154</v>
      </c>
      <c r="B112" s="5" t="s">
        <v>2155</v>
      </c>
      <c r="C112" s="5">
        <v>500</v>
      </c>
      <c r="D112" s="132">
        <v>603.79</v>
      </c>
      <c r="E112" s="137" t="s">
        <v>8518</v>
      </c>
      <c r="F112" s="137">
        <v>44910</v>
      </c>
      <c r="G112" s="138">
        <f>VLOOKUP(A112,'[1]2.x-1'!$A$1:$C$151,2,FALSE)</f>
        <v>0.1</v>
      </c>
      <c r="H112" s="5" t="s">
        <v>8255</v>
      </c>
      <c r="I112" s="22">
        <f t="shared" si="44"/>
        <v>450</v>
      </c>
      <c r="J112" s="5"/>
      <c r="K112" s="5"/>
      <c r="L112" s="121">
        <f t="shared" si="45"/>
        <v>543.41099999999994</v>
      </c>
      <c r="M112" s="121">
        <f t="shared" si="46"/>
        <v>543.41099999999994</v>
      </c>
      <c r="N112" s="33">
        <f t="shared" si="47"/>
        <v>0</v>
      </c>
      <c r="P112">
        <v>1</v>
      </c>
      <c r="T112" s="29">
        <f t="shared" si="53"/>
        <v>0</v>
      </c>
      <c r="U112" s="29">
        <f t="shared" si="54"/>
        <v>543.41099999999994</v>
      </c>
      <c r="V112" s="29">
        <f t="shared" si="55"/>
        <v>0</v>
      </c>
      <c r="W112" s="29">
        <f t="shared" si="56"/>
        <v>0</v>
      </c>
      <c r="X112" s="29">
        <f t="shared" si="57"/>
        <v>0</v>
      </c>
      <c r="Z112" s="29"/>
    </row>
    <row r="113" spans="1:26" x14ac:dyDescent="0.3">
      <c r="A113" s="5" t="s">
        <v>2172</v>
      </c>
      <c r="B113" s="5" t="s">
        <v>8370</v>
      </c>
      <c r="C113" s="5">
        <v>500</v>
      </c>
      <c r="D113" s="132">
        <v>603.79</v>
      </c>
      <c r="E113" s="137" t="s">
        <v>8395</v>
      </c>
      <c r="F113" s="137">
        <v>44963</v>
      </c>
      <c r="G113" s="138">
        <f>VLOOKUP(A113,'[1]2.x-1'!$A$1:$C$151,2,FALSE)</f>
        <v>0.25</v>
      </c>
      <c r="H113" s="5" t="s">
        <v>8255</v>
      </c>
      <c r="I113" s="22">
        <f t="shared" si="44"/>
        <v>375</v>
      </c>
      <c r="J113" s="5"/>
      <c r="K113" s="5"/>
      <c r="L113" s="121">
        <f t="shared" si="45"/>
        <v>452.84249999999997</v>
      </c>
      <c r="M113" s="121">
        <f t="shared" si="46"/>
        <v>452.84249999999997</v>
      </c>
      <c r="N113" s="33">
        <f t="shared" si="47"/>
        <v>0</v>
      </c>
      <c r="O113">
        <v>1</v>
      </c>
      <c r="T113" s="29">
        <f t="shared" si="53"/>
        <v>452.84249999999997</v>
      </c>
      <c r="U113" s="29">
        <f t="shared" si="54"/>
        <v>0</v>
      </c>
      <c r="V113" s="29">
        <f t="shared" si="55"/>
        <v>0</v>
      </c>
      <c r="W113" s="29">
        <f t="shared" si="56"/>
        <v>0</v>
      </c>
      <c r="X113" s="29">
        <f t="shared" si="57"/>
        <v>0</v>
      </c>
      <c r="Z113" s="29"/>
    </row>
    <row r="114" spans="1:26" x14ac:dyDescent="0.3">
      <c r="A114" s="5" t="s">
        <v>2124</v>
      </c>
      <c r="B114" s="5" t="s">
        <v>2125</v>
      </c>
      <c r="C114" s="5">
        <v>32</v>
      </c>
      <c r="D114" s="132">
        <v>4999.47</v>
      </c>
      <c r="E114" s="137" t="s">
        <v>8277</v>
      </c>
      <c r="F114" s="137">
        <v>44862</v>
      </c>
      <c r="G114" s="138">
        <f>VLOOKUP(A114,'[1]2.x-1'!$A$1:$C$151,2,FALSE)</f>
        <v>0.9</v>
      </c>
      <c r="H114" s="5" t="s">
        <v>8266</v>
      </c>
      <c r="I114" s="22">
        <f t="shared" si="44"/>
        <v>3.1999999999999993</v>
      </c>
      <c r="J114" s="5"/>
      <c r="K114" s="5"/>
      <c r="L114" s="121">
        <f t="shared" si="45"/>
        <v>499.94699999999989</v>
      </c>
      <c r="M114" s="121">
        <f t="shared" si="46"/>
        <v>499.94699999999989</v>
      </c>
      <c r="N114" s="33">
        <f t="shared" si="47"/>
        <v>0</v>
      </c>
      <c r="Q114">
        <v>1</v>
      </c>
      <c r="T114" s="29">
        <f t="shared" si="53"/>
        <v>0</v>
      </c>
      <c r="U114" s="29">
        <f t="shared" si="54"/>
        <v>0</v>
      </c>
      <c r="V114" s="29">
        <f t="shared" si="55"/>
        <v>499.94699999999989</v>
      </c>
      <c r="W114" s="29">
        <f t="shared" si="56"/>
        <v>0</v>
      </c>
      <c r="X114" s="29">
        <f t="shared" si="57"/>
        <v>0</v>
      </c>
      <c r="Z114" s="29"/>
    </row>
    <row r="115" spans="1:26" x14ac:dyDescent="0.3">
      <c r="A115" s="5" t="s">
        <v>2166</v>
      </c>
      <c r="B115" s="5" t="s">
        <v>2167</v>
      </c>
      <c r="C115" s="5">
        <v>32</v>
      </c>
      <c r="D115" s="132">
        <v>4999.47</v>
      </c>
      <c r="E115" s="137" t="s">
        <v>8462</v>
      </c>
      <c r="F115" s="137">
        <v>44865</v>
      </c>
      <c r="G115" s="138">
        <f>VLOOKUP(A115,'[1]2.x-1'!$A$1:$C$151,2,FALSE)</f>
        <v>0.5</v>
      </c>
      <c r="H115" s="5" t="s">
        <v>8266</v>
      </c>
      <c r="I115" s="22">
        <f t="shared" si="44"/>
        <v>16</v>
      </c>
      <c r="J115" s="5"/>
      <c r="K115" s="5"/>
      <c r="L115" s="121">
        <f t="shared" si="45"/>
        <v>2499.7350000000001</v>
      </c>
      <c r="M115" s="121">
        <f t="shared" si="46"/>
        <v>2499.7350000000001</v>
      </c>
      <c r="N115" s="33">
        <f t="shared" si="47"/>
        <v>0</v>
      </c>
      <c r="Q115">
        <v>1</v>
      </c>
      <c r="T115" s="29">
        <f t="shared" si="53"/>
        <v>0</v>
      </c>
      <c r="U115" s="29">
        <f t="shared" si="54"/>
        <v>0</v>
      </c>
      <c r="V115" s="29">
        <f t="shared" si="55"/>
        <v>2499.7350000000001</v>
      </c>
      <c r="W115" s="29">
        <f t="shared" si="56"/>
        <v>0</v>
      </c>
      <c r="X115" s="29">
        <f t="shared" si="57"/>
        <v>0</v>
      </c>
      <c r="Z115" s="29"/>
    </row>
    <row r="116" spans="1:26" x14ac:dyDescent="0.3">
      <c r="A116" s="5" t="s">
        <v>2166</v>
      </c>
      <c r="B116" s="5" t="s">
        <v>2167</v>
      </c>
      <c r="C116" s="5">
        <v>4</v>
      </c>
      <c r="D116" s="132">
        <v>818.98</v>
      </c>
      <c r="E116" s="137" t="s">
        <v>8462</v>
      </c>
      <c r="F116" s="137">
        <v>44865</v>
      </c>
      <c r="G116" s="138">
        <f>VLOOKUP(A116,'[1]2.x-1'!$A$1:$C$151,2,FALSE)</f>
        <v>0.5</v>
      </c>
      <c r="H116" s="5" t="s">
        <v>8262</v>
      </c>
      <c r="I116" s="22">
        <f t="shared" si="44"/>
        <v>2</v>
      </c>
      <c r="J116" s="5"/>
      <c r="K116" s="5"/>
      <c r="L116" s="121">
        <f t="shared" si="45"/>
        <v>409.49</v>
      </c>
      <c r="M116" s="121">
        <f t="shared" si="46"/>
        <v>409.49</v>
      </c>
      <c r="N116" s="33">
        <f t="shared" si="47"/>
        <v>0</v>
      </c>
      <c r="Q116">
        <v>1</v>
      </c>
      <c r="T116" s="29">
        <f t="shared" si="53"/>
        <v>0</v>
      </c>
      <c r="U116" s="29">
        <f t="shared" si="54"/>
        <v>0</v>
      </c>
      <c r="V116" s="29">
        <f t="shared" si="55"/>
        <v>409.49</v>
      </c>
      <c r="W116" s="29">
        <f t="shared" si="56"/>
        <v>0</v>
      </c>
      <c r="X116" s="29">
        <f t="shared" si="57"/>
        <v>0</v>
      </c>
      <c r="Z116" s="29"/>
    </row>
    <row r="117" spans="1:26" x14ac:dyDescent="0.3">
      <c r="A117" s="5" t="s">
        <v>2144</v>
      </c>
      <c r="B117" s="5" t="s">
        <v>2145</v>
      </c>
      <c r="C117" s="5">
        <v>500</v>
      </c>
      <c r="D117" s="132">
        <v>591.95000000000005</v>
      </c>
      <c r="E117" s="137" t="s">
        <v>8277</v>
      </c>
      <c r="F117" s="137">
        <v>44862</v>
      </c>
      <c r="G117" s="138">
        <f>VLOOKUP(A117,'[1]2.x-1'!$A$1:$C$151,2,FALSE)</f>
        <v>0.9</v>
      </c>
      <c r="H117" s="5" t="s">
        <v>8255</v>
      </c>
      <c r="I117" s="22">
        <f t="shared" si="44"/>
        <v>49.999999999999986</v>
      </c>
      <c r="J117" s="5"/>
      <c r="K117" s="5"/>
      <c r="L117" s="121">
        <f t="shared" si="45"/>
        <v>59.194999999999993</v>
      </c>
      <c r="M117" s="121">
        <f t="shared" si="46"/>
        <v>59.194999999999993</v>
      </c>
      <c r="N117" s="33">
        <f t="shared" si="47"/>
        <v>0</v>
      </c>
      <c r="O117">
        <v>1</v>
      </c>
      <c r="T117" s="29">
        <f t="shared" si="53"/>
        <v>59.194999999999993</v>
      </c>
      <c r="U117" s="29">
        <f t="shared" si="54"/>
        <v>0</v>
      </c>
      <c r="V117" s="29">
        <f t="shared" si="55"/>
        <v>0</v>
      </c>
      <c r="W117" s="29">
        <f t="shared" si="56"/>
        <v>0</v>
      </c>
      <c r="X117" s="29">
        <f t="shared" si="57"/>
        <v>0</v>
      </c>
      <c r="Z117" s="29"/>
    </row>
    <row r="118" spans="1:26" x14ac:dyDescent="0.3">
      <c r="A118" s="5" t="s">
        <v>2174</v>
      </c>
      <c r="B118" s="5" t="s">
        <v>2175</v>
      </c>
      <c r="C118" s="5">
        <v>500</v>
      </c>
      <c r="D118" s="132">
        <v>597.46</v>
      </c>
      <c r="E118" s="137" t="s">
        <v>8462</v>
      </c>
      <c r="F118" s="137">
        <v>44865</v>
      </c>
      <c r="G118" s="138">
        <f>VLOOKUP(A118,'[1]2.x-1'!$A$1:$C$151,2,FALSE)</f>
        <v>0.5</v>
      </c>
      <c r="H118" s="5" t="s">
        <v>8255</v>
      </c>
      <c r="I118" s="22">
        <f t="shared" si="44"/>
        <v>250</v>
      </c>
      <c r="J118" s="5"/>
      <c r="K118" s="5"/>
      <c r="L118" s="121">
        <f t="shared" si="45"/>
        <v>298.73</v>
      </c>
      <c r="M118" s="121">
        <f t="shared" si="46"/>
        <v>298.73</v>
      </c>
      <c r="N118" s="33">
        <f t="shared" si="47"/>
        <v>0</v>
      </c>
      <c r="O118">
        <v>1</v>
      </c>
      <c r="T118" s="29">
        <f t="shared" si="53"/>
        <v>298.73</v>
      </c>
      <c r="U118" s="29">
        <f t="shared" si="54"/>
        <v>0</v>
      </c>
      <c r="V118" s="29">
        <f t="shared" si="55"/>
        <v>0</v>
      </c>
      <c r="W118" s="29">
        <f t="shared" si="56"/>
        <v>0</v>
      </c>
      <c r="X118" s="29">
        <f t="shared" si="57"/>
        <v>0</v>
      </c>
      <c r="Z118" s="29"/>
    </row>
    <row r="119" spans="1:26" x14ac:dyDescent="0.3">
      <c r="A119" s="5" t="s">
        <v>8212</v>
      </c>
      <c r="B119" s="5" t="s">
        <v>8278</v>
      </c>
      <c r="C119" s="5">
        <v>30</v>
      </c>
      <c r="D119" s="132">
        <v>3741.13</v>
      </c>
      <c r="E119" s="137" t="s">
        <v>8460</v>
      </c>
      <c r="F119" s="137">
        <v>44953</v>
      </c>
      <c r="G119" s="138">
        <f>VLOOKUP(A119,'[1]2.x-1'!$A$1:$C$151,2,FALSE)</f>
        <v>0.3</v>
      </c>
      <c r="H119" s="5" t="s">
        <v>8272</v>
      </c>
      <c r="I119" s="22">
        <f t="shared" si="44"/>
        <v>21</v>
      </c>
      <c r="J119" s="5"/>
      <c r="K119" s="5"/>
      <c r="L119" s="121">
        <f t="shared" si="45"/>
        <v>2618.7909999999997</v>
      </c>
      <c r="M119" s="121">
        <f t="shared" si="46"/>
        <v>2618.7909999999997</v>
      </c>
      <c r="N119" s="33">
        <f t="shared" si="47"/>
        <v>0</v>
      </c>
      <c r="Q119">
        <v>1</v>
      </c>
      <c r="T119" s="29">
        <f t="shared" si="53"/>
        <v>0</v>
      </c>
      <c r="U119" s="29">
        <f t="shared" si="54"/>
        <v>0</v>
      </c>
      <c r="V119" s="29">
        <f t="shared" si="55"/>
        <v>2618.7909999999997</v>
      </c>
      <c r="W119" s="29">
        <f t="shared" si="56"/>
        <v>0</v>
      </c>
      <c r="X119" s="29">
        <f t="shared" si="57"/>
        <v>0</v>
      </c>
      <c r="Z119" s="29"/>
    </row>
    <row r="120" spans="1:26" x14ac:dyDescent="0.3">
      <c r="A120" s="5" t="s">
        <v>2128</v>
      </c>
      <c r="B120" s="5" t="s">
        <v>8207</v>
      </c>
      <c r="C120" s="5">
        <v>20</v>
      </c>
      <c r="D120" s="132">
        <v>3218.41</v>
      </c>
      <c r="E120" s="137">
        <v>44956</v>
      </c>
      <c r="F120" s="137">
        <v>44960</v>
      </c>
      <c r="G120" s="138">
        <f>VLOOKUP(A120,'[1]2.x-1'!$A$1:$C$151,2,FALSE)</f>
        <v>0</v>
      </c>
      <c r="H120" s="5" t="s">
        <v>8270</v>
      </c>
      <c r="I120" s="22">
        <f t="shared" si="44"/>
        <v>20</v>
      </c>
      <c r="J120" s="5"/>
      <c r="K120" s="5"/>
      <c r="L120" s="121">
        <f t="shared" si="45"/>
        <v>3218.41</v>
      </c>
      <c r="M120" s="121">
        <f t="shared" si="46"/>
        <v>3218.41</v>
      </c>
      <c r="N120" s="33">
        <f t="shared" si="47"/>
        <v>0</v>
      </c>
      <c r="S120">
        <v>1</v>
      </c>
      <c r="T120" s="29">
        <f t="shared" si="53"/>
        <v>0</v>
      </c>
      <c r="U120" s="29">
        <f t="shared" si="54"/>
        <v>0</v>
      </c>
      <c r="V120" s="29">
        <f t="shared" si="55"/>
        <v>0</v>
      </c>
      <c r="W120" s="29">
        <f t="shared" si="56"/>
        <v>0</v>
      </c>
      <c r="X120" s="29">
        <f t="shared" si="57"/>
        <v>3218.41</v>
      </c>
      <c r="Z120" s="29"/>
    </row>
    <row r="121" spans="1:26" x14ac:dyDescent="0.3">
      <c r="A121" s="5" t="s">
        <v>2128</v>
      </c>
      <c r="B121" s="5" t="s">
        <v>8207</v>
      </c>
      <c r="C121" s="5">
        <v>40</v>
      </c>
      <c r="D121" s="132">
        <v>4988.17</v>
      </c>
      <c r="E121" s="137">
        <v>44956</v>
      </c>
      <c r="F121" s="137">
        <v>44960</v>
      </c>
      <c r="G121" s="138">
        <f>VLOOKUP(A121,'[1]2.x-1'!$A$1:$C$151,2,FALSE)</f>
        <v>0</v>
      </c>
      <c r="H121" s="5" t="s">
        <v>8272</v>
      </c>
      <c r="I121" s="22">
        <f t="shared" si="44"/>
        <v>40</v>
      </c>
      <c r="J121" s="5"/>
      <c r="K121" s="5"/>
      <c r="L121" s="121">
        <f t="shared" si="45"/>
        <v>4988.17</v>
      </c>
      <c r="M121" s="121">
        <f t="shared" si="46"/>
        <v>4988.17</v>
      </c>
      <c r="N121" s="33">
        <f t="shared" si="47"/>
        <v>0</v>
      </c>
      <c r="S121">
        <v>1</v>
      </c>
      <c r="T121" s="29">
        <f t="shared" ref="T121:T141" si="58">O121*M121</f>
        <v>0</v>
      </c>
      <c r="U121" s="29">
        <f t="shared" ref="U121:U141" si="59">P121*M121</f>
        <v>0</v>
      </c>
      <c r="V121" s="29">
        <f t="shared" ref="V121:V141" si="60">Q121*M121</f>
        <v>0</v>
      </c>
      <c r="W121" s="29">
        <f t="shared" ref="W121:W141" si="61">R121*M121</f>
        <v>0</v>
      </c>
      <c r="X121" s="29">
        <f t="shared" ref="X121:X141" si="62">S121*M121</f>
        <v>4988.17</v>
      </c>
      <c r="Z121" s="29"/>
    </row>
    <row r="122" spans="1:26" x14ac:dyDescent="0.3">
      <c r="A122" s="5" t="s">
        <v>2128</v>
      </c>
      <c r="B122" s="5" t="s">
        <v>8207</v>
      </c>
      <c r="C122" s="5">
        <v>16</v>
      </c>
      <c r="D122" s="132">
        <v>1995.27</v>
      </c>
      <c r="E122" s="137">
        <v>44956</v>
      </c>
      <c r="F122" s="137">
        <v>44960</v>
      </c>
      <c r="G122" s="138">
        <f>VLOOKUP(A122,'[1]2.x-1'!$A$1:$C$151,2,FALSE)</f>
        <v>0</v>
      </c>
      <c r="H122" s="5" t="s">
        <v>8271</v>
      </c>
      <c r="I122" s="22">
        <f t="shared" si="44"/>
        <v>16</v>
      </c>
      <c r="J122" s="5"/>
      <c r="K122" s="5"/>
      <c r="L122" s="121">
        <f t="shared" si="45"/>
        <v>1995.27</v>
      </c>
      <c r="M122" s="121">
        <f t="shared" si="46"/>
        <v>1995.27</v>
      </c>
      <c r="N122" s="33">
        <f t="shared" si="47"/>
        <v>0</v>
      </c>
      <c r="S122">
        <v>1</v>
      </c>
      <c r="T122" s="29">
        <f t="shared" si="58"/>
        <v>0</v>
      </c>
      <c r="U122" s="29">
        <f t="shared" si="59"/>
        <v>0</v>
      </c>
      <c r="V122" s="29">
        <f t="shared" si="60"/>
        <v>0</v>
      </c>
      <c r="W122" s="29">
        <f t="shared" si="61"/>
        <v>0</v>
      </c>
      <c r="X122" s="29">
        <f t="shared" si="62"/>
        <v>1995.27</v>
      </c>
      <c r="Z122" s="29"/>
    </row>
    <row r="123" spans="1:26" x14ac:dyDescent="0.3">
      <c r="A123" s="5" t="s">
        <v>2182</v>
      </c>
      <c r="B123" s="5" t="s">
        <v>8209</v>
      </c>
      <c r="C123" s="5">
        <v>104</v>
      </c>
      <c r="D123" s="132">
        <v>12969.25</v>
      </c>
      <c r="E123" s="137">
        <v>44956</v>
      </c>
      <c r="F123" s="137">
        <v>44960</v>
      </c>
      <c r="G123" s="138">
        <f>VLOOKUP(A123,'[1]2.x-1'!$A$1:$C$151,2,FALSE)</f>
        <v>0</v>
      </c>
      <c r="H123" s="5" t="s">
        <v>8264</v>
      </c>
      <c r="I123" s="22">
        <f t="shared" si="44"/>
        <v>104</v>
      </c>
      <c r="J123" s="5"/>
      <c r="K123" s="5"/>
      <c r="L123" s="121">
        <f t="shared" si="45"/>
        <v>12969.25</v>
      </c>
      <c r="M123" s="121">
        <f t="shared" si="46"/>
        <v>12969.25</v>
      </c>
      <c r="N123" s="33">
        <f t="shared" si="47"/>
        <v>0</v>
      </c>
      <c r="S123">
        <v>1</v>
      </c>
      <c r="T123" s="29">
        <f t="shared" si="58"/>
        <v>0</v>
      </c>
      <c r="U123" s="29">
        <f t="shared" si="59"/>
        <v>0</v>
      </c>
      <c r="V123" s="29">
        <f t="shared" si="60"/>
        <v>0</v>
      </c>
      <c r="W123" s="29">
        <f t="shared" si="61"/>
        <v>0</v>
      </c>
      <c r="X123" s="29">
        <f t="shared" si="62"/>
        <v>12969.25</v>
      </c>
      <c r="Z123" s="29"/>
    </row>
    <row r="124" spans="1:26" x14ac:dyDescent="0.3">
      <c r="A124" s="5" t="s">
        <v>2182</v>
      </c>
      <c r="B124" s="5" t="s">
        <v>8209</v>
      </c>
      <c r="C124" s="5">
        <v>80</v>
      </c>
      <c r="D124" s="132">
        <v>8760.98</v>
      </c>
      <c r="E124" s="137">
        <v>44956</v>
      </c>
      <c r="F124" s="137">
        <v>44960</v>
      </c>
      <c r="G124" s="138">
        <f>VLOOKUP(A124,'[1]2.x-1'!$A$1:$C$151,2,FALSE)</f>
        <v>0</v>
      </c>
      <c r="H124" s="5" t="s">
        <v>8260</v>
      </c>
      <c r="I124" s="22">
        <f t="shared" si="44"/>
        <v>80</v>
      </c>
      <c r="J124" s="5"/>
      <c r="K124" s="5"/>
      <c r="L124" s="121">
        <f t="shared" si="45"/>
        <v>8760.98</v>
      </c>
      <c r="M124" s="121">
        <f t="shared" si="46"/>
        <v>8760.98</v>
      </c>
      <c r="N124" s="33">
        <f t="shared" si="47"/>
        <v>0</v>
      </c>
      <c r="S124">
        <v>1</v>
      </c>
      <c r="T124" s="29">
        <f t="shared" si="58"/>
        <v>0</v>
      </c>
      <c r="U124" s="29">
        <f t="shared" si="59"/>
        <v>0</v>
      </c>
      <c r="V124" s="29">
        <f t="shared" si="60"/>
        <v>0</v>
      </c>
      <c r="W124" s="29">
        <f t="shared" si="61"/>
        <v>0</v>
      </c>
      <c r="X124" s="29">
        <f t="shared" si="62"/>
        <v>8760.98</v>
      </c>
      <c r="Z124" s="29"/>
    </row>
    <row r="125" spans="1:26" x14ac:dyDescent="0.3">
      <c r="A125" s="5" t="s">
        <v>2182</v>
      </c>
      <c r="B125" s="5" t="s">
        <v>8209</v>
      </c>
      <c r="C125" s="5">
        <v>40</v>
      </c>
      <c r="D125" s="132">
        <v>6436.82</v>
      </c>
      <c r="E125" s="137">
        <v>44956</v>
      </c>
      <c r="F125" s="137">
        <v>44960</v>
      </c>
      <c r="G125" s="138">
        <f>VLOOKUP(A125,'[1]2.x-1'!$A$1:$C$151,2,FALSE)</f>
        <v>0</v>
      </c>
      <c r="H125" s="5" t="s">
        <v>8266</v>
      </c>
      <c r="I125" s="22">
        <f t="shared" si="44"/>
        <v>40</v>
      </c>
      <c r="J125" s="5"/>
      <c r="K125" s="5"/>
      <c r="L125" s="121">
        <f t="shared" si="45"/>
        <v>6436.82</v>
      </c>
      <c r="M125" s="121">
        <f t="shared" si="46"/>
        <v>6436.82</v>
      </c>
      <c r="N125" s="33">
        <f t="shared" si="47"/>
        <v>0</v>
      </c>
      <c r="S125">
        <v>1</v>
      </c>
      <c r="T125" s="29">
        <f t="shared" si="58"/>
        <v>0</v>
      </c>
      <c r="U125" s="29">
        <f t="shared" si="59"/>
        <v>0</v>
      </c>
      <c r="V125" s="29">
        <f t="shared" si="60"/>
        <v>0</v>
      </c>
      <c r="W125" s="29">
        <f t="shared" si="61"/>
        <v>0</v>
      </c>
      <c r="X125" s="29">
        <f t="shared" si="62"/>
        <v>6436.82</v>
      </c>
      <c r="Z125" s="29"/>
    </row>
    <row r="126" spans="1:26" x14ac:dyDescent="0.3">
      <c r="A126" s="5" t="s">
        <v>2148</v>
      </c>
      <c r="B126" s="5" t="s">
        <v>8279</v>
      </c>
      <c r="C126" s="5">
        <v>500</v>
      </c>
      <c r="D126" s="132">
        <v>603.79</v>
      </c>
      <c r="E126" s="137">
        <v>44956</v>
      </c>
      <c r="F126" s="137">
        <v>44960</v>
      </c>
      <c r="G126" s="138">
        <f>VLOOKUP(A126,'[1]2.x-1'!$A$1:$C$151,2,FALSE)</f>
        <v>0</v>
      </c>
      <c r="H126" s="5" t="s">
        <v>8255</v>
      </c>
      <c r="I126" s="22">
        <f t="shared" si="44"/>
        <v>500</v>
      </c>
      <c r="J126" s="5"/>
      <c r="K126" s="5"/>
      <c r="L126" s="121">
        <f t="shared" si="45"/>
        <v>603.79</v>
      </c>
      <c r="M126" s="121">
        <f t="shared" si="46"/>
        <v>603.79</v>
      </c>
      <c r="N126" s="33">
        <f t="shared" si="47"/>
        <v>0</v>
      </c>
      <c r="P126">
        <v>1</v>
      </c>
      <c r="T126" s="29">
        <f t="shared" si="58"/>
        <v>0</v>
      </c>
      <c r="U126" s="29">
        <f t="shared" si="59"/>
        <v>603.79</v>
      </c>
      <c r="V126" s="29">
        <f t="shared" si="60"/>
        <v>0</v>
      </c>
      <c r="W126" s="29">
        <f t="shared" si="61"/>
        <v>0</v>
      </c>
      <c r="X126" s="29">
        <f t="shared" si="62"/>
        <v>0</v>
      </c>
      <c r="Z126" s="29"/>
    </row>
    <row r="127" spans="1:26" x14ac:dyDescent="0.3">
      <c r="A127" s="5" t="s">
        <v>8210</v>
      </c>
      <c r="B127" s="5" t="s">
        <v>8280</v>
      </c>
      <c r="C127" s="5">
        <v>500</v>
      </c>
      <c r="D127" s="132">
        <v>603.79</v>
      </c>
      <c r="E127" s="137">
        <v>44963</v>
      </c>
      <c r="F127" s="137">
        <v>44974</v>
      </c>
      <c r="G127" s="138">
        <f>VLOOKUP(A127,'[1]2.x-1'!$A$1:$C$151,2,FALSE)</f>
        <v>0</v>
      </c>
      <c r="H127" s="5" t="s">
        <v>8255</v>
      </c>
      <c r="I127" s="22">
        <f t="shared" si="44"/>
        <v>500</v>
      </c>
      <c r="J127" s="5"/>
      <c r="K127" s="5"/>
      <c r="L127" s="121">
        <f t="shared" si="45"/>
        <v>603.79</v>
      </c>
      <c r="M127" s="121">
        <f t="shared" si="46"/>
        <v>603.79</v>
      </c>
      <c r="N127" s="33">
        <f t="shared" si="47"/>
        <v>0</v>
      </c>
      <c r="P127">
        <v>1</v>
      </c>
      <c r="T127" s="29">
        <f t="shared" si="58"/>
        <v>0</v>
      </c>
      <c r="U127" s="29">
        <f t="shared" si="59"/>
        <v>603.79</v>
      </c>
      <c r="V127" s="29">
        <f t="shared" si="60"/>
        <v>0</v>
      </c>
      <c r="W127" s="29">
        <f t="shared" si="61"/>
        <v>0</v>
      </c>
      <c r="X127" s="29">
        <f t="shared" si="62"/>
        <v>0</v>
      </c>
      <c r="Z127" s="29"/>
    </row>
    <row r="128" spans="1:26" x14ac:dyDescent="0.3">
      <c r="A128" s="5" t="s">
        <v>8211</v>
      </c>
      <c r="B128" s="5" t="s">
        <v>8281</v>
      </c>
      <c r="C128" s="5">
        <v>500</v>
      </c>
      <c r="D128" s="132">
        <v>603.79</v>
      </c>
      <c r="E128" s="137">
        <v>44995</v>
      </c>
      <c r="F128" s="137">
        <v>44995</v>
      </c>
      <c r="G128" s="138">
        <f>VLOOKUP(A128,'[1]2.x-1'!$A$1:$C$151,2,FALSE)</f>
        <v>0</v>
      </c>
      <c r="H128" s="5" t="s">
        <v>8255</v>
      </c>
      <c r="I128" s="22">
        <f t="shared" si="44"/>
        <v>500</v>
      </c>
      <c r="J128" s="5"/>
      <c r="K128" s="5"/>
      <c r="L128" s="121">
        <f t="shared" si="45"/>
        <v>603.79</v>
      </c>
      <c r="M128" s="121">
        <f t="shared" si="46"/>
        <v>603.79</v>
      </c>
      <c r="N128" s="33">
        <f t="shared" si="47"/>
        <v>0</v>
      </c>
      <c r="P128">
        <v>1</v>
      </c>
      <c r="T128" s="29">
        <f t="shared" si="58"/>
        <v>0</v>
      </c>
      <c r="U128" s="29">
        <f t="shared" si="59"/>
        <v>603.79</v>
      </c>
      <c r="V128" s="29">
        <f t="shared" si="60"/>
        <v>0</v>
      </c>
      <c r="W128" s="29">
        <f t="shared" si="61"/>
        <v>0</v>
      </c>
      <c r="X128" s="29">
        <f t="shared" si="62"/>
        <v>0</v>
      </c>
      <c r="Z128" s="29"/>
    </row>
    <row r="129" spans="1:26" x14ac:dyDescent="0.3">
      <c r="A129" s="5" t="s">
        <v>2142</v>
      </c>
      <c r="B129" s="5" t="s">
        <v>2143</v>
      </c>
      <c r="C129" s="5">
        <v>80</v>
      </c>
      <c r="D129" s="132">
        <v>9793.39</v>
      </c>
      <c r="E129" s="137" t="s">
        <v>8395</v>
      </c>
      <c r="F129" s="137">
        <v>44851</v>
      </c>
      <c r="G129" s="138">
        <f>VLOOKUP(A129,'[1]2.x-1'!$A$1:$C$151,2,FALSE)</f>
        <v>0.5</v>
      </c>
      <c r="H129" s="5" t="s">
        <v>8269</v>
      </c>
      <c r="I129" s="22">
        <f t="shared" si="44"/>
        <v>40</v>
      </c>
      <c r="J129" s="5"/>
      <c r="K129" s="5"/>
      <c r="L129" s="121">
        <f t="shared" si="45"/>
        <v>4896.6949999999997</v>
      </c>
      <c r="M129" s="121">
        <f t="shared" si="46"/>
        <v>4896.6949999999997</v>
      </c>
      <c r="N129" s="33">
        <f t="shared" si="47"/>
        <v>0</v>
      </c>
      <c r="Q129">
        <v>1</v>
      </c>
      <c r="T129" s="29">
        <f t="shared" si="58"/>
        <v>0</v>
      </c>
      <c r="U129" s="29">
        <f t="shared" si="59"/>
        <v>0</v>
      </c>
      <c r="V129" s="29">
        <f t="shared" si="60"/>
        <v>4896.6949999999997</v>
      </c>
      <c r="W129" s="29">
        <f t="shared" si="61"/>
        <v>0</v>
      </c>
      <c r="X129" s="29">
        <f t="shared" si="62"/>
        <v>0</v>
      </c>
      <c r="Z129" s="29"/>
    </row>
    <row r="130" spans="1:26" x14ac:dyDescent="0.3">
      <c r="A130" s="5" t="s">
        <v>2142</v>
      </c>
      <c r="B130" s="5" t="s">
        <v>2143</v>
      </c>
      <c r="C130" s="5">
        <v>80</v>
      </c>
      <c r="D130" s="132">
        <v>9793.39</v>
      </c>
      <c r="E130" s="137" t="s">
        <v>8395</v>
      </c>
      <c r="F130" s="137">
        <v>44851</v>
      </c>
      <c r="G130" s="138">
        <f>VLOOKUP(A130,'[1]2.x-1'!$A$1:$C$151,2,FALSE)</f>
        <v>0.5</v>
      </c>
      <c r="H130" s="5" t="s">
        <v>8272</v>
      </c>
      <c r="I130" s="22">
        <f t="shared" si="44"/>
        <v>40</v>
      </c>
      <c r="J130" s="5"/>
      <c r="K130" s="5"/>
      <c r="L130" s="121">
        <f t="shared" si="45"/>
        <v>4896.6949999999997</v>
      </c>
      <c r="M130" s="121">
        <f t="shared" si="46"/>
        <v>4896.6949999999997</v>
      </c>
      <c r="N130" s="33">
        <f t="shared" si="47"/>
        <v>0</v>
      </c>
      <c r="Q130">
        <v>1</v>
      </c>
      <c r="T130" s="29">
        <f t="shared" si="58"/>
        <v>0</v>
      </c>
      <c r="U130" s="29">
        <f t="shared" si="59"/>
        <v>0</v>
      </c>
      <c r="V130" s="29">
        <f t="shared" si="60"/>
        <v>4896.6949999999997</v>
      </c>
      <c r="W130" s="29">
        <f t="shared" si="61"/>
        <v>0</v>
      </c>
      <c r="X130" s="29">
        <f t="shared" si="62"/>
        <v>0</v>
      </c>
      <c r="Z130" s="29"/>
    </row>
    <row r="131" spans="1:26" x14ac:dyDescent="0.3">
      <c r="A131" s="5" t="s">
        <v>2142</v>
      </c>
      <c r="B131" s="5" t="s">
        <v>2143</v>
      </c>
      <c r="C131" s="5">
        <v>80</v>
      </c>
      <c r="D131" s="132">
        <v>12637.55</v>
      </c>
      <c r="E131" s="137" t="s">
        <v>8395</v>
      </c>
      <c r="F131" s="137">
        <v>44851</v>
      </c>
      <c r="G131" s="138">
        <f>VLOOKUP(A131,'[1]2.x-1'!$A$1:$C$151,2,FALSE)</f>
        <v>0.5</v>
      </c>
      <c r="H131" s="5" t="s">
        <v>8267</v>
      </c>
      <c r="I131" s="22">
        <f t="shared" si="44"/>
        <v>40</v>
      </c>
      <c r="J131" s="5"/>
      <c r="K131" s="5"/>
      <c r="L131" s="121">
        <f t="shared" si="45"/>
        <v>6318.7749999999996</v>
      </c>
      <c r="M131" s="121">
        <f t="shared" si="46"/>
        <v>6318.7749999999996</v>
      </c>
      <c r="N131" s="33">
        <f t="shared" si="47"/>
        <v>0</v>
      </c>
      <c r="Q131">
        <v>1</v>
      </c>
      <c r="T131" s="29">
        <f t="shared" si="58"/>
        <v>0</v>
      </c>
      <c r="U131" s="29">
        <f t="shared" si="59"/>
        <v>0</v>
      </c>
      <c r="V131" s="29">
        <f t="shared" si="60"/>
        <v>6318.7749999999996</v>
      </c>
      <c r="W131" s="29">
        <f t="shared" si="61"/>
        <v>0</v>
      </c>
      <c r="X131" s="29">
        <f t="shared" si="62"/>
        <v>0</v>
      </c>
      <c r="Z131" s="29"/>
    </row>
    <row r="132" spans="1:26" x14ac:dyDescent="0.3">
      <c r="A132" s="5" t="s">
        <v>2184</v>
      </c>
      <c r="B132" s="5" t="s">
        <v>2185</v>
      </c>
      <c r="C132" s="5">
        <v>160</v>
      </c>
      <c r="D132" s="132">
        <v>19586.79</v>
      </c>
      <c r="E132" s="137" t="s">
        <v>8395</v>
      </c>
      <c r="F132" s="137">
        <v>44851</v>
      </c>
      <c r="G132" s="138">
        <f>VLOOKUP(A132,'[1]2.x-1'!$A$1:$C$151,2,FALSE)</f>
        <v>0.5</v>
      </c>
      <c r="H132" s="5" t="s">
        <v>8264</v>
      </c>
      <c r="I132" s="22">
        <f t="shared" ref="I132:I195" si="63">C132*(1-G132)</f>
        <v>80</v>
      </c>
      <c r="J132" s="5"/>
      <c r="K132" s="5"/>
      <c r="L132" s="121">
        <f t="shared" ref="L132:L195" si="64">D132*(1-G132)</f>
        <v>9793.3950000000004</v>
      </c>
      <c r="M132" s="121">
        <f t="shared" ref="M132:M195" si="65">IF(J132="",L132,(D132/C132)*J132)</f>
        <v>9793.3950000000004</v>
      </c>
      <c r="N132" s="33">
        <f t="shared" ref="N132:N195" si="66">L132-M132</f>
        <v>0</v>
      </c>
      <c r="Q132">
        <v>1</v>
      </c>
      <c r="T132" s="29">
        <f t="shared" si="58"/>
        <v>0</v>
      </c>
      <c r="U132" s="29">
        <f t="shared" si="59"/>
        <v>0</v>
      </c>
      <c r="V132" s="29">
        <f t="shared" si="60"/>
        <v>9793.3950000000004</v>
      </c>
      <c r="W132" s="29">
        <f t="shared" si="61"/>
        <v>0</v>
      </c>
      <c r="X132" s="29">
        <f t="shared" si="62"/>
        <v>0</v>
      </c>
      <c r="Z132" s="29"/>
    </row>
    <row r="133" spans="1:26" x14ac:dyDescent="0.3">
      <c r="A133" s="5" t="s">
        <v>2184</v>
      </c>
      <c r="B133" s="5" t="s">
        <v>2185</v>
      </c>
      <c r="C133" s="5">
        <v>80</v>
      </c>
      <c r="D133" s="132">
        <v>10733</v>
      </c>
      <c r="E133" s="137" t="s">
        <v>8395</v>
      </c>
      <c r="F133" s="137">
        <v>44851</v>
      </c>
      <c r="G133" s="138">
        <f>VLOOKUP(A133,'[1]2.x-1'!$A$1:$C$151,2,FALSE)</f>
        <v>0.5</v>
      </c>
      <c r="H133" s="5" t="s">
        <v>8265</v>
      </c>
      <c r="I133" s="22">
        <f t="shared" si="63"/>
        <v>40</v>
      </c>
      <c r="J133" s="5"/>
      <c r="K133" s="5"/>
      <c r="L133" s="121">
        <f t="shared" si="64"/>
        <v>5366.5</v>
      </c>
      <c r="M133" s="121">
        <f t="shared" si="65"/>
        <v>5366.5</v>
      </c>
      <c r="N133" s="33">
        <f t="shared" si="66"/>
        <v>0</v>
      </c>
      <c r="Q133">
        <v>1</v>
      </c>
      <c r="T133" s="29">
        <f t="shared" si="58"/>
        <v>0</v>
      </c>
      <c r="U133" s="29">
        <f t="shared" si="59"/>
        <v>0</v>
      </c>
      <c r="V133" s="29">
        <f t="shared" si="60"/>
        <v>5366.5</v>
      </c>
      <c r="W133" s="29">
        <f t="shared" si="61"/>
        <v>0</v>
      </c>
      <c r="X133" s="29">
        <f t="shared" si="62"/>
        <v>0</v>
      </c>
      <c r="Z133" s="29"/>
    </row>
    <row r="134" spans="1:26" x14ac:dyDescent="0.3">
      <c r="A134" s="5" t="s">
        <v>2184</v>
      </c>
      <c r="B134" s="5" t="s">
        <v>2185</v>
      </c>
      <c r="C134" s="5">
        <v>20</v>
      </c>
      <c r="D134" s="132">
        <v>2150.08</v>
      </c>
      <c r="E134" s="137" t="s">
        <v>8395</v>
      </c>
      <c r="F134" s="137">
        <v>44851</v>
      </c>
      <c r="G134" s="138">
        <f>VLOOKUP(A134,'[1]2.x-1'!$A$1:$C$151,2,FALSE)</f>
        <v>0.5</v>
      </c>
      <c r="H134" s="5" t="s">
        <v>8260</v>
      </c>
      <c r="I134" s="22">
        <f t="shared" si="63"/>
        <v>10</v>
      </c>
      <c r="J134" s="5"/>
      <c r="K134" s="5"/>
      <c r="L134" s="121">
        <f t="shared" si="64"/>
        <v>1075.04</v>
      </c>
      <c r="M134" s="121">
        <f t="shared" si="65"/>
        <v>1075.04</v>
      </c>
      <c r="N134" s="33">
        <f t="shared" si="66"/>
        <v>0</v>
      </c>
      <c r="Q134">
        <v>1</v>
      </c>
      <c r="T134" s="29">
        <f t="shared" si="58"/>
        <v>0</v>
      </c>
      <c r="U134" s="29">
        <f t="shared" si="59"/>
        <v>0</v>
      </c>
      <c r="V134" s="29">
        <f t="shared" si="60"/>
        <v>1075.04</v>
      </c>
      <c r="W134" s="29">
        <f t="shared" si="61"/>
        <v>0</v>
      </c>
      <c r="X134" s="29">
        <f t="shared" si="62"/>
        <v>0</v>
      </c>
      <c r="Z134" s="29"/>
    </row>
    <row r="135" spans="1:26" x14ac:dyDescent="0.3">
      <c r="A135" s="5" t="s">
        <v>2162</v>
      </c>
      <c r="B135" s="5" t="s">
        <v>2163</v>
      </c>
      <c r="C135" s="5">
        <v>500</v>
      </c>
      <c r="D135" s="132">
        <v>600.95000000000005</v>
      </c>
      <c r="E135" s="137" t="s">
        <v>8395</v>
      </c>
      <c r="F135" s="137">
        <v>44916</v>
      </c>
      <c r="G135" s="138">
        <f>VLOOKUP(A135,'[1]2.x-1'!$A$1:$C$151,2,FALSE)</f>
        <v>0.5</v>
      </c>
      <c r="H135" s="5" t="s">
        <v>8255</v>
      </c>
      <c r="I135" s="22">
        <f t="shared" si="63"/>
        <v>250</v>
      </c>
      <c r="J135" s="5"/>
      <c r="K135" s="5"/>
      <c r="L135" s="121">
        <f t="shared" si="64"/>
        <v>300.47500000000002</v>
      </c>
      <c r="M135" s="121">
        <f t="shared" si="65"/>
        <v>300.47500000000002</v>
      </c>
      <c r="N135" s="33">
        <f t="shared" si="66"/>
        <v>0</v>
      </c>
      <c r="O135">
        <v>1</v>
      </c>
      <c r="T135" s="29">
        <f t="shared" si="58"/>
        <v>300.47500000000002</v>
      </c>
      <c r="U135" s="29">
        <f t="shared" si="59"/>
        <v>0</v>
      </c>
      <c r="V135" s="29">
        <f t="shared" si="60"/>
        <v>0</v>
      </c>
      <c r="W135" s="29">
        <f t="shared" si="61"/>
        <v>0</v>
      </c>
      <c r="X135" s="29">
        <f t="shared" si="62"/>
        <v>0</v>
      </c>
      <c r="Z135" s="29"/>
    </row>
    <row r="136" spans="1:26" x14ac:dyDescent="0.3">
      <c r="A136" s="5" t="s">
        <v>2168</v>
      </c>
      <c r="B136" s="5" t="s">
        <v>2169</v>
      </c>
      <c r="C136" s="5">
        <v>120</v>
      </c>
      <c r="D136" s="132">
        <v>18860.5</v>
      </c>
      <c r="E136" s="137" t="s">
        <v>8395</v>
      </c>
      <c r="F136" s="137">
        <v>44895</v>
      </c>
      <c r="G136" s="138">
        <f>VLOOKUP(A136,'[1]2.x-1'!$A$1:$C$151,2,FALSE)</f>
        <v>0.33</v>
      </c>
      <c r="H136" s="5" t="s">
        <v>8270</v>
      </c>
      <c r="I136" s="22">
        <f t="shared" si="63"/>
        <v>80.399999999999991</v>
      </c>
      <c r="J136" s="5"/>
      <c r="K136" s="5"/>
      <c r="L136" s="121">
        <f t="shared" si="64"/>
        <v>12636.534999999998</v>
      </c>
      <c r="M136" s="121">
        <f t="shared" si="65"/>
        <v>12636.534999999998</v>
      </c>
      <c r="N136" s="33">
        <f t="shared" si="66"/>
        <v>0</v>
      </c>
      <c r="Q136">
        <v>1</v>
      </c>
      <c r="T136" s="29">
        <f t="shared" ref="T136:T140" si="67">O136*M136</f>
        <v>0</v>
      </c>
      <c r="U136" s="29">
        <f t="shared" ref="U136:U140" si="68">P136*M136</f>
        <v>0</v>
      </c>
      <c r="V136" s="29">
        <f t="shared" ref="V136:V140" si="69">Q136*M136</f>
        <v>12636.534999999998</v>
      </c>
      <c r="W136" s="29">
        <f t="shared" ref="W136:W140" si="70">R136*M136</f>
        <v>0</v>
      </c>
      <c r="X136" s="29">
        <f t="shared" ref="X136:X140" si="71">S136*M136</f>
        <v>0</v>
      </c>
      <c r="Z136" s="29"/>
    </row>
    <row r="137" spans="1:26" x14ac:dyDescent="0.3">
      <c r="A137" s="5" t="s">
        <v>2168</v>
      </c>
      <c r="B137" s="5" t="s">
        <v>2169</v>
      </c>
      <c r="C137" s="5">
        <v>280</v>
      </c>
      <c r="D137" s="132">
        <v>34103.61</v>
      </c>
      <c r="E137" s="137" t="s">
        <v>8395</v>
      </c>
      <c r="F137" s="137">
        <v>44895</v>
      </c>
      <c r="G137" s="138">
        <f>VLOOKUP(A137,'[1]2.x-1'!$A$1:$C$151,2,FALSE)</f>
        <v>0.33</v>
      </c>
      <c r="H137" s="5" t="s">
        <v>8269</v>
      </c>
      <c r="I137" s="22">
        <f t="shared" si="63"/>
        <v>187.59999999999997</v>
      </c>
      <c r="J137" s="5"/>
      <c r="K137" s="5"/>
      <c r="L137" s="121">
        <f t="shared" si="64"/>
        <v>22849.418699999998</v>
      </c>
      <c r="M137" s="121">
        <f t="shared" si="65"/>
        <v>22849.418699999998</v>
      </c>
      <c r="N137" s="33">
        <f t="shared" si="66"/>
        <v>0</v>
      </c>
      <c r="Q137">
        <v>1</v>
      </c>
      <c r="T137" s="29">
        <f t="shared" si="67"/>
        <v>0</v>
      </c>
      <c r="U137" s="29">
        <f t="shared" si="68"/>
        <v>0</v>
      </c>
      <c r="V137" s="29">
        <f t="shared" si="69"/>
        <v>22849.418699999998</v>
      </c>
      <c r="W137" s="29">
        <f t="shared" si="70"/>
        <v>0</v>
      </c>
      <c r="X137" s="29">
        <f t="shared" si="71"/>
        <v>0</v>
      </c>
      <c r="Z137" s="29"/>
    </row>
    <row r="138" spans="1:26" x14ac:dyDescent="0.3">
      <c r="A138" s="5" t="s">
        <v>2168</v>
      </c>
      <c r="B138" s="5" t="s">
        <v>2169</v>
      </c>
      <c r="C138" s="5">
        <v>280</v>
      </c>
      <c r="D138" s="132">
        <v>34103.61</v>
      </c>
      <c r="E138" s="137" t="s">
        <v>8395</v>
      </c>
      <c r="F138" s="137">
        <v>44895</v>
      </c>
      <c r="G138" s="138">
        <f>VLOOKUP(A138,'[1]2.x-1'!$A$1:$C$151,2,FALSE)</f>
        <v>0.33</v>
      </c>
      <c r="H138" s="5" t="s">
        <v>8272</v>
      </c>
      <c r="I138" s="22">
        <f t="shared" si="63"/>
        <v>187.59999999999997</v>
      </c>
      <c r="J138" s="5"/>
      <c r="K138" s="5"/>
      <c r="L138" s="121">
        <f t="shared" si="64"/>
        <v>22849.418699999998</v>
      </c>
      <c r="M138" s="121">
        <f t="shared" si="65"/>
        <v>22849.418699999998</v>
      </c>
      <c r="N138" s="33">
        <f t="shared" si="66"/>
        <v>0</v>
      </c>
      <c r="Q138">
        <v>1</v>
      </c>
      <c r="T138" s="29">
        <f t="shared" si="67"/>
        <v>0</v>
      </c>
      <c r="U138" s="29">
        <f t="shared" si="68"/>
        <v>0</v>
      </c>
      <c r="V138" s="29">
        <f t="shared" si="69"/>
        <v>22849.418699999998</v>
      </c>
      <c r="W138" s="29">
        <f t="shared" si="70"/>
        <v>0</v>
      </c>
      <c r="X138" s="29">
        <f t="shared" si="71"/>
        <v>0</v>
      </c>
      <c r="Z138" s="29"/>
    </row>
    <row r="139" spans="1:26" x14ac:dyDescent="0.3">
      <c r="A139" s="5" t="s">
        <v>2168</v>
      </c>
      <c r="B139" s="5" t="s">
        <v>2169</v>
      </c>
      <c r="C139" s="5">
        <v>48</v>
      </c>
      <c r="D139" s="132">
        <v>5846.33</v>
      </c>
      <c r="E139" s="137" t="s">
        <v>8395</v>
      </c>
      <c r="F139" s="137">
        <v>44895</v>
      </c>
      <c r="G139" s="138">
        <f>VLOOKUP(A139,'[1]2.x-1'!$A$1:$C$151,2,FALSE)</f>
        <v>0.33</v>
      </c>
      <c r="H139" s="5" t="s">
        <v>8271</v>
      </c>
      <c r="I139" s="22">
        <f t="shared" si="63"/>
        <v>32.159999999999997</v>
      </c>
      <c r="J139" s="5"/>
      <c r="K139" s="5"/>
      <c r="L139" s="121">
        <f t="shared" si="64"/>
        <v>3917.0410999999995</v>
      </c>
      <c r="M139" s="121">
        <f t="shared" si="65"/>
        <v>3917.0410999999995</v>
      </c>
      <c r="N139" s="33">
        <f t="shared" si="66"/>
        <v>0</v>
      </c>
      <c r="Q139">
        <v>1</v>
      </c>
      <c r="T139" s="29">
        <f t="shared" si="67"/>
        <v>0</v>
      </c>
      <c r="U139" s="29">
        <f t="shared" si="68"/>
        <v>0</v>
      </c>
      <c r="V139" s="29">
        <f t="shared" si="69"/>
        <v>3917.0410999999995</v>
      </c>
      <c r="W139" s="29">
        <f t="shared" si="70"/>
        <v>0</v>
      </c>
      <c r="X139" s="29">
        <f t="shared" si="71"/>
        <v>0</v>
      </c>
      <c r="Z139" s="29"/>
    </row>
    <row r="140" spans="1:26" x14ac:dyDescent="0.3">
      <c r="A140" s="5" t="s">
        <v>2168</v>
      </c>
      <c r="B140" s="5" t="s">
        <v>2169</v>
      </c>
      <c r="C140" s="5">
        <v>120</v>
      </c>
      <c r="D140" s="132">
        <v>18860.5</v>
      </c>
      <c r="E140" s="137" t="s">
        <v>8395</v>
      </c>
      <c r="F140" s="137">
        <v>44895</v>
      </c>
      <c r="G140" s="138">
        <f>VLOOKUP(A140,'[1]2.x-1'!$A$1:$C$151,2,FALSE)</f>
        <v>0.33</v>
      </c>
      <c r="H140" s="5" t="s">
        <v>8267</v>
      </c>
      <c r="I140" s="22">
        <f t="shared" si="63"/>
        <v>80.399999999999991</v>
      </c>
      <c r="J140" s="5"/>
      <c r="K140" s="5"/>
      <c r="L140" s="121">
        <f t="shared" si="64"/>
        <v>12636.534999999998</v>
      </c>
      <c r="M140" s="121">
        <f t="shared" si="65"/>
        <v>12636.534999999998</v>
      </c>
      <c r="N140" s="33">
        <f t="shared" si="66"/>
        <v>0</v>
      </c>
      <c r="Q140">
        <v>1</v>
      </c>
      <c r="T140" s="29">
        <f t="shared" si="67"/>
        <v>0</v>
      </c>
      <c r="U140" s="29">
        <f t="shared" si="68"/>
        <v>0</v>
      </c>
      <c r="V140" s="29">
        <f t="shared" si="69"/>
        <v>12636.534999999998</v>
      </c>
      <c r="W140" s="29">
        <f t="shared" si="70"/>
        <v>0</v>
      </c>
      <c r="X140" s="29">
        <f t="shared" si="71"/>
        <v>0</v>
      </c>
      <c r="Z140" s="29"/>
    </row>
    <row r="141" spans="1:26" x14ac:dyDescent="0.3">
      <c r="A141" s="5" t="s">
        <v>2178</v>
      </c>
      <c r="B141" s="5" t="s">
        <v>2179</v>
      </c>
      <c r="C141" s="5">
        <v>500</v>
      </c>
      <c r="D141" s="132">
        <v>594.32000000000005</v>
      </c>
      <c r="E141" s="137" t="s">
        <v>8395</v>
      </c>
      <c r="F141" s="137">
        <v>44895</v>
      </c>
      <c r="G141" s="138">
        <f>VLOOKUP(A141,'[1]2.x-1'!$A$1:$C$151,2,FALSE)</f>
        <v>0.33</v>
      </c>
      <c r="H141" s="5" t="s">
        <v>8255</v>
      </c>
      <c r="I141" s="22">
        <f t="shared" si="63"/>
        <v>334.99999999999994</v>
      </c>
      <c r="J141" s="5"/>
      <c r="K141" s="5"/>
      <c r="L141" s="121">
        <f t="shared" si="64"/>
        <v>398.19439999999997</v>
      </c>
      <c r="M141" s="121">
        <f t="shared" si="65"/>
        <v>398.19439999999997</v>
      </c>
      <c r="N141" s="33">
        <f t="shared" si="66"/>
        <v>0</v>
      </c>
      <c r="O141">
        <v>1</v>
      </c>
      <c r="T141" s="29">
        <f t="shared" si="58"/>
        <v>398.19439999999997</v>
      </c>
      <c r="U141" s="29">
        <f t="shared" si="59"/>
        <v>0</v>
      </c>
      <c r="V141" s="29">
        <f t="shared" si="60"/>
        <v>0</v>
      </c>
      <c r="W141" s="29">
        <f t="shared" si="61"/>
        <v>0</v>
      </c>
      <c r="X141" s="29">
        <f t="shared" si="62"/>
        <v>0</v>
      </c>
      <c r="Z141" s="29"/>
    </row>
    <row r="142" spans="1:26" x14ac:dyDescent="0.3">
      <c r="A142" s="5" t="s">
        <v>2140</v>
      </c>
      <c r="B142" s="5" t="s">
        <v>2141</v>
      </c>
      <c r="C142" s="5">
        <v>120</v>
      </c>
      <c r="D142" s="132">
        <v>19310.45</v>
      </c>
      <c r="E142" s="137">
        <v>44837</v>
      </c>
      <c r="F142" s="137">
        <v>44896</v>
      </c>
      <c r="G142" s="138">
        <f>VLOOKUP(A142,'[1]2.x-1'!$A$1:$C$151,2,FALSE)</f>
        <v>0</v>
      </c>
      <c r="H142" s="5" t="s">
        <v>8270</v>
      </c>
      <c r="I142" s="22">
        <f t="shared" si="63"/>
        <v>120</v>
      </c>
      <c r="J142" s="5"/>
      <c r="K142" s="5"/>
      <c r="L142" s="121">
        <f t="shared" si="64"/>
        <v>19310.45</v>
      </c>
      <c r="M142" s="121">
        <f t="shared" si="65"/>
        <v>19310.45</v>
      </c>
      <c r="N142" s="33">
        <f t="shared" si="66"/>
        <v>0</v>
      </c>
      <c r="S142">
        <v>1</v>
      </c>
      <c r="T142" s="29">
        <f t="shared" ref="T142:T150" si="72">O142*M142</f>
        <v>0</v>
      </c>
      <c r="U142" s="29">
        <f t="shared" ref="U142:U150" si="73">P142*M142</f>
        <v>0</v>
      </c>
      <c r="V142" s="29">
        <f t="shared" ref="V142:V150" si="74">Q142*M142</f>
        <v>0</v>
      </c>
      <c r="W142" s="29">
        <f t="shared" ref="W142:W150" si="75">R142*M142</f>
        <v>0</v>
      </c>
      <c r="X142" s="29">
        <f t="shared" ref="X142:X150" si="76">S142*M142</f>
        <v>19310.45</v>
      </c>
      <c r="Z142" s="29"/>
    </row>
    <row r="143" spans="1:26" x14ac:dyDescent="0.3">
      <c r="A143" s="5" t="s">
        <v>2140</v>
      </c>
      <c r="B143" s="5" t="s">
        <v>2141</v>
      </c>
      <c r="C143" s="5">
        <v>720</v>
      </c>
      <c r="D143" s="132">
        <v>89787.13</v>
      </c>
      <c r="E143" s="137">
        <v>44837</v>
      </c>
      <c r="F143" s="137">
        <v>44896</v>
      </c>
      <c r="G143" s="138">
        <f>VLOOKUP(A143,'[1]2.x-1'!$A$1:$C$151,2,FALSE)</f>
        <v>0</v>
      </c>
      <c r="H143" s="5" t="s">
        <v>8272</v>
      </c>
      <c r="I143" s="22">
        <f t="shared" si="63"/>
        <v>720</v>
      </c>
      <c r="J143" s="5"/>
      <c r="K143" s="5"/>
      <c r="L143" s="121">
        <f t="shared" si="64"/>
        <v>89787.13</v>
      </c>
      <c r="M143" s="121">
        <f t="shared" si="65"/>
        <v>89787.13</v>
      </c>
      <c r="N143" s="33">
        <f t="shared" si="66"/>
        <v>0</v>
      </c>
      <c r="S143">
        <v>1</v>
      </c>
      <c r="T143" s="29">
        <f t="shared" si="72"/>
        <v>0</v>
      </c>
      <c r="U143" s="29">
        <f t="shared" si="73"/>
        <v>0</v>
      </c>
      <c r="V143" s="29">
        <f t="shared" si="74"/>
        <v>0</v>
      </c>
      <c r="W143" s="29">
        <f t="shared" si="75"/>
        <v>0</v>
      </c>
      <c r="X143" s="29">
        <f t="shared" si="76"/>
        <v>89787.13</v>
      </c>
      <c r="Z143" s="29"/>
    </row>
    <row r="144" spans="1:26" x14ac:dyDescent="0.3">
      <c r="A144" s="5" t="s">
        <v>2140</v>
      </c>
      <c r="B144" s="5" t="s">
        <v>2141</v>
      </c>
      <c r="C144" s="5">
        <v>96</v>
      </c>
      <c r="D144" s="132">
        <v>11971.62</v>
      </c>
      <c r="E144" s="137">
        <v>44837</v>
      </c>
      <c r="F144" s="137">
        <v>44896</v>
      </c>
      <c r="G144" s="138">
        <f>VLOOKUP(A144,'[1]2.x-1'!$A$1:$C$151,2,FALSE)</f>
        <v>0</v>
      </c>
      <c r="H144" s="5" t="s">
        <v>8271</v>
      </c>
      <c r="I144" s="22">
        <f t="shared" si="63"/>
        <v>96</v>
      </c>
      <c r="J144" s="5"/>
      <c r="K144" s="5"/>
      <c r="L144" s="121">
        <f t="shared" si="64"/>
        <v>11971.62</v>
      </c>
      <c r="M144" s="121">
        <f t="shared" si="65"/>
        <v>11971.62</v>
      </c>
      <c r="N144" s="33">
        <f t="shared" si="66"/>
        <v>0</v>
      </c>
      <c r="S144">
        <v>1</v>
      </c>
      <c r="T144" s="29">
        <f t="shared" si="72"/>
        <v>0</v>
      </c>
      <c r="U144" s="29">
        <f t="shared" si="73"/>
        <v>0</v>
      </c>
      <c r="V144" s="29">
        <f t="shared" si="74"/>
        <v>0</v>
      </c>
      <c r="W144" s="29">
        <f t="shared" si="75"/>
        <v>0</v>
      </c>
      <c r="X144" s="29">
        <f t="shared" si="76"/>
        <v>11971.62</v>
      </c>
      <c r="Z144" s="29"/>
    </row>
    <row r="145" spans="1:26" x14ac:dyDescent="0.3">
      <c r="A145" s="5" t="s">
        <v>2160</v>
      </c>
      <c r="B145" s="5" t="s">
        <v>2161</v>
      </c>
      <c r="C145" s="5">
        <v>500</v>
      </c>
      <c r="D145" s="132">
        <v>603.79</v>
      </c>
      <c r="E145" s="137">
        <v>44837</v>
      </c>
      <c r="F145" s="137">
        <v>44896</v>
      </c>
      <c r="G145" s="138">
        <f>VLOOKUP(A145,'[1]2.x-1'!$A$1:$C$151,2,FALSE)</f>
        <v>0</v>
      </c>
      <c r="H145" s="5" t="s">
        <v>8255</v>
      </c>
      <c r="I145" s="22">
        <f t="shared" si="63"/>
        <v>500</v>
      </c>
      <c r="J145" s="5"/>
      <c r="K145" s="5"/>
      <c r="L145" s="121">
        <f t="shared" si="64"/>
        <v>603.79</v>
      </c>
      <c r="M145" s="121">
        <f t="shared" si="65"/>
        <v>603.79</v>
      </c>
      <c r="N145" s="33">
        <f t="shared" si="66"/>
        <v>0</v>
      </c>
      <c r="P145">
        <v>1</v>
      </c>
      <c r="T145" s="29">
        <f t="shared" si="72"/>
        <v>0</v>
      </c>
      <c r="U145" s="29">
        <f t="shared" si="73"/>
        <v>603.79</v>
      </c>
      <c r="V145" s="29">
        <f t="shared" si="74"/>
        <v>0</v>
      </c>
      <c r="W145" s="29">
        <f t="shared" si="75"/>
        <v>0</v>
      </c>
      <c r="X145" s="29">
        <f t="shared" si="76"/>
        <v>0</v>
      </c>
      <c r="Z145" s="29"/>
    </row>
    <row r="146" spans="1:26" x14ac:dyDescent="0.3">
      <c r="A146" s="5" t="s">
        <v>2170</v>
      </c>
      <c r="B146" s="5" t="s">
        <v>2171</v>
      </c>
      <c r="C146" s="5">
        <v>80</v>
      </c>
      <c r="D146" s="132">
        <v>9685.77</v>
      </c>
      <c r="E146" s="137" t="s">
        <v>8458</v>
      </c>
      <c r="F146" s="137">
        <v>44944</v>
      </c>
      <c r="G146" s="138">
        <f>VLOOKUP(A146,'[1]2.x-1'!$A$1:$C$151,2,FALSE)</f>
        <v>0.1</v>
      </c>
      <c r="H146" s="5" t="s">
        <v>8272</v>
      </c>
      <c r="I146" s="22">
        <f t="shared" si="63"/>
        <v>72</v>
      </c>
      <c r="J146" s="5"/>
      <c r="K146" s="5"/>
      <c r="L146" s="121">
        <f t="shared" si="64"/>
        <v>8717.1930000000011</v>
      </c>
      <c r="M146" s="121">
        <f t="shared" si="65"/>
        <v>8717.1930000000011</v>
      </c>
      <c r="N146" s="33">
        <f t="shared" si="66"/>
        <v>0</v>
      </c>
      <c r="Q146">
        <v>1</v>
      </c>
      <c r="T146" s="29">
        <f t="shared" si="72"/>
        <v>0</v>
      </c>
      <c r="U146" s="29">
        <f t="shared" si="73"/>
        <v>0</v>
      </c>
      <c r="V146" s="29">
        <f t="shared" si="74"/>
        <v>8717.1930000000011</v>
      </c>
      <c r="W146" s="29">
        <f t="shared" si="75"/>
        <v>0</v>
      </c>
      <c r="X146" s="29">
        <f t="shared" si="76"/>
        <v>0</v>
      </c>
      <c r="Z146" s="29"/>
    </row>
    <row r="147" spans="1:26" x14ac:dyDescent="0.3">
      <c r="A147" s="5" t="s">
        <v>2170</v>
      </c>
      <c r="B147" s="5" t="s">
        <v>2171</v>
      </c>
      <c r="C147" s="5">
        <v>16</v>
      </c>
      <c r="D147" s="132">
        <v>1937.15</v>
      </c>
      <c r="E147" s="137" t="s">
        <v>8458</v>
      </c>
      <c r="F147" s="137">
        <v>44944</v>
      </c>
      <c r="G147" s="138">
        <f>VLOOKUP(A147,'[1]2.x-1'!$A$1:$C$151,2,FALSE)</f>
        <v>0.1</v>
      </c>
      <c r="H147" s="5" t="s">
        <v>8271</v>
      </c>
      <c r="I147" s="22">
        <f t="shared" si="63"/>
        <v>14.4</v>
      </c>
      <c r="J147" s="5"/>
      <c r="K147" s="5"/>
      <c r="L147" s="121">
        <f t="shared" si="64"/>
        <v>1743.4350000000002</v>
      </c>
      <c r="M147" s="121">
        <f t="shared" si="65"/>
        <v>1743.4350000000002</v>
      </c>
      <c r="N147" s="33">
        <f t="shared" si="66"/>
        <v>0</v>
      </c>
      <c r="Q147">
        <v>1</v>
      </c>
      <c r="T147" s="29">
        <f t="shared" si="72"/>
        <v>0</v>
      </c>
      <c r="U147" s="29">
        <f t="shared" si="73"/>
        <v>0</v>
      </c>
      <c r="V147" s="29">
        <f t="shared" si="74"/>
        <v>1743.4350000000002</v>
      </c>
      <c r="W147" s="29">
        <f t="shared" si="75"/>
        <v>0</v>
      </c>
      <c r="X147" s="29">
        <f t="shared" si="76"/>
        <v>0</v>
      </c>
      <c r="Z147" s="29"/>
    </row>
    <row r="148" spans="1:26" x14ac:dyDescent="0.3">
      <c r="A148" s="5" t="s">
        <v>2170</v>
      </c>
      <c r="B148" s="5" t="s">
        <v>2171</v>
      </c>
      <c r="C148" s="5">
        <v>32</v>
      </c>
      <c r="D148" s="132">
        <v>4246.0200000000004</v>
      </c>
      <c r="E148" s="137" t="s">
        <v>8458</v>
      </c>
      <c r="F148" s="137">
        <v>44944</v>
      </c>
      <c r="G148" s="138">
        <f>VLOOKUP(A148,'[1]2.x-1'!$A$1:$C$151,2,FALSE)</f>
        <v>0.1</v>
      </c>
      <c r="H148" s="5" t="s">
        <v>8265</v>
      </c>
      <c r="I148" s="22">
        <f t="shared" si="63"/>
        <v>28.8</v>
      </c>
      <c r="J148" s="5"/>
      <c r="K148" s="5"/>
      <c r="L148" s="121">
        <f t="shared" si="64"/>
        <v>3821.4180000000006</v>
      </c>
      <c r="M148" s="121">
        <f t="shared" si="65"/>
        <v>3821.4180000000006</v>
      </c>
      <c r="N148" s="33">
        <f t="shared" si="66"/>
        <v>0</v>
      </c>
      <c r="Q148">
        <v>1</v>
      </c>
      <c r="T148" s="29">
        <f t="shared" si="72"/>
        <v>0</v>
      </c>
      <c r="U148" s="29">
        <f t="shared" si="73"/>
        <v>0</v>
      </c>
      <c r="V148" s="29">
        <f t="shared" si="74"/>
        <v>3821.4180000000006</v>
      </c>
      <c r="W148" s="29">
        <f t="shared" si="75"/>
        <v>0</v>
      </c>
      <c r="X148" s="29">
        <f t="shared" si="76"/>
        <v>0</v>
      </c>
      <c r="Z148" s="29"/>
    </row>
    <row r="149" spans="1:26" x14ac:dyDescent="0.3">
      <c r="A149" s="5" t="s">
        <v>2170</v>
      </c>
      <c r="B149" s="5" t="s">
        <v>2171</v>
      </c>
      <c r="C149" s="5">
        <v>20</v>
      </c>
      <c r="D149" s="132">
        <v>3124.67</v>
      </c>
      <c r="E149" s="137" t="s">
        <v>8458</v>
      </c>
      <c r="F149" s="137">
        <v>44944</v>
      </c>
      <c r="G149" s="138">
        <f>VLOOKUP(A149,'[1]2.x-1'!$A$1:$C$151,2,FALSE)</f>
        <v>0.1</v>
      </c>
      <c r="H149" s="5" t="s">
        <v>8267</v>
      </c>
      <c r="I149" s="22">
        <f t="shared" si="63"/>
        <v>18</v>
      </c>
      <c r="J149" s="5"/>
      <c r="K149" s="5"/>
      <c r="L149" s="121">
        <f t="shared" si="64"/>
        <v>2812.203</v>
      </c>
      <c r="M149" s="121">
        <f t="shared" si="65"/>
        <v>2812.203</v>
      </c>
      <c r="N149" s="33">
        <f t="shared" si="66"/>
        <v>0</v>
      </c>
      <c r="Q149">
        <v>1</v>
      </c>
      <c r="T149" s="29">
        <f t="shared" si="72"/>
        <v>0</v>
      </c>
      <c r="U149" s="29">
        <f t="shared" si="73"/>
        <v>0</v>
      </c>
      <c r="V149" s="29">
        <f t="shared" si="74"/>
        <v>2812.203</v>
      </c>
      <c r="W149" s="29">
        <f t="shared" si="75"/>
        <v>0</v>
      </c>
      <c r="X149" s="29">
        <f t="shared" si="76"/>
        <v>0</v>
      </c>
      <c r="Z149" s="29"/>
    </row>
    <row r="150" spans="1:26" x14ac:dyDescent="0.3">
      <c r="A150" s="5" t="s">
        <v>2176</v>
      </c>
      <c r="B150" s="5" t="s">
        <v>2177</v>
      </c>
      <c r="C150" s="5">
        <v>500</v>
      </c>
      <c r="D150" s="132">
        <v>591.95000000000005</v>
      </c>
      <c r="E150" s="137" t="s">
        <v>8458</v>
      </c>
      <c r="F150" s="137">
        <v>44944</v>
      </c>
      <c r="G150" s="138">
        <f>VLOOKUP(A150,'[1]2.x-1'!$A$1:$C$151,2,FALSE)</f>
        <v>0.1</v>
      </c>
      <c r="H150" s="5" t="s">
        <v>8255</v>
      </c>
      <c r="I150" s="22">
        <f t="shared" si="63"/>
        <v>450</v>
      </c>
      <c r="J150" s="5"/>
      <c r="K150" s="5"/>
      <c r="L150" s="121">
        <f t="shared" si="64"/>
        <v>532.75500000000011</v>
      </c>
      <c r="M150" s="121">
        <f t="shared" si="65"/>
        <v>532.75500000000011</v>
      </c>
      <c r="N150" s="33">
        <f t="shared" si="66"/>
        <v>0</v>
      </c>
      <c r="O150">
        <v>1</v>
      </c>
      <c r="T150" s="29">
        <f t="shared" si="72"/>
        <v>532.75500000000011</v>
      </c>
      <c r="U150" s="29">
        <f t="shared" si="73"/>
        <v>0</v>
      </c>
      <c r="V150" s="29">
        <f t="shared" si="74"/>
        <v>0</v>
      </c>
      <c r="W150" s="29">
        <f t="shared" si="75"/>
        <v>0</v>
      </c>
      <c r="X150" s="29">
        <f t="shared" si="76"/>
        <v>0</v>
      </c>
      <c r="Z150" s="29"/>
    </row>
    <row r="151" spans="1:26" x14ac:dyDescent="0.3">
      <c r="A151" s="92" t="s">
        <v>8413</v>
      </c>
      <c r="B151" s="92"/>
      <c r="C151" s="92"/>
      <c r="D151" s="131"/>
      <c r="E151" s="136" t="s">
        <v>8367</v>
      </c>
      <c r="F151" s="136">
        <v>44862</v>
      </c>
      <c r="G151" s="133"/>
      <c r="H151" s="92"/>
      <c r="I151" s="96"/>
      <c r="J151" s="92"/>
      <c r="K151" s="92"/>
      <c r="L151" s="129">
        <f t="shared" si="64"/>
        <v>0</v>
      </c>
      <c r="M151" s="129">
        <f t="shared" si="65"/>
        <v>0</v>
      </c>
      <c r="N151" s="97"/>
      <c r="T151" s="29"/>
      <c r="U151" s="29"/>
      <c r="V151" s="29"/>
      <c r="W151" s="29"/>
      <c r="X151" s="29"/>
      <c r="Z151" s="29"/>
    </row>
    <row r="152" spans="1:26" x14ac:dyDescent="0.3">
      <c r="A152" s="5" t="s">
        <v>2363</v>
      </c>
      <c r="B152" s="5" t="s">
        <v>2364</v>
      </c>
      <c r="C152" s="5">
        <v>80</v>
      </c>
      <c r="D152" s="132">
        <v>9685.77</v>
      </c>
      <c r="E152" s="137" t="s">
        <v>8367</v>
      </c>
      <c r="F152" s="137">
        <v>44862</v>
      </c>
      <c r="G152" s="138">
        <f>VLOOKUP(A152,'[1]2.x-1'!$A$1:$C$151,2,FALSE)</f>
        <v>0.9</v>
      </c>
      <c r="H152" s="5" t="s">
        <v>8272</v>
      </c>
      <c r="I152" s="22">
        <f t="shared" si="63"/>
        <v>7.9999999999999982</v>
      </c>
      <c r="J152" s="5"/>
      <c r="K152" s="5"/>
      <c r="L152" s="121">
        <f t="shared" si="64"/>
        <v>968.57699999999988</v>
      </c>
      <c r="M152" s="121">
        <f t="shared" si="65"/>
        <v>968.57699999999988</v>
      </c>
      <c r="N152" s="33">
        <f t="shared" si="66"/>
        <v>0</v>
      </c>
      <c r="Q152">
        <v>1</v>
      </c>
      <c r="T152" s="29">
        <f t="shared" ref="T152:T155" si="77">O152*M152</f>
        <v>0</v>
      </c>
      <c r="U152" s="29">
        <f t="shared" ref="U152:U155" si="78">P152*M152</f>
        <v>0</v>
      </c>
      <c r="V152" s="29">
        <f t="shared" ref="V152:V155" si="79">Q152*M152</f>
        <v>968.57699999999988</v>
      </c>
      <c r="W152" s="29">
        <f t="shared" ref="W152:W155" si="80">R152*M152</f>
        <v>0</v>
      </c>
      <c r="X152" s="29">
        <f t="shared" ref="X152:X155" si="81">S152*M152</f>
        <v>0</v>
      </c>
      <c r="Z152" s="29"/>
    </row>
    <row r="153" spans="1:26" x14ac:dyDescent="0.3">
      <c r="A153" s="5" t="s">
        <v>2363</v>
      </c>
      <c r="B153" s="5" t="s">
        <v>2364</v>
      </c>
      <c r="C153" s="5">
        <v>160</v>
      </c>
      <c r="D153" s="132">
        <v>19371.55</v>
      </c>
      <c r="E153" s="137" t="s">
        <v>8367</v>
      </c>
      <c r="F153" s="137">
        <v>44862</v>
      </c>
      <c r="G153" s="138">
        <f>VLOOKUP(A153,'[1]2.x-1'!$A$1:$C$151,2,FALSE)</f>
        <v>0.9</v>
      </c>
      <c r="H153" s="5" t="s">
        <v>8269</v>
      </c>
      <c r="I153" s="22">
        <f t="shared" si="63"/>
        <v>15.999999999999996</v>
      </c>
      <c r="J153" s="5"/>
      <c r="K153" s="5"/>
      <c r="L153" s="121">
        <f t="shared" si="64"/>
        <v>1937.1549999999995</v>
      </c>
      <c r="M153" s="121">
        <f t="shared" si="65"/>
        <v>1937.1549999999995</v>
      </c>
      <c r="N153" s="33">
        <f t="shared" si="66"/>
        <v>0</v>
      </c>
      <c r="Q153">
        <v>1</v>
      </c>
      <c r="T153" s="29">
        <f t="shared" si="77"/>
        <v>0</v>
      </c>
      <c r="U153" s="29">
        <f t="shared" si="78"/>
        <v>0</v>
      </c>
      <c r="V153" s="29">
        <f t="shared" si="79"/>
        <v>1937.1549999999995</v>
      </c>
      <c r="W153" s="29">
        <f t="shared" si="80"/>
        <v>0</v>
      </c>
      <c r="X153" s="29">
        <f t="shared" si="81"/>
        <v>0</v>
      </c>
      <c r="Z153" s="29"/>
    </row>
    <row r="154" spans="1:26" x14ac:dyDescent="0.3">
      <c r="A154" s="5" t="s">
        <v>2363</v>
      </c>
      <c r="B154" s="5" t="s">
        <v>2364</v>
      </c>
      <c r="C154" s="5">
        <v>80</v>
      </c>
      <c r="D154" s="132">
        <v>12498.68</v>
      </c>
      <c r="E154" s="137" t="s">
        <v>8367</v>
      </c>
      <c r="F154" s="137">
        <v>44862</v>
      </c>
      <c r="G154" s="138">
        <f>VLOOKUP(A154,'[1]2.x-1'!$A$1:$C$151,2,FALSE)</f>
        <v>0.9</v>
      </c>
      <c r="H154" s="5" t="s">
        <v>8267</v>
      </c>
      <c r="I154" s="22">
        <f t="shared" si="63"/>
        <v>7.9999999999999982</v>
      </c>
      <c r="J154" s="5"/>
      <c r="K154" s="5"/>
      <c r="L154" s="121">
        <f t="shared" si="64"/>
        <v>1249.8679999999997</v>
      </c>
      <c r="M154" s="121">
        <f t="shared" si="65"/>
        <v>1249.8679999999997</v>
      </c>
      <c r="N154" s="33">
        <f t="shared" si="66"/>
        <v>0</v>
      </c>
      <c r="Q154">
        <v>1</v>
      </c>
      <c r="T154" s="29">
        <f t="shared" si="77"/>
        <v>0</v>
      </c>
      <c r="U154" s="29">
        <f t="shared" si="78"/>
        <v>0</v>
      </c>
      <c r="V154" s="29">
        <f t="shared" si="79"/>
        <v>1249.8679999999997</v>
      </c>
      <c r="W154" s="29">
        <f t="shared" si="80"/>
        <v>0</v>
      </c>
      <c r="X154" s="29">
        <f t="shared" si="81"/>
        <v>0</v>
      </c>
      <c r="Z154" s="29"/>
    </row>
    <row r="155" spans="1:26" x14ac:dyDescent="0.3">
      <c r="A155" s="5" t="s">
        <v>2383</v>
      </c>
      <c r="B155" s="5" t="s">
        <v>2384</v>
      </c>
      <c r="C155" s="5">
        <v>500</v>
      </c>
      <c r="D155" s="132">
        <v>591.95000000000005</v>
      </c>
      <c r="E155" s="137" t="s">
        <v>8367</v>
      </c>
      <c r="F155" s="137">
        <v>44862</v>
      </c>
      <c r="G155" s="138">
        <f>VLOOKUP(A155,'[1]2.x-1'!$A$1:$C$151,2,FALSE)</f>
        <v>0.9</v>
      </c>
      <c r="H155" s="5" t="s">
        <v>8255</v>
      </c>
      <c r="I155" s="22">
        <f t="shared" si="63"/>
        <v>49.999999999999986</v>
      </c>
      <c r="J155" s="5"/>
      <c r="K155" s="5"/>
      <c r="L155" s="121">
        <f t="shared" si="64"/>
        <v>59.194999999999993</v>
      </c>
      <c r="M155" s="121">
        <f t="shared" si="65"/>
        <v>59.194999999999993</v>
      </c>
      <c r="N155" s="33">
        <f t="shared" si="66"/>
        <v>0</v>
      </c>
      <c r="O155">
        <v>1</v>
      </c>
      <c r="T155" s="29">
        <f t="shared" si="77"/>
        <v>59.194999999999993</v>
      </c>
      <c r="U155" s="29">
        <f t="shared" si="78"/>
        <v>0</v>
      </c>
      <c r="V155" s="29">
        <f t="shared" si="79"/>
        <v>0</v>
      </c>
      <c r="W155" s="29">
        <f t="shared" si="80"/>
        <v>0</v>
      </c>
      <c r="X155" s="29">
        <f t="shared" si="81"/>
        <v>0</v>
      </c>
      <c r="Z155" s="29"/>
    </row>
    <row r="156" spans="1:26" x14ac:dyDescent="0.3">
      <c r="A156" s="92" t="s">
        <v>8414</v>
      </c>
      <c r="B156" s="92"/>
      <c r="C156" s="92"/>
      <c r="D156" s="131"/>
      <c r="E156" s="136">
        <v>44837</v>
      </c>
      <c r="F156" s="136">
        <v>44896</v>
      </c>
      <c r="G156" s="133"/>
      <c r="H156" s="92"/>
      <c r="I156" s="96"/>
      <c r="J156" s="92"/>
      <c r="K156" s="92"/>
      <c r="L156" s="129">
        <f t="shared" si="64"/>
        <v>0</v>
      </c>
      <c r="M156" s="129">
        <f t="shared" si="65"/>
        <v>0</v>
      </c>
      <c r="N156" s="97"/>
      <c r="T156" s="29"/>
      <c r="U156" s="29"/>
      <c r="V156" s="29"/>
      <c r="W156" s="29"/>
      <c r="X156" s="29"/>
      <c r="Z156" s="29"/>
    </row>
    <row r="157" spans="1:26" x14ac:dyDescent="0.3">
      <c r="A157" s="5" t="s">
        <v>2469</v>
      </c>
      <c r="B157" s="5" t="s">
        <v>2470</v>
      </c>
      <c r="C157" s="5">
        <v>80</v>
      </c>
      <c r="D157" s="132">
        <v>9685.77</v>
      </c>
      <c r="E157" s="137">
        <v>44837</v>
      </c>
      <c r="F157" s="137">
        <v>44865</v>
      </c>
      <c r="G157" s="138">
        <f>VLOOKUP(A157,'[1]2.x-1'!$A$1:$C$151,2,FALSE)</f>
        <v>0</v>
      </c>
      <c r="H157" s="5" t="s">
        <v>8272</v>
      </c>
      <c r="I157" s="22">
        <f t="shared" si="63"/>
        <v>80</v>
      </c>
      <c r="J157" s="5"/>
      <c r="K157" s="5"/>
      <c r="L157" s="121">
        <f t="shared" si="64"/>
        <v>9685.77</v>
      </c>
      <c r="M157" s="121">
        <f t="shared" si="65"/>
        <v>9685.77</v>
      </c>
      <c r="N157" s="33">
        <f t="shared" si="66"/>
        <v>0</v>
      </c>
      <c r="S157">
        <v>1</v>
      </c>
      <c r="T157" s="29">
        <f t="shared" ref="T157:T160" si="82">O157*M157</f>
        <v>0</v>
      </c>
      <c r="U157" s="29">
        <f t="shared" ref="U157:U160" si="83">P157*M157</f>
        <v>0</v>
      </c>
      <c r="V157" s="29">
        <f t="shared" ref="V157:V160" si="84">Q157*M157</f>
        <v>0</v>
      </c>
      <c r="W157" s="29">
        <f t="shared" ref="W157:W160" si="85">R157*M157</f>
        <v>0</v>
      </c>
      <c r="X157" s="29">
        <f t="shared" ref="X157:X160" si="86">S157*M157</f>
        <v>9685.77</v>
      </c>
      <c r="Z157" s="29"/>
    </row>
    <row r="158" spans="1:26" x14ac:dyDescent="0.3">
      <c r="A158" s="5" t="s">
        <v>2469</v>
      </c>
      <c r="B158" s="5" t="s">
        <v>2470</v>
      </c>
      <c r="C158" s="5">
        <v>160</v>
      </c>
      <c r="D158" s="132">
        <v>19371.55</v>
      </c>
      <c r="E158" s="137">
        <v>44837</v>
      </c>
      <c r="F158" s="137">
        <v>44865</v>
      </c>
      <c r="G158" s="138">
        <f>VLOOKUP(A158,'[1]2.x-1'!$A$1:$C$151,2,FALSE)</f>
        <v>0</v>
      </c>
      <c r="H158" s="5" t="s">
        <v>8269</v>
      </c>
      <c r="I158" s="22">
        <f t="shared" si="63"/>
        <v>160</v>
      </c>
      <c r="J158" s="5"/>
      <c r="K158" s="5"/>
      <c r="L158" s="121">
        <f t="shared" si="64"/>
        <v>19371.55</v>
      </c>
      <c r="M158" s="121">
        <f t="shared" si="65"/>
        <v>19371.55</v>
      </c>
      <c r="N158" s="33">
        <f t="shared" si="66"/>
        <v>0</v>
      </c>
      <c r="S158">
        <v>1</v>
      </c>
      <c r="T158" s="29">
        <f t="shared" si="82"/>
        <v>0</v>
      </c>
      <c r="U158" s="29">
        <f t="shared" si="83"/>
        <v>0</v>
      </c>
      <c r="V158" s="29">
        <f t="shared" si="84"/>
        <v>0</v>
      </c>
      <c r="W158" s="29">
        <f t="shared" si="85"/>
        <v>0</v>
      </c>
      <c r="X158" s="29">
        <f t="shared" si="86"/>
        <v>19371.55</v>
      </c>
      <c r="Z158" s="29"/>
    </row>
    <row r="159" spans="1:26" x14ac:dyDescent="0.3">
      <c r="A159" s="5" t="s">
        <v>2469</v>
      </c>
      <c r="B159" s="5" t="s">
        <v>2470</v>
      </c>
      <c r="C159" s="5">
        <v>80</v>
      </c>
      <c r="D159" s="132">
        <v>12498.68</v>
      </c>
      <c r="E159" s="137">
        <v>44837</v>
      </c>
      <c r="F159" s="137">
        <v>44865</v>
      </c>
      <c r="G159" s="138">
        <f>VLOOKUP(A159,'[1]2.x-1'!$A$1:$C$151,2,FALSE)</f>
        <v>0</v>
      </c>
      <c r="H159" s="5" t="s">
        <v>8267</v>
      </c>
      <c r="I159" s="22">
        <f t="shared" si="63"/>
        <v>80</v>
      </c>
      <c r="J159" s="5"/>
      <c r="K159" s="5"/>
      <c r="L159" s="121">
        <f t="shared" si="64"/>
        <v>12498.68</v>
      </c>
      <c r="M159" s="121">
        <f t="shared" si="65"/>
        <v>12498.68</v>
      </c>
      <c r="N159" s="33">
        <f t="shared" si="66"/>
        <v>0</v>
      </c>
      <c r="S159">
        <v>1</v>
      </c>
      <c r="T159" s="29">
        <f t="shared" si="82"/>
        <v>0</v>
      </c>
      <c r="U159" s="29">
        <f t="shared" si="83"/>
        <v>0</v>
      </c>
      <c r="V159" s="29">
        <f t="shared" si="84"/>
        <v>0</v>
      </c>
      <c r="W159" s="29">
        <f t="shared" si="85"/>
        <v>0</v>
      </c>
      <c r="X159" s="29">
        <f t="shared" si="86"/>
        <v>12498.68</v>
      </c>
      <c r="Z159" s="29"/>
    </row>
    <row r="160" spans="1:26" x14ac:dyDescent="0.3">
      <c r="A160" s="5" t="s">
        <v>2493</v>
      </c>
      <c r="B160" s="5" t="s">
        <v>2494</v>
      </c>
      <c r="C160" s="5">
        <v>500</v>
      </c>
      <c r="D160" s="132">
        <v>591.95000000000005</v>
      </c>
      <c r="E160" s="137">
        <v>44866</v>
      </c>
      <c r="F160" s="137">
        <v>44896</v>
      </c>
      <c r="G160" s="138">
        <f>VLOOKUP(A160,'[1]2.x-1'!$A$1:$C$151,2,FALSE)</f>
        <v>0</v>
      </c>
      <c r="H160" s="5" t="s">
        <v>8255</v>
      </c>
      <c r="I160" s="22">
        <f t="shared" si="63"/>
        <v>500</v>
      </c>
      <c r="J160" s="5"/>
      <c r="K160" s="5"/>
      <c r="L160" s="121">
        <f t="shared" si="64"/>
        <v>591.95000000000005</v>
      </c>
      <c r="M160" s="121">
        <f t="shared" si="65"/>
        <v>591.95000000000005</v>
      </c>
      <c r="N160" s="33">
        <f t="shared" si="66"/>
        <v>0</v>
      </c>
      <c r="P160">
        <v>1</v>
      </c>
      <c r="T160" s="29">
        <f t="shared" si="82"/>
        <v>0</v>
      </c>
      <c r="U160" s="29">
        <f t="shared" si="83"/>
        <v>591.95000000000005</v>
      </c>
      <c r="V160" s="29">
        <f t="shared" si="84"/>
        <v>0</v>
      </c>
      <c r="W160" s="29">
        <f t="shared" si="85"/>
        <v>0</v>
      </c>
      <c r="X160" s="29">
        <f t="shared" si="86"/>
        <v>0</v>
      </c>
      <c r="Z160" s="29"/>
    </row>
    <row r="161" spans="1:26" x14ac:dyDescent="0.3">
      <c r="A161" s="92" t="s">
        <v>8415</v>
      </c>
      <c r="B161" s="92"/>
      <c r="C161" s="92"/>
      <c r="D161" s="131"/>
      <c r="E161" s="136" t="s">
        <v>8455</v>
      </c>
      <c r="F161" s="136">
        <v>44967</v>
      </c>
      <c r="G161" s="133"/>
      <c r="H161" s="92"/>
      <c r="I161" s="96"/>
      <c r="J161" s="92"/>
      <c r="K161" s="92"/>
      <c r="L161" s="129">
        <f t="shared" si="64"/>
        <v>0</v>
      </c>
      <c r="M161" s="129">
        <f t="shared" si="65"/>
        <v>0</v>
      </c>
      <c r="N161" s="97"/>
      <c r="T161" s="29"/>
      <c r="U161" s="29"/>
      <c r="V161" s="29"/>
      <c r="W161" s="29"/>
      <c r="X161" s="29"/>
      <c r="Z161" s="29"/>
    </row>
    <row r="162" spans="1:26" x14ac:dyDescent="0.3">
      <c r="A162" s="5" t="s">
        <v>2445</v>
      </c>
      <c r="B162" s="5" t="s">
        <v>2446</v>
      </c>
      <c r="C162" s="5">
        <v>120</v>
      </c>
      <c r="D162" s="132">
        <v>15922.58</v>
      </c>
      <c r="E162" s="137" t="s">
        <v>8455</v>
      </c>
      <c r="F162" s="137">
        <v>44904</v>
      </c>
      <c r="G162" s="138">
        <f>VLOOKUP(A162,'[1]2.x-1'!$A$1:$C$151,2,FALSE)</f>
        <v>0.56000000000000005</v>
      </c>
      <c r="H162" s="5" t="s">
        <v>8265</v>
      </c>
      <c r="I162" s="22">
        <f t="shared" si="63"/>
        <v>52.8</v>
      </c>
      <c r="J162" s="5"/>
      <c r="K162" s="5"/>
      <c r="L162" s="121">
        <f t="shared" si="64"/>
        <v>7005.935199999999</v>
      </c>
      <c r="M162" s="121">
        <f t="shared" si="65"/>
        <v>7005.935199999999</v>
      </c>
      <c r="N162" s="33">
        <f t="shared" si="66"/>
        <v>0</v>
      </c>
      <c r="Q162">
        <v>1</v>
      </c>
      <c r="T162" s="29">
        <f t="shared" ref="T162:T187" si="87">O162*M162</f>
        <v>0</v>
      </c>
      <c r="U162" s="29">
        <f t="shared" ref="U162:U187" si="88">P162*M162</f>
        <v>0</v>
      </c>
      <c r="V162" s="29">
        <f t="shared" ref="V162:V187" si="89">Q162*M162</f>
        <v>7005.935199999999</v>
      </c>
      <c r="W162" s="29">
        <f t="shared" ref="W162:W187" si="90">R162*M162</f>
        <v>0</v>
      </c>
      <c r="X162" s="29">
        <f t="shared" ref="X162:X187" si="91">S162*M162</f>
        <v>0</v>
      </c>
      <c r="Z162" s="29"/>
    </row>
    <row r="163" spans="1:26" x14ac:dyDescent="0.3">
      <c r="A163" s="5" t="s">
        <v>2445</v>
      </c>
      <c r="B163" s="5" t="s">
        <v>2446</v>
      </c>
      <c r="C163" s="5">
        <v>64</v>
      </c>
      <c r="D163" s="132">
        <v>7748.62</v>
      </c>
      <c r="E163" s="137" t="s">
        <v>8455</v>
      </c>
      <c r="F163" s="137">
        <v>44904</v>
      </c>
      <c r="G163" s="138">
        <f>VLOOKUP(A163,'[1]2.x-1'!$A$1:$C$151,2,FALSE)</f>
        <v>0.56000000000000005</v>
      </c>
      <c r="H163" s="5" t="s">
        <v>8272</v>
      </c>
      <c r="I163" s="22">
        <f t="shared" si="63"/>
        <v>28.159999999999997</v>
      </c>
      <c r="J163" s="5"/>
      <c r="K163" s="5"/>
      <c r="L163" s="121">
        <f t="shared" si="64"/>
        <v>3409.3927999999996</v>
      </c>
      <c r="M163" s="121">
        <f t="shared" si="65"/>
        <v>3409.3927999999996</v>
      </c>
      <c r="N163" s="33">
        <f t="shared" si="66"/>
        <v>0</v>
      </c>
      <c r="Q163">
        <v>1</v>
      </c>
      <c r="T163" s="29">
        <f t="shared" si="87"/>
        <v>0</v>
      </c>
      <c r="U163" s="29">
        <f t="shared" si="88"/>
        <v>0</v>
      </c>
      <c r="V163" s="29">
        <f t="shared" si="89"/>
        <v>3409.3927999999996</v>
      </c>
      <c r="W163" s="29">
        <f t="shared" si="90"/>
        <v>0</v>
      </c>
      <c r="X163" s="29">
        <f t="shared" si="91"/>
        <v>0</v>
      </c>
      <c r="Z163" s="29"/>
    </row>
    <row r="164" spans="1:26" x14ac:dyDescent="0.3">
      <c r="A164" s="5" t="s">
        <v>2416</v>
      </c>
      <c r="B164" s="5" t="s">
        <v>2417</v>
      </c>
      <c r="C164" s="5">
        <v>8</v>
      </c>
      <c r="D164" s="132">
        <v>1249.8699999999999</v>
      </c>
      <c r="E164" s="137" t="s">
        <v>8455</v>
      </c>
      <c r="F164" s="137">
        <v>44904</v>
      </c>
      <c r="G164" s="138">
        <f>VLOOKUP(A164,'[1]2.x-1'!$A$1:$C$151,2,FALSE)</f>
        <v>0.56000000000000005</v>
      </c>
      <c r="H164" s="5" t="s">
        <v>8266</v>
      </c>
      <c r="I164" s="22">
        <f t="shared" si="63"/>
        <v>3.5199999999999996</v>
      </c>
      <c r="J164" s="5"/>
      <c r="K164" s="5"/>
      <c r="L164" s="121">
        <f t="shared" si="64"/>
        <v>549.94279999999992</v>
      </c>
      <c r="M164" s="121">
        <f t="shared" si="65"/>
        <v>549.94279999999992</v>
      </c>
      <c r="N164" s="33">
        <f t="shared" si="66"/>
        <v>0</v>
      </c>
      <c r="Q164">
        <v>1</v>
      </c>
      <c r="T164" s="29">
        <f t="shared" si="87"/>
        <v>0</v>
      </c>
      <c r="U164" s="29">
        <f t="shared" si="88"/>
        <v>0</v>
      </c>
      <c r="V164" s="29">
        <f t="shared" si="89"/>
        <v>549.94279999999992</v>
      </c>
      <c r="W164" s="29">
        <f t="shared" si="90"/>
        <v>0</v>
      </c>
      <c r="X164" s="29">
        <f t="shared" si="91"/>
        <v>0</v>
      </c>
      <c r="Z164" s="29"/>
    </row>
    <row r="165" spans="1:26" x14ac:dyDescent="0.3">
      <c r="A165" s="5" t="s">
        <v>2432</v>
      </c>
      <c r="B165" s="5" t="s">
        <v>2433</v>
      </c>
      <c r="C165" s="5">
        <v>500</v>
      </c>
      <c r="D165" s="132">
        <v>591.95000000000005</v>
      </c>
      <c r="E165" s="137" t="s">
        <v>8455</v>
      </c>
      <c r="F165" s="137">
        <v>44904</v>
      </c>
      <c r="G165" s="138">
        <f>VLOOKUP(A165,'[1]2.x-1'!$A$1:$C$151,2,FALSE)</f>
        <v>0.56000000000000005</v>
      </c>
      <c r="H165" s="5" t="s">
        <v>8255</v>
      </c>
      <c r="I165" s="22">
        <f t="shared" si="63"/>
        <v>219.99999999999997</v>
      </c>
      <c r="J165" s="5"/>
      <c r="K165" s="5"/>
      <c r="L165" s="121">
        <f t="shared" si="64"/>
        <v>260.45799999999997</v>
      </c>
      <c r="M165" s="121">
        <f t="shared" si="65"/>
        <v>260.45799999999997</v>
      </c>
      <c r="N165" s="33">
        <f t="shared" si="66"/>
        <v>0</v>
      </c>
      <c r="O165">
        <v>1</v>
      </c>
      <c r="T165" s="29">
        <f t="shared" si="87"/>
        <v>260.45799999999997</v>
      </c>
      <c r="U165" s="29">
        <f t="shared" si="88"/>
        <v>0</v>
      </c>
      <c r="V165" s="29">
        <f t="shared" si="89"/>
        <v>0</v>
      </c>
      <c r="W165" s="29">
        <f t="shared" si="90"/>
        <v>0</v>
      </c>
      <c r="X165" s="29">
        <f t="shared" si="91"/>
        <v>0</v>
      </c>
      <c r="Z165" s="29"/>
    </row>
    <row r="166" spans="1:26" x14ac:dyDescent="0.3">
      <c r="A166" s="5" t="s">
        <v>2418</v>
      </c>
      <c r="B166" s="5" t="s">
        <v>2419</v>
      </c>
      <c r="C166" s="5">
        <v>64</v>
      </c>
      <c r="D166" s="132">
        <v>9998.94</v>
      </c>
      <c r="E166" s="137" t="s">
        <v>8458</v>
      </c>
      <c r="F166" s="137">
        <v>44904</v>
      </c>
      <c r="G166" s="138">
        <f>VLOOKUP(A166,'[1]2.x-1'!$A$1:$C$151,2,FALSE)</f>
        <v>0.5</v>
      </c>
      <c r="H166" s="5" t="s">
        <v>8270</v>
      </c>
      <c r="I166" s="22">
        <f t="shared" si="63"/>
        <v>32</v>
      </c>
      <c r="J166" s="5"/>
      <c r="K166" s="5"/>
      <c r="L166" s="121">
        <f t="shared" si="64"/>
        <v>4999.47</v>
      </c>
      <c r="M166" s="121">
        <f t="shared" si="65"/>
        <v>4999.47</v>
      </c>
      <c r="N166" s="33">
        <f t="shared" si="66"/>
        <v>0</v>
      </c>
      <c r="Q166">
        <v>1</v>
      </c>
      <c r="T166" s="29">
        <f t="shared" si="87"/>
        <v>0</v>
      </c>
      <c r="U166" s="29">
        <f t="shared" si="88"/>
        <v>0</v>
      </c>
      <c r="V166" s="29">
        <f t="shared" si="89"/>
        <v>4999.47</v>
      </c>
      <c r="W166" s="29">
        <f t="shared" si="90"/>
        <v>0</v>
      </c>
      <c r="X166" s="29">
        <f t="shared" si="91"/>
        <v>0</v>
      </c>
      <c r="Z166" s="29"/>
    </row>
    <row r="167" spans="1:26" x14ac:dyDescent="0.3">
      <c r="A167" s="5" t="s">
        <v>2418</v>
      </c>
      <c r="B167" s="5" t="s">
        <v>2419</v>
      </c>
      <c r="C167" s="5">
        <v>64</v>
      </c>
      <c r="D167" s="132">
        <v>7748.62</v>
      </c>
      <c r="E167" s="137" t="s">
        <v>8458</v>
      </c>
      <c r="F167" s="137">
        <v>44904</v>
      </c>
      <c r="G167" s="138">
        <f>VLOOKUP(A167,'[1]2.x-1'!$A$1:$C$151,2,FALSE)</f>
        <v>0.5</v>
      </c>
      <c r="H167" s="5" t="s">
        <v>8271</v>
      </c>
      <c r="I167" s="22">
        <f t="shared" si="63"/>
        <v>32</v>
      </c>
      <c r="J167" s="5"/>
      <c r="K167" s="5"/>
      <c r="L167" s="121">
        <f t="shared" si="64"/>
        <v>3874.31</v>
      </c>
      <c r="M167" s="121">
        <f t="shared" si="65"/>
        <v>3874.31</v>
      </c>
      <c r="N167" s="33">
        <f t="shared" si="66"/>
        <v>0</v>
      </c>
      <c r="Q167">
        <v>1</v>
      </c>
      <c r="T167" s="29">
        <f t="shared" si="87"/>
        <v>0</v>
      </c>
      <c r="U167" s="29">
        <f t="shared" si="88"/>
        <v>0</v>
      </c>
      <c r="V167" s="29">
        <f t="shared" si="89"/>
        <v>3874.31</v>
      </c>
      <c r="W167" s="29">
        <f t="shared" si="90"/>
        <v>0</v>
      </c>
      <c r="X167" s="29">
        <f t="shared" si="91"/>
        <v>0</v>
      </c>
      <c r="Z167" s="29"/>
    </row>
    <row r="168" spans="1:26" x14ac:dyDescent="0.3">
      <c r="A168" s="5" t="s">
        <v>2418</v>
      </c>
      <c r="B168" s="5" t="s">
        <v>2419</v>
      </c>
      <c r="C168" s="5">
        <v>512</v>
      </c>
      <c r="D168" s="132">
        <v>61988.959999999999</v>
      </c>
      <c r="E168" s="137" t="s">
        <v>8458</v>
      </c>
      <c r="F168" s="137">
        <v>44904</v>
      </c>
      <c r="G168" s="138">
        <f>VLOOKUP(A168,'[1]2.x-1'!$A$1:$C$151,2,FALSE)</f>
        <v>0.5</v>
      </c>
      <c r="H168" s="5" t="s">
        <v>8272</v>
      </c>
      <c r="I168" s="22">
        <f t="shared" si="63"/>
        <v>256</v>
      </c>
      <c r="J168" s="5"/>
      <c r="K168" s="5"/>
      <c r="L168" s="121">
        <f t="shared" si="64"/>
        <v>30994.48</v>
      </c>
      <c r="M168" s="121">
        <f t="shared" si="65"/>
        <v>30994.48</v>
      </c>
      <c r="N168" s="33">
        <f t="shared" si="66"/>
        <v>0</v>
      </c>
      <c r="Q168">
        <v>1</v>
      </c>
      <c r="T168" s="29">
        <f t="shared" si="87"/>
        <v>0</v>
      </c>
      <c r="U168" s="29">
        <f t="shared" si="88"/>
        <v>0</v>
      </c>
      <c r="V168" s="29">
        <f t="shared" si="89"/>
        <v>30994.48</v>
      </c>
      <c r="W168" s="29">
        <f t="shared" si="90"/>
        <v>0</v>
      </c>
      <c r="X168" s="29">
        <f t="shared" si="91"/>
        <v>0</v>
      </c>
      <c r="Z168" s="29"/>
    </row>
    <row r="169" spans="1:26" x14ac:dyDescent="0.3">
      <c r="A169" s="5" t="s">
        <v>2434</v>
      </c>
      <c r="B169" s="5" t="s">
        <v>2435</v>
      </c>
      <c r="C169" s="5">
        <v>500</v>
      </c>
      <c r="D169" s="132">
        <v>591.95000000000005</v>
      </c>
      <c r="E169" s="137" t="s">
        <v>8458</v>
      </c>
      <c r="F169" s="137">
        <v>44904</v>
      </c>
      <c r="G169" s="138">
        <f>VLOOKUP(A169,'[1]2.x-1'!$A$1:$C$151,2,FALSE)</f>
        <v>0.5</v>
      </c>
      <c r="H169" s="5" t="s">
        <v>8255</v>
      </c>
      <c r="I169" s="22">
        <f t="shared" si="63"/>
        <v>250</v>
      </c>
      <c r="J169" s="5"/>
      <c r="K169" s="5"/>
      <c r="L169" s="121">
        <f t="shared" si="64"/>
        <v>295.97500000000002</v>
      </c>
      <c r="M169" s="121">
        <f t="shared" si="65"/>
        <v>295.97500000000002</v>
      </c>
      <c r="N169" s="33">
        <f t="shared" si="66"/>
        <v>0</v>
      </c>
      <c r="O169">
        <v>1</v>
      </c>
      <c r="T169" s="29">
        <f t="shared" si="87"/>
        <v>295.97500000000002</v>
      </c>
      <c r="U169" s="29">
        <f t="shared" si="88"/>
        <v>0</v>
      </c>
      <c r="V169" s="29">
        <f t="shared" si="89"/>
        <v>0</v>
      </c>
      <c r="W169" s="29">
        <f t="shared" si="90"/>
        <v>0</v>
      </c>
      <c r="X169" s="29">
        <f t="shared" si="91"/>
        <v>0</v>
      </c>
      <c r="Z169" s="29"/>
    </row>
    <row r="170" spans="1:26" x14ac:dyDescent="0.3">
      <c r="A170" s="5" t="s">
        <v>2420</v>
      </c>
      <c r="B170" s="5" t="s">
        <v>2421</v>
      </c>
      <c r="C170" s="5">
        <v>20</v>
      </c>
      <c r="D170" s="132">
        <v>2494.09</v>
      </c>
      <c r="E170" s="137" t="s">
        <v>8460</v>
      </c>
      <c r="F170" s="137">
        <v>44907</v>
      </c>
      <c r="G170" s="138">
        <f>VLOOKUP(A170,'[1]2.x-1'!$A$1:$C$151,2,FALSE)</f>
        <v>0.5</v>
      </c>
      <c r="H170" s="5" t="s">
        <v>8272</v>
      </c>
      <c r="I170" s="22">
        <f t="shared" si="63"/>
        <v>10</v>
      </c>
      <c r="J170" s="5"/>
      <c r="K170" s="5"/>
      <c r="L170" s="121">
        <f t="shared" si="64"/>
        <v>1247.0450000000001</v>
      </c>
      <c r="M170" s="121">
        <f t="shared" si="65"/>
        <v>1247.0450000000001</v>
      </c>
      <c r="N170" s="33">
        <f t="shared" si="66"/>
        <v>0</v>
      </c>
      <c r="Q170">
        <v>1</v>
      </c>
      <c r="T170" s="29">
        <f t="shared" si="87"/>
        <v>0</v>
      </c>
      <c r="U170" s="29">
        <f t="shared" si="88"/>
        <v>0</v>
      </c>
      <c r="V170" s="29">
        <f t="shared" si="89"/>
        <v>1247.0450000000001</v>
      </c>
      <c r="W170" s="29">
        <f t="shared" si="90"/>
        <v>0</v>
      </c>
      <c r="X170" s="29">
        <f t="shared" si="91"/>
        <v>0</v>
      </c>
      <c r="Z170" s="29"/>
    </row>
    <row r="171" spans="1:26" x14ac:dyDescent="0.3">
      <c r="A171" s="5" t="s">
        <v>2443</v>
      </c>
      <c r="B171" s="5" t="s">
        <v>2444</v>
      </c>
      <c r="C171" s="5">
        <v>80</v>
      </c>
      <c r="D171" s="132">
        <v>10933.5</v>
      </c>
      <c r="E171" s="137" t="s">
        <v>8460</v>
      </c>
      <c r="F171" s="137">
        <v>44907</v>
      </c>
      <c r="G171" s="138">
        <f>VLOOKUP(A171,'[1]2.x-1'!$A$1:$C$151,2,FALSE)</f>
        <v>0.5</v>
      </c>
      <c r="H171" s="5" t="s">
        <v>8265</v>
      </c>
      <c r="I171" s="22">
        <f t="shared" si="63"/>
        <v>40</v>
      </c>
      <c r="J171" s="5"/>
      <c r="K171" s="5"/>
      <c r="L171" s="121">
        <f t="shared" si="64"/>
        <v>5466.75</v>
      </c>
      <c r="M171" s="121">
        <f t="shared" si="65"/>
        <v>5466.75</v>
      </c>
      <c r="N171" s="33">
        <f t="shared" si="66"/>
        <v>0</v>
      </c>
      <c r="Q171">
        <v>1</v>
      </c>
      <c r="T171" s="29">
        <f t="shared" si="87"/>
        <v>0</v>
      </c>
      <c r="U171" s="29">
        <f t="shared" si="88"/>
        <v>0</v>
      </c>
      <c r="V171" s="29">
        <f t="shared" si="89"/>
        <v>5466.75</v>
      </c>
      <c r="W171" s="29">
        <f t="shared" si="90"/>
        <v>0</v>
      </c>
      <c r="X171" s="29">
        <f t="shared" si="91"/>
        <v>0</v>
      </c>
      <c r="Z171" s="29"/>
    </row>
    <row r="172" spans="1:26" x14ac:dyDescent="0.3">
      <c r="A172" s="5" t="s">
        <v>2443</v>
      </c>
      <c r="B172" s="5" t="s">
        <v>2444</v>
      </c>
      <c r="C172" s="5">
        <v>60</v>
      </c>
      <c r="D172" s="132">
        <v>7482.26</v>
      </c>
      <c r="E172" s="137" t="s">
        <v>8460</v>
      </c>
      <c r="F172" s="137">
        <v>44907</v>
      </c>
      <c r="G172" s="138">
        <f>VLOOKUP(A172,'[1]2.x-1'!$A$1:$C$151,2,FALSE)</f>
        <v>0.5</v>
      </c>
      <c r="H172" s="5" t="s">
        <v>8264</v>
      </c>
      <c r="I172" s="22">
        <f t="shared" si="63"/>
        <v>30</v>
      </c>
      <c r="J172" s="5"/>
      <c r="K172" s="5"/>
      <c r="L172" s="121">
        <f t="shared" si="64"/>
        <v>3741.13</v>
      </c>
      <c r="M172" s="121">
        <f t="shared" si="65"/>
        <v>3741.13</v>
      </c>
      <c r="N172" s="33">
        <f t="shared" si="66"/>
        <v>0</v>
      </c>
      <c r="Q172">
        <v>1</v>
      </c>
      <c r="T172" s="29">
        <f t="shared" si="87"/>
        <v>0</v>
      </c>
      <c r="U172" s="29">
        <f t="shared" si="88"/>
        <v>0</v>
      </c>
      <c r="V172" s="29">
        <f t="shared" si="89"/>
        <v>3741.13</v>
      </c>
      <c r="W172" s="29">
        <f t="shared" si="90"/>
        <v>0</v>
      </c>
      <c r="X172" s="29">
        <f t="shared" si="91"/>
        <v>0</v>
      </c>
      <c r="Z172" s="29"/>
    </row>
    <row r="173" spans="1:26" x14ac:dyDescent="0.3">
      <c r="A173" s="5" t="s">
        <v>2443</v>
      </c>
      <c r="B173" s="5" t="s">
        <v>2444</v>
      </c>
      <c r="C173" s="5">
        <v>60</v>
      </c>
      <c r="D173" s="132">
        <v>8562.26</v>
      </c>
      <c r="E173" s="137" t="s">
        <v>8460</v>
      </c>
      <c r="F173" s="137">
        <v>44907</v>
      </c>
      <c r="G173" s="138">
        <f>VLOOKUP(A173,'[1]2.x-1'!$A$1:$C$151,2,FALSE)</f>
        <v>0.5</v>
      </c>
      <c r="H173" s="5" t="s">
        <v>8276</v>
      </c>
      <c r="I173" s="22">
        <f t="shared" si="63"/>
        <v>30</v>
      </c>
      <c r="J173" s="5"/>
      <c r="K173" s="5"/>
      <c r="L173" s="121">
        <f t="shared" si="64"/>
        <v>4281.13</v>
      </c>
      <c r="M173" s="121">
        <f t="shared" si="65"/>
        <v>4281.13</v>
      </c>
      <c r="N173" s="33">
        <f t="shared" si="66"/>
        <v>0</v>
      </c>
      <c r="Q173">
        <v>1</v>
      </c>
      <c r="T173" s="29">
        <f t="shared" si="87"/>
        <v>0</v>
      </c>
      <c r="U173" s="29">
        <f t="shared" si="88"/>
        <v>0</v>
      </c>
      <c r="V173" s="29">
        <f t="shared" si="89"/>
        <v>4281.13</v>
      </c>
      <c r="W173" s="29">
        <f t="shared" si="90"/>
        <v>0</v>
      </c>
      <c r="X173" s="29">
        <f t="shared" si="91"/>
        <v>0</v>
      </c>
      <c r="Z173" s="29"/>
    </row>
    <row r="174" spans="1:26" x14ac:dyDescent="0.3">
      <c r="A174" s="5" t="s">
        <v>2436</v>
      </c>
      <c r="B174" s="5" t="s">
        <v>2437</v>
      </c>
      <c r="C174" s="5">
        <v>500</v>
      </c>
      <c r="D174" s="132">
        <v>603.79</v>
      </c>
      <c r="E174" s="137" t="s">
        <v>8460</v>
      </c>
      <c r="F174" s="137">
        <v>44907</v>
      </c>
      <c r="G174" s="138">
        <f>VLOOKUP(A174,'[1]2.x-1'!$A$1:$C$151,2,FALSE)</f>
        <v>0.5</v>
      </c>
      <c r="H174" s="5" t="s">
        <v>8255</v>
      </c>
      <c r="I174" s="22">
        <f t="shared" si="63"/>
        <v>250</v>
      </c>
      <c r="J174" s="5"/>
      <c r="K174" s="5"/>
      <c r="L174" s="121">
        <f t="shared" si="64"/>
        <v>301.89499999999998</v>
      </c>
      <c r="M174" s="121">
        <f t="shared" si="65"/>
        <v>301.89499999999998</v>
      </c>
      <c r="N174" s="33">
        <f t="shared" si="66"/>
        <v>0</v>
      </c>
      <c r="O174">
        <v>1</v>
      </c>
      <c r="T174" s="29">
        <f t="shared" si="87"/>
        <v>301.89499999999998</v>
      </c>
      <c r="U174" s="29">
        <f t="shared" si="88"/>
        <v>0</v>
      </c>
      <c r="V174" s="29">
        <f t="shared" si="89"/>
        <v>0</v>
      </c>
      <c r="W174" s="29">
        <f t="shared" si="90"/>
        <v>0</v>
      </c>
      <c r="X174" s="29">
        <f t="shared" si="91"/>
        <v>0</v>
      </c>
      <c r="Z174" s="29"/>
    </row>
    <row r="175" spans="1:26" x14ac:dyDescent="0.3">
      <c r="A175" s="5" t="s">
        <v>2422</v>
      </c>
      <c r="B175" s="5" t="s">
        <v>2423</v>
      </c>
      <c r="C175" s="5">
        <v>160</v>
      </c>
      <c r="D175" s="132">
        <v>19698.439999999999</v>
      </c>
      <c r="E175" s="137">
        <v>44908</v>
      </c>
      <c r="F175" s="137">
        <v>44931</v>
      </c>
      <c r="G175" s="138">
        <f>VLOOKUP(A175,'[1]2.x-1'!$A$1:$C$151,2,FALSE)</f>
        <v>0</v>
      </c>
      <c r="H175" s="5" t="s">
        <v>8269</v>
      </c>
      <c r="I175" s="22">
        <f t="shared" si="63"/>
        <v>160</v>
      </c>
      <c r="J175" s="5"/>
      <c r="K175" s="5"/>
      <c r="L175" s="121">
        <f t="shared" si="64"/>
        <v>19698.439999999999</v>
      </c>
      <c r="M175" s="121">
        <f t="shared" si="65"/>
        <v>19698.439999999999</v>
      </c>
      <c r="N175" s="33">
        <f t="shared" si="66"/>
        <v>0</v>
      </c>
      <c r="S175">
        <v>1</v>
      </c>
      <c r="T175" s="29">
        <f t="shared" si="87"/>
        <v>0</v>
      </c>
      <c r="U175" s="29">
        <f t="shared" si="88"/>
        <v>0</v>
      </c>
      <c r="V175" s="29">
        <f t="shared" si="89"/>
        <v>0</v>
      </c>
      <c r="W175" s="29">
        <f t="shared" si="90"/>
        <v>0</v>
      </c>
      <c r="X175" s="29">
        <f t="shared" si="91"/>
        <v>19698.439999999999</v>
      </c>
      <c r="Z175" s="29"/>
    </row>
    <row r="176" spans="1:26" x14ac:dyDescent="0.3">
      <c r="A176" s="5" t="s">
        <v>2422</v>
      </c>
      <c r="B176" s="5" t="s">
        <v>2423</v>
      </c>
      <c r="C176" s="5">
        <v>64</v>
      </c>
      <c r="D176" s="132">
        <v>7879.38</v>
      </c>
      <c r="E176" s="137">
        <v>44908</v>
      </c>
      <c r="F176" s="137">
        <v>44931</v>
      </c>
      <c r="G176" s="138">
        <f>VLOOKUP(A176,'[1]2.x-1'!$A$1:$C$151,2,FALSE)</f>
        <v>0</v>
      </c>
      <c r="H176" s="5" t="s">
        <v>8272</v>
      </c>
      <c r="I176" s="22">
        <f t="shared" si="63"/>
        <v>64</v>
      </c>
      <c r="J176" s="5"/>
      <c r="K176" s="5"/>
      <c r="L176" s="121">
        <f t="shared" si="64"/>
        <v>7879.38</v>
      </c>
      <c r="M176" s="121">
        <f t="shared" si="65"/>
        <v>7879.38</v>
      </c>
      <c r="N176" s="33">
        <f t="shared" si="66"/>
        <v>0</v>
      </c>
      <c r="S176">
        <v>1</v>
      </c>
      <c r="T176" s="29">
        <f t="shared" si="87"/>
        <v>0</v>
      </c>
      <c r="U176" s="29">
        <f t="shared" si="88"/>
        <v>0</v>
      </c>
      <c r="V176" s="29">
        <f t="shared" si="89"/>
        <v>0</v>
      </c>
      <c r="W176" s="29">
        <f t="shared" si="90"/>
        <v>0</v>
      </c>
      <c r="X176" s="29">
        <f t="shared" si="91"/>
        <v>7879.38</v>
      </c>
      <c r="Z176" s="29"/>
    </row>
    <row r="177" spans="1:26" x14ac:dyDescent="0.3">
      <c r="A177" s="5" t="s">
        <v>2422</v>
      </c>
      <c r="B177" s="5" t="s">
        <v>2423</v>
      </c>
      <c r="C177" s="5">
        <v>32</v>
      </c>
      <c r="D177" s="132">
        <v>5083.84</v>
      </c>
      <c r="E177" s="137">
        <v>44908</v>
      </c>
      <c r="F177" s="137">
        <v>44931</v>
      </c>
      <c r="G177" s="138">
        <f>VLOOKUP(A177,'[1]2.x-1'!$A$1:$C$151,2,FALSE)</f>
        <v>0</v>
      </c>
      <c r="H177" s="5" t="s">
        <v>8270</v>
      </c>
      <c r="I177" s="22">
        <f t="shared" si="63"/>
        <v>32</v>
      </c>
      <c r="J177" s="5"/>
      <c r="K177" s="5"/>
      <c r="L177" s="121">
        <f t="shared" si="64"/>
        <v>5083.84</v>
      </c>
      <c r="M177" s="121">
        <f t="shared" si="65"/>
        <v>5083.84</v>
      </c>
      <c r="N177" s="33">
        <f t="shared" si="66"/>
        <v>0</v>
      </c>
      <c r="S177">
        <v>1</v>
      </c>
      <c r="T177" s="29">
        <f t="shared" si="87"/>
        <v>0</v>
      </c>
      <c r="U177" s="29">
        <f t="shared" si="88"/>
        <v>0</v>
      </c>
      <c r="V177" s="29">
        <f t="shared" si="89"/>
        <v>0</v>
      </c>
      <c r="W177" s="29">
        <f t="shared" si="90"/>
        <v>0</v>
      </c>
      <c r="X177" s="29">
        <f t="shared" si="91"/>
        <v>5083.84</v>
      </c>
      <c r="Z177" s="29"/>
    </row>
    <row r="178" spans="1:26" x14ac:dyDescent="0.3">
      <c r="A178" s="5" t="s">
        <v>2422</v>
      </c>
      <c r="B178" s="5" t="s">
        <v>2423</v>
      </c>
      <c r="C178" s="5">
        <v>32</v>
      </c>
      <c r="D178" s="132">
        <v>3939.69</v>
      </c>
      <c r="E178" s="137">
        <v>44908</v>
      </c>
      <c r="F178" s="137">
        <v>44931</v>
      </c>
      <c r="G178" s="138">
        <f>VLOOKUP(A178,'[1]2.x-1'!$A$1:$C$151,2,FALSE)</f>
        <v>0</v>
      </c>
      <c r="H178" s="5" t="s">
        <v>8271</v>
      </c>
      <c r="I178" s="22">
        <f t="shared" si="63"/>
        <v>32</v>
      </c>
      <c r="J178" s="5"/>
      <c r="K178" s="5"/>
      <c r="L178" s="121">
        <f t="shared" si="64"/>
        <v>3939.69</v>
      </c>
      <c r="M178" s="121">
        <f t="shared" si="65"/>
        <v>3939.69</v>
      </c>
      <c r="N178" s="33">
        <f t="shared" si="66"/>
        <v>0</v>
      </c>
      <c r="S178">
        <v>1</v>
      </c>
      <c r="T178" s="29">
        <f t="shared" si="87"/>
        <v>0</v>
      </c>
      <c r="U178" s="29">
        <f t="shared" si="88"/>
        <v>0</v>
      </c>
      <c r="V178" s="29">
        <f t="shared" si="89"/>
        <v>0</v>
      </c>
      <c r="W178" s="29">
        <f t="shared" si="90"/>
        <v>0</v>
      </c>
      <c r="X178" s="29">
        <f t="shared" si="91"/>
        <v>3939.69</v>
      </c>
      <c r="Z178" s="29"/>
    </row>
    <row r="179" spans="1:26" x14ac:dyDescent="0.3">
      <c r="A179" s="5" t="s">
        <v>2422</v>
      </c>
      <c r="B179" s="5" t="s">
        <v>2423</v>
      </c>
      <c r="C179" s="5">
        <v>320</v>
      </c>
      <c r="D179" s="132">
        <v>43176.72</v>
      </c>
      <c r="E179" s="137">
        <v>44908</v>
      </c>
      <c r="F179" s="137">
        <v>44931</v>
      </c>
      <c r="G179" s="138">
        <f>VLOOKUP(A179,'[1]2.x-1'!$A$1:$C$151,2,FALSE)</f>
        <v>0</v>
      </c>
      <c r="H179" s="5" t="s">
        <v>8265</v>
      </c>
      <c r="I179" s="22">
        <f t="shared" si="63"/>
        <v>320</v>
      </c>
      <c r="J179" s="5"/>
      <c r="K179" s="5"/>
      <c r="L179" s="121">
        <f t="shared" si="64"/>
        <v>43176.72</v>
      </c>
      <c r="M179" s="121">
        <f t="shared" si="65"/>
        <v>43176.72</v>
      </c>
      <c r="N179" s="33">
        <f t="shared" si="66"/>
        <v>0</v>
      </c>
      <c r="S179">
        <v>1</v>
      </c>
      <c r="T179" s="29">
        <f t="shared" si="87"/>
        <v>0</v>
      </c>
      <c r="U179" s="29">
        <f t="shared" si="88"/>
        <v>0</v>
      </c>
      <c r="V179" s="29">
        <f t="shared" si="89"/>
        <v>0</v>
      </c>
      <c r="W179" s="29">
        <f t="shared" si="90"/>
        <v>0</v>
      </c>
      <c r="X179" s="29">
        <f t="shared" si="91"/>
        <v>43176.72</v>
      </c>
      <c r="Z179" s="29"/>
    </row>
    <row r="180" spans="1:26" x14ac:dyDescent="0.3">
      <c r="A180" s="5" t="s">
        <v>2438</v>
      </c>
      <c r="B180" s="5" t="s">
        <v>2439</v>
      </c>
      <c r="C180" s="5">
        <v>500</v>
      </c>
      <c r="D180" s="132">
        <v>598.61</v>
      </c>
      <c r="E180" s="137">
        <v>44908</v>
      </c>
      <c r="F180" s="137">
        <v>44931</v>
      </c>
      <c r="G180" s="138">
        <f>VLOOKUP(A180,'[1]2.x-1'!$A$1:$C$151,2,FALSE)</f>
        <v>0</v>
      </c>
      <c r="H180" s="5" t="s">
        <v>8255</v>
      </c>
      <c r="I180" s="22">
        <f t="shared" si="63"/>
        <v>500</v>
      </c>
      <c r="J180" s="5"/>
      <c r="K180" s="5"/>
      <c r="L180" s="121">
        <f t="shared" si="64"/>
        <v>598.61</v>
      </c>
      <c r="M180" s="121">
        <f t="shared" si="65"/>
        <v>598.61</v>
      </c>
      <c r="N180" s="33">
        <f t="shared" si="66"/>
        <v>0</v>
      </c>
      <c r="P180">
        <v>1</v>
      </c>
      <c r="T180" s="29">
        <f t="shared" si="87"/>
        <v>0</v>
      </c>
      <c r="U180" s="29">
        <f t="shared" si="88"/>
        <v>598.61</v>
      </c>
      <c r="V180" s="29">
        <f t="shared" si="89"/>
        <v>0</v>
      </c>
      <c r="W180" s="29">
        <f t="shared" si="90"/>
        <v>0</v>
      </c>
      <c r="X180" s="29">
        <f t="shared" si="91"/>
        <v>0</v>
      </c>
      <c r="Z180" s="29"/>
    </row>
    <row r="181" spans="1:26" x14ac:dyDescent="0.3">
      <c r="A181" s="5" t="s">
        <v>2428</v>
      </c>
      <c r="B181" s="5" t="s">
        <v>2429</v>
      </c>
      <c r="C181" s="5">
        <v>400</v>
      </c>
      <c r="D181" s="132">
        <v>75225.81</v>
      </c>
      <c r="E181" s="137" t="s">
        <v>8458</v>
      </c>
      <c r="F181" s="137">
        <v>44967</v>
      </c>
      <c r="G181" s="138">
        <f>VLOOKUP(A181,'[1]2.x-1'!$A$1:$C$151,2,FALSE)</f>
        <v>0.5</v>
      </c>
      <c r="H181" s="5" t="s">
        <v>8274</v>
      </c>
      <c r="I181" s="22">
        <f t="shared" si="63"/>
        <v>200</v>
      </c>
      <c r="J181" s="5"/>
      <c r="K181" s="5"/>
      <c r="L181" s="121">
        <f t="shared" si="64"/>
        <v>37612.904999999999</v>
      </c>
      <c r="M181" s="121">
        <f t="shared" si="65"/>
        <v>37612.904999999999</v>
      </c>
      <c r="N181" s="33">
        <f t="shared" si="66"/>
        <v>0</v>
      </c>
      <c r="Q181">
        <v>1</v>
      </c>
      <c r="T181" s="29">
        <f t="shared" si="87"/>
        <v>0</v>
      </c>
      <c r="U181" s="29">
        <f t="shared" si="88"/>
        <v>0</v>
      </c>
      <c r="V181" s="29">
        <f t="shared" si="89"/>
        <v>37612.904999999999</v>
      </c>
      <c r="W181" s="29">
        <f t="shared" si="90"/>
        <v>0</v>
      </c>
      <c r="X181" s="29">
        <f t="shared" si="91"/>
        <v>0</v>
      </c>
      <c r="Z181" s="29"/>
    </row>
    <row r="182" spans="1:26" x14ac:dyDescent="0.3">
      <c r="A182" s="5" t="s">
        <v>2428</v>
      </c>
      <c r="B182" s="5" t="s">
        <v>2429</v>
      </c>
      <c r="C182" s="5">
        <v>40</v>
      </c>
      <c r="D182" s="132">
        <v>6436.82</v>
      </c>
      <c r="E182" s="137" t="s">
        <v>8458</v>
      </c>
      <c r="F182" s="137">
        <v>44967</v>
      </c>
      <c r="G182" s="138">
        <f>VLOOKUP(A182,'[1]2.x-1'!$A$1:$C$151,2,FALSE)</f>
        <v>0.5</v>
      </c>
      <c r="H182" s="5" t="s">
        <v>8267</v>
      </c>
      <c r="I182" s="22">
        <f t="shared" si="63"/>
        <v>20</v>
      </c>
      <c r="J182" s="5"/>
      <c r="K182" s="5"/>
      <c r="L182" s="121">
        <f t="shared" si="64"/>
        <v>3218.41</v>
      </c>
      <c r="M182" s="121">
        <f t="shared" si="65"/>
        <v>3218.41</v>
      </c>
      <c r="N182" s="33">
        <f t="shared" si="66"/>
        <v>0</v>
      </c>
      <c r="Q182">
        <v>1</v>
      </c>
      <c r="T182" s="29">
        <f t="shared" ref="T182:T186" si="92">O182*M182</f>
        <v>0</v>
      </c>
      <c r="U182" s="29">
        <f t="shared" ref="U182:U186" si="93">P182*M182</f>
        <v>0</v>
      </c>
      <c r="V182" s="29">
        <f t="shared" ref="V182:V186" si="94">Q182*M182</f>
        <v>3218.41</v>
      </c>
      <c r="W182" s="29">
        <f t="shared" ref="W182:W186" si="95">R182*M182</f>
        <v>0</v>
      </c>
      <c r="X182" s="29">
        <f t="shared" ref="X182:X186" si="96">S182*M182</f>
        <v>0</v>
      </c>
      <c r="Z182" s="29"/>
    </row>
    <row r="183" spans="1:26" x14ac:dyDescent="0.3">
      <c r="A183" s="5" t="s">
        <v>2428</v>
      </c>
      <c r="B183" s="5" t="s">
        <v>2429</v>
      </c>
      <c r="C183" s="5">
        <v>40</v>
      </c>
      <c r="D183" s="132">
        <v>4988.17</v>
      </c>
      <c r="E183" s="137" t="s">
        <v>8458</v>
      </c>
      <c r="F183" s="137">
        <v>44967</v>
      </c>
      <c r="G183" s="138">
        <f>VLOOKUP(A183,'[1]2.x-1'!$A$1:$C$151,2,FALSE)</f>
        <v>0.5</v>
      </c>
      <c r="H183" s="5" t="s">
        <v>8269</v>
      </c>
      <c r="I183" s="22">
        <f t="shared" si="63"/>
        <v>20</v>
      </c>
      <c r="J183" s="5"/>
      <c r="K183" s="5"/>
      <c r="L183" s="121">
        <f t="shared" si="64"/>
        <v>2494.085</v>
      </c>
      <c r="M183" s="121">
        <f t="shared" si="65"/>
        <v>2494.085</v>
      </c>
      <c r="N183" s="33">
        <f t="shared" si="66"/>
        <v>0</v>
      </c>
      <c r="Q183">
        <v>1</v>
      </c>
      <c r="T183" s="29">
        <f t="shared" si="92"/>
        <v>0</v>
      </c>
      <c r="U183" s="29">
        <f t="shared" si="93"/>
        <v>0</v>
      </c>
      <c r="V183" s="29">
        <f t="shared" si="94"/>
        <v>2494.085</v>
      </c>
      <c r="W183" s="29">
        <f t="shared" si="95"/>
        <v>0</v>
      </c>
      <c r="X183" s="29">
        <f t="shared" si="96"/>
        <v>0</v>
      </c>
      <c r="Z183" s="29"/>
    </row>
    <row r="184" spans="1:26" x14ac:dyDescent="0.3">
      <c r="A184" s="5" t="s">
        <v>2428</v>
      </c>
      <c r="B184" s="5" t="s">
        <v>2429</v>
      </c>
      <c r="C184" s="5">
        <v>40</v>
      </c>
      <c r="D184" s="132">
        <v>6436.82</v>
      </c>
      <c r="E184" s="137" t="s">
        <v>8458</v>
      </c>
      <c r="F184" s="137">
        <v>44967</v>
      </c>
      <c r="G184" s="138">
        <f>VLOOKUP(A184,'[1]2.x-1'!$A$1:$C$151,2,FALSE)</f>
        <v>0.5</v>
      </c>
      <c r="H184" s="5" t="s">
        <v>8270</v>
      </c>
      <c r="I184" s="22">
        <f t="shared" si="63"/>
        <v>20</v>
      </c>
      <c r="J184" s="5"/>
      <c r="K184" s="5"/>
      <c r="L184" s="121">
        <f t="shared" si="64"/>
        <v>3218.41</v>
      </c>
      <c r="M184" s="121">
        <f t="shared" si="65"/>
        <v>3218.41</v>
      </c>
      <c r="N184" s="33">
        <f t="shared" si="66"/>
        <v>0</v>
      </c>
      <c r="Q184">
        <v>1</v>
      </c>
      <c r="T184" s="29">
        <f t="shared" si="92"/>
        <v>0</v>
      </c>
      <c r="U184" s="29">
        <f t="shared" si="93"/>
        <v>0</v>
      </c>
      <c r="V184" s="29">
        <f t="shared" si="94"/>
        <v>3218.41</v>
      </c>
      <c r="W184" s="29">
        <f t="shared" si="95"/>
        <v>0</v>
      </c>
      <c r="X184" s="29">
        <f t="shared" si="96"/>
        <v>0</v>
      </c>
      <c r="Z184" s="29"/>
    </row>
    <row r="185" spans="1:26" x14ac:dyDescent="0.3">
      <c r="A185" s="5" t="s">
        <v>2428</v>
      </c>
      <c r="B185" s="5" t="s">
        <v>2429</v>
      </c>
      <c r="C185" s="5">
        <v>40</v>
      </c>
      <c r="D185" s="132">
        <v>4988.17</v>
      </c>
      <c r="E185" s="137" t="s">
        <v>8458</v>
      </c>
      <c r="F185" s="137">
        <v>44967</v>
      </c>
      <c r="G185" s="138">
        <f>VLOOKUP(A185,'[1]2.x-1'!$A$1:$C$151,2,FALSE)</f>
        <v>0.5</v>
      </c>
      <c r="H185" s="5" t="s">
        <v>8271</v>
      </c>
      <c r="I185" s="22">
        <f t="shared" si="63"/>
        <v>20</v>
      </c>
      <c r="J185" s="5"/>
      <c r="K185" s="5"/>
      <c r="L185" s="121">
        <f t="shared" si="64"/>
        <v>2494.085</v>
      </c>
      <c r="M185" s="121">
        <f t="shared" si="65"/>
        <v>2494.085</v>
      </c>
      <c r="N185" s="33">
        <f t="shared" si="66"/>
        <v>0</v>
      </c>
      <c r="Q185">
        <v>1</v>
      </c>
      <c r="T185" s="29">
        <f t="shared" si="92"/>
        <v>0</v>
      </c>
      <c r="U185" s="29">
        <f t="shared" si="93"/>
        <v>0</v>
      </c>
      <c r="V185" s="29">
        <f t="shared" si="94"/>
        <v>2494.085</v>
      </c>
      <c r="W185" s="29">
        <f t="shared" si="95"/>
        <v>0</v>
      </c>
      <c r="X185" s="29">
        <f t="shared" si="96"/>
        <v>0</v>
      </c>
      <c r="Z185" s="29"/>
    </row>
    <row r="186" spans="1:26" x14ac:dyDescent="0.3">
      <c r="A186" s="5" t="s">
        <v>2428</v>
      </c>
      <c r="B186" s="5" t="s">
        <v>2429</v>
      </c>
      <c r="C186" s="5">
        <v>40</v>
      </c>
      <c r="D186" s="132">
        <v>4988.17</v>
      </c>
      <c r="E186" s="137" t="s">
        <v>8458</v>
      </c>
      <c r="F186" s="137">
        <v>44967</v>
      </c>
      <c r="G186" s="138">
        <f>VLOOKUP(A186,'[1]2.x-1'!$A$1:$C$151,2,FALSE)</f>
        <v>0.5</v>
      </c>
      <c r="H186" s="5" t="s">
        <v>8272</v>
      </c>
      <c r="I186" s="22">
        <f t="shared" si="63"/>
        <v>20</v>
      </c>
      <c r="J186" s="5"/>
      <c r="K186" s="5"/>
      <c r="L186" s="121">
        <f t="shared" si="64"/>
        <v>2494.085</v>
      </c>
      <c r="M186" s="121">
        <f t="shared" si="65"/>
        <v>2494.085</v>
      </c>
      <c r="N186" s="33">
        <f t="shared" si="66"/>
        <v>0</v>
      </c>
      <c r="Q186">
        <v>1</v>
      </c>
      <c r="T186" s="29">
        <f t="shared" si="92"/>
        <v>0</v>
      </c>
      <c r="U186" s="29">
        <f t="shared" si="93"/>
        <v>0</v>
      </c>
      <c r="V186" s="29">
        <f t="shared" si="94"/>
        <v>2494.085</v>
      </c>
      <c r="W186" s="29">
        <f t="shared" si="95"/>
        <v>0</v>
      </c>
      <c r="X186" s="29">
        <f t="shared" si="96"/>
        <v>0</v>
      </c>
      <c r="Z186" s="29"/>
    </row>
    <row r="187" spans="1:26" x14ac:dyDescent="0.3">
      <c r="A187" s="5" t="s">
        <v>2440</v>
      </c>
      <c r="B187" s="5" t="s">
        <v>2441</v>
      </c>
      <c r="C187" s="5">
        <v>500</v>
      </c>
      <c r="D187" s="132">
        <v>603.79</v>
      </c>
      <c r="E187" s="137" t="s">
        <v>8458</v>
      </c>
      <c r="F187" s="137">
        <v>44967</v>
      </c>
      <c r="G187" s="138">
        <f>VLOOKUP(A187,'[1]2.x-1'!$A$1:$C$151,2,FALSE)</f>
        <v>0.5</v>
      </c>
      <c r="H187" s="5" t="s">
        <v>8255</v>
      </c>
      <c r="I187" s="22">
        <f t="shared" si="63"/>
        <v>250</v>
      </c>
      <c r="J187" s="5"/>
      <c r="K187" s="5"/>
      <c r="L187" s="121">
        <f t="shared" si="64"/>
        <v>301.89499999999998</v>
      </c>
      <c r="M187" s="121">
        <f t="shared" si="65"/>
        <v>301.89499999999998</v>
      </c>
      <c r="N187" s="33">
        <f t="shared" si="66"/>
        <v>0</v>
      </c>
      <c r="O187">
        <v>1</v>
      </c>
      <c r="T187" s="29">
        <f t="shared" si="87"/>
        <v>301.89499999999998</v>
      </c>
      <c r="U187" s="29">
        <f t="shared" si="88"/>
        <v>0</v>
      </c>
      <c r="V187" s="29">
        <f t="shared" si="89"/>
        <v>0</v>
      </c>
      <c r="W187" s="29">
        <f t="shared" si="90"/>
        <v>0</v>
      </c>
      <c r="X187" s="29">
        <f t="shared" si="91"/>
        <v>0</v>
      </c>
      <c r="Z187" s="29"/>
    </row>
    <row r="188" spans="1:26" x14ac:dyDescent="0.3">
      <c r="A188" s="92" t="s">
        <v>8416</v>
      </c>
      <c r="B188" s="92"/>
      <c r="C188" s="92"/>
      <c r="D188" s="131"/>
      <c r="E188" s="136" t="s">
        <v>8322</v>
      </c>
      <c r="F188" s="136">
        <v>44984</v>
      </c>
      <c r="G188" s="133"/>
      <c r="H188" s="92"/>
      <c r="I188" s="96"/>
      <c r="J188" s="92"/>
      <c r="K188" s="92"/>
      <c r="L188" s="129">
        <f t="shared" si="64"/>
        <v>0</v>
      </c>
      <c r="M188" s="129">
        <f t="shared" si="65"/>
        <v>0</v>
      </c>
      <c r="N188" s="97"/>
      <c r="T188" s="29"/>
      <c r="U188" s="29"/>
      <c r="V188" s="29"/>
      <c r="W188" s="29"/>
      <c r="X188" s="29"/>
      <c r="Z188" s="29"/>
    </row>
    <row r="189" spans="1:26" x14ac:dyDescent="0.3">
      <c r="A189" s="5" t="s">
        <v>2650</v>
      </c>
      <c r="B189" s="5" t="s">
        <v>2651</v>
      </c>
      <c r="C189" s="5">
        <v>4</v>
      </c>
      <c r="D189" s="132">
        <v>643.67999999999995</v>
      </c>
      <c r="E189" s="137">
        <v>44924</v>
      </c>
      <c r="F189" s="137">
        <v>44931</v>
      </c>
      <c r="G189" s="138">
        <f>VLOOKUP(A189,'[1]2.x-1'!$A$1:$C$151,2,FALSE)</f>
        <v>0</v>
      </c>
      <c r="H189" s="5" t="s">
        <v>8270</v>
      </c>
      <c r="I189" s="22">
        <f t="shared" si="63"/>
        <v>4</v>
      </c>
      <c r="J189" s="5"/>
      <c r="K189" s="5"/>
      <c r="L189" s="121">
        <f t="shared" si="64"/>
        <v>643.67999999999995</v>
      </c>
      <c r="M189" s="121">
        <f t="shared" si="65"/>
        <v>643.67999999999995</v>
      </c>
      <c r="N189" s="33">
        <f t="shared" si="66"/>
        <v>0</v>
      </c>
      <c r="S189">
        <v>1</v>
      </c>
      <c r="T189" s="29">
        <f t="shared" ref="T189:T220" si="97">O189*M189</f>
        <v>0</v>
      </c>
      <c r="U189" s="29">
        <f t="shared" ref="U189:U220" si="98">P189*M189</f>
        <v>0</v>
      </c>
      <c r="V189" s="29">
        <f t="shared" ref="V189:V220" si="99">Q189*M189</f>
        <v>0</v>
      </c>
      <c r="W189" s="29">
        <f t="shared" ref="W189:W220" si="100">R189*M189</f>
        <v>0</v>
      </c>
      <c r="X189" s="29">
        <f t="shared" ref="X189:X220" si="101">S189*M189</f>
        <v>643.67999999999995</v>
      </c>
      <c r="Z189" s="29"/>
    </row>
    <row r="190" spans="1:26" x14ac:dyDescent="0.3">
      <c r="A190" s="5" t="s">
        <v>2650</v>
      </c>
      <c r="B190" s="5" t="s">
        <v>2651</v>
      </c>
      <c r="C190" s="5">
        <v>16</v>
      </c>
      <c r="D190" s="132">
        <v>1995.27</v>
      </c>
      <c r="E190" s="137">
        <v>44924</v>
      </c>
      <c r="F190" s="137">
        <v>44931</v>
      </c>
      <c r="G190" s="138">
        <f>VLOOKUP(A190,'[1]2.x-1'!$A$1:$C$151,2,FALSE)</f>
        <v>0</v>
      </c>
      <c r="H190" s="5" t="s">
        <v>8271</v>
      </c>
      <c r="I190" s="22">
        <f t="shared" si="63"/>
        <v>16</v>
      </c>
      <c r="J190" s="5"/>
      <c r="K190" s="5"/>
      <c r="L190" s="121">
        <f t="shared" si="64"/>
        <v>1995.27</v>
      </c>
      <c r="M190" s="121">
        <f t="shared" si="65"/>
        <v>1995.27</v>
      </c>
      <c r="N190" s="33">
        <f t="shared" si="66"/>
        <v>0</v>
      </c>
      <c r="S190">
        <v>1</v>
      </c>
      <c r="T190" s="29">
        <f t="shared" si="97"/>
        <v>0</v>
      </c>
      <c r="U190" s="29">
        <f t="shared" si="98"/>
        <v>0</v>
      </c>
      <c r="V190" s="29">
        <f t="shared" si="99"/>
        <v>0</v>
      </c>
      <c r="W190" s="29">
        <f t="shared" si="100"/>
        <v>0</v>
      </c>
      <c r="X190" s="29">
        <f t="shared" si="101"/>
        <v>1995.27</v>
      </c>
      <c r="Z190" s="29"/>
    </row>
    <row r="191" spans="1:26" x14ac:dyDescent="0.3">
      <c r="A191" s="5" t="s">
        <v>2650</v>
      </c>
      <c r="B191" s="5" t="s">
        <v>2651</v>
      </c>
      <c r="C191" s="5">
        <v>60</v>
      </c>
      <c r="D191" s="132">
        <v>7482.26</v>
      </c>
      <c r="E191" s="137">
        <v>44924</v>
      </c>
      <c r="F191" s="137">
        <v>44931</v>
      </c>
      <c r="G191" s="138">
        <f>VLOOKUP(A191,'[1]2.x-1'!$A$1:$C$151,2,FALSE)</f>
        <v>0</v>
      </c>
      <c r="H191" s="5" t="s">
        <v>8272</v>
      </c>
      <c r="I191" s="22">
        <f t="shared" si="63"/>
        <v>60</v>
      </c>
      <c r="J191" s="5"/>
      <c r="K191" s="5"/>
      <c r="L191" s="121">
        <f t="shared" si="64"/>
        <v>7482.26</v>
      </c>
      <c r="M191" s="121">
        <f t="shared" si="65"/>
        <v>7482.26</v>
      </c>
      <c r="N191" s="33">
        <f t="shared" si="66"/>
        <v>0</v>
      </c>
      <c r="S191">
        <v>1</v>
      </c>
      <c r="T191" s="29">
        <f t="shared" si="97"/>
        <v>0</v>
      </c>
      <c r="U191" s="29">
        <f t="shared" si="98"/>
        <v>0</v>
      </c>
      <c r="V191" s="29">
        <f t="shared" si="99"/>
        <v>0</v>
      </c>
      <c r="W191" s="29">
        <f t="shared" si="100"/>
        <v>0</v>
      </c>
      <c r="X191" s="29">
        <f t="shared" si="101"/>
        <v>7482.26</v>
      </c>
      <c r="Z191" s="29"/>
    </row>
    <row r="192" spans="1:26" x14ac:dyDescent="0.3">
      <c r="A192" s="5" t="s">
        <v>2650</v>
      </c>
      <c r="B192" s="5" t="s">
        <v>2651</v>
      </c>
      <c r="C192" s="5">
        <v>36</v>
      </c>
      <c r="D192" s="132">
        <v>4920.08</v>
      </c>
      <c r="E192" s="137">
        <v>44924</v>
      </c>
      <c r="F192" s="137">
        <v>44931</v>
      </c>
      <c r="G192" s="138">
        <f>VLOOKUP(A192,'[1]2.x-1'!$A$1:$C$151,2,FALSE)</f>
        <v>0</v>
      </c>
      <c r="H192" s="5" t="s">
        <v>8265</v>
      </c>
      <c r="I192" s="22">
        <f t="shared" si="63"/>
        <v>36</v>
      </c>
      <c r="J192" s="5"/>
      <c r="K192" s="5"/>
      <c r="L192" s="121">
        <f t="shared" si="64"/>
        <v>4920.08</v>
      </c>
      <c r="M192" s="121">
        <f t="shared" si="65"/>
        <v>4920.08</v>
      </c>
      <c r="N192" s="33">
        <f t="shared" si="66"/>
        <v>0</v>
      </c>
      <c r="S192">
        <v>1</v>
      </c>
      <c r="T192" s="29">
        <f t="shared" si="97"/>
        <v>0</v>
      </c>
      <c r="U192" s="29">
        <f t="shared" si="98"/>
        <v>0</v>
      </c>
      <c r="V192" s="29">
        <f t="shared" si="99"/>
        <v>0</v>
      </c>
      <c r="W192" s="29">
        <f t="shared" si="100"/>
        <v>0</v>
      </c>
      <c r="X192" s="29">
        <f t="shared" si="101"/>
        <v>4920.08</v>
      </c>
      <c r="Z192" s="29"/>
    </row>
    <row r="193" spans="1:26" x14ac:dyDescent="0.3">
      <c r="A193" s="5" t="s">
        <v>2602</v>
      </c>
      <c r="B193" s="5" t="s">
        <v>7447</v>
      </c>
      <c r="C193" s="5">
        <v>60</v>
      </c>
      <c r="D193" s="132">
        <v>9374.01</v>
      </c>
      <c r="E193" s="137" t="s">
        <v>8322</v>
      </c>
      <c r="F193" s="137">
        <v>44854</v>
      </c>
      <c r="G193" s="138">
        <f>VLOOKUP(A193,'[1]2.x-1'!$A$1:$C$151,2,FALSE)</f>
        <v>0.9</v>
      </c>
      <c r="H193" s="5" t="s">
        <v>8270</v>
      </c>
      <c r="I193" s="22">
        <f t="shared" si="63"/>
        <v>5.9999999999999982</v>
      </c>
      <c r="J193" s="5"/>
      <c r="K193" s="5"/>
      <c r="L193" s="121">
        <f t="shared" si="64"/>
        <v>937.40099999999984</v>
      </c>
      <c r="M193" s="121">
        <f t="shared" si="65"/>
        <v>937.40099999999984</v>
      </c>
      <c r="N193" s="33">
        <f t="shared" si="66"/>
        <v>0</v>
      </c>
      <c r="Q193">
        <v>1</v>
      </c>
      <c r="T193" s="29">
        <f t="shared" si="97"/>
        <v>0</v>
      </c>
      <c r="U193" s="29">
        <f t="shared" si="98"/>
        <v>0</v>
      </c>
      <c r="V193" s="29">
        <f t="shared" si="99"/>
        <v>937.40099999999984</v>
      </c>
      <c r="W193" s="29">
        <f t="shared" si="100"/>
        <v>0</v>
      </c>
      <c r="X193" s="29">
        <f t="shared" si="101"/>
        <v>0</v>
      </c>
      <c r="Z193" s="29"/>
    </row>
    <row r="194" spans="1:26" x14ac:dyDescent="0.3">
      <c r="A194" s="5" t="s">
        <v>2602</v>
      </c>
      <c r="B194" s="5" t="s">
        <v>7447</v>
      </c>
      <c r="C194" s="5">
        <v>20</v>
      </c>
      <c r="D194" s="132">
        <v>2421.44</v>
      </c>
      <c r="E194" s="137" t="s">
        <v>8322</v>
      </c>
      <c r="F194" s="137">
        <v>44854</v>
      </c>
      <c r="G194" s="138">
        <f>VLOOKUP(A194,'[1]2.x-1'!$A$1:$C$151,2,FALSE)</f>
        <v>0.9</v>
      </c>
      <c r="H194" s="5" t="s">
        <v>8271</v>
      </c>
      <c r="I194" s="22">
        <f t="shared" si="63"/>
        <v>1.9999999999999996</v>
      </c>
      <c r="J194" s="5"/>
      <c r="K194" s="5"/>
      <c r="L194" s="121">
        <f t="shared" si="64"/>
        <v>242.14399999999995</v>
      </c>
      <c r="M194" s="121">
        <f t="shared" si="65"/>
        <v>242.14399999999995</v>
      </c>
      <c r="N194" s="33">
        <f t="shared" si="66"/>
        <v>0</v>
      </c>
      <c r="Q194">
        <v>1</v>
      </c>
      <c r="T194" s="29">
        <f t="shared" si="97"/>
        <v>0</v>
      </c>
      <c r="U194" s="29">
        <f t="shared" si="98"/>
        <v>0</v>
      </c>
      <c r="V194" s="29">
        <f t="shared" si="99"/>
        <v>242.14399999999995</v>
      </c>
      <c r="W194" s="29">
        <f t="shared" si="100"/>
        <v>0</v>
      </c>
      <c r="X194" s="29">
        <f t="shared" si="101"/>
        <v>0</v>
      </c>
      <c r="Z194" s="29"/>
    </row>
    <row r="195" spans="1:26" x14ac:dyDescent="0.3">
      <c r="A195" s="5" t="s">
        <v>2626</v>
      </c>
      <c r="B195" s="5" t="s">
        <v>7448</v>
      </c>
      <c r="C195" s="5">
        <v>30000</v>
      </c>
      <c r="D195" s="132">
        <v>35516.94</v>
      </c>
      <c r="E195" s="137" t="s">
        <v>8322</v>
      </c>
      <c r="F195" s="137">
        <v>44854</v>
      </c>
      <c r="G195" s="138">
        <f>VLOOKUP(A195,'[1]2.x-1'!$A$1:$C$151,2,FALSE)</f>
        <v>0.9</v>
      </c>
      <c r="H195" s="5" t="s">
        <v>8255</v>
      </c>
      <c r="I195" s="22">
        <f t="shared" si="63"/>
        <v>2999.9999999999995</v>
      </c>
      <c r="J195" s="5"/>
      <c r="K195" s="5"/>
      <c r="L195" s="121">
        <f t="shared" si="64"/>
        <v>3551.6939999999995</v>
      </c>
      <c r="M195" s="121">
        <f t="shared" si="65"/>
        <v>3551.6939999999995</v>
      </c>
      <c r="N195" s="33">
        <f t="shared" si="66"/>
        <v>0</v>
      </c>
      <c r="O195">
        <v>1</v>
      </c>
      <c r="T195" s="29">
        <f t="shared" si="97"/>
        <v>3551.6939999999995</v>
      </c>
      <c r="U195" s="29">
        <f t="shared" si="98"/>
        <v>0</v>
      </c>
      <c r="V195" s="29">
        <f t="shared" si="99"/>
        <v>0</v>
      </c>
      <c r="W195" s="29">
        <f t="shared" si="100"/>
        <v>0</v>
      </c>
      <c r="X195" s="29">
        <f t="shared" si="101"/>
        <v>0</v>
      </c>
      <c r="Z195" s="29"/>
    </row>
    <row r="196" spans="1:26" x14ac:dyDescent="0.3">
      <c r="A196" s="5" t="s">
        <v>2606</v>
      </c>
      <c r="B196" s="5" t="s">
        <v>2607</v>
      </c>
      <c r="C196" s="5">
        <v>8</v>
      </c>
      <c r="D196" s="132">
        <v>1249.8699999999999</v>
      </c>
      <c r="E196" s="137" t="s">
        <v>8323</v>
      </c>
      <c r="F196" s="137">
        <v>44867</v>
      </c>
      <c r="G196" s="138">
        <f>VLOOKUP(A196,'[1]2.x-1'!$A$1:$C$151,2,FALSE)</f>
        <v>0.9</v>
      </c>
      <c r="H196" s="5" t="s">
        <v>8270</v>
      </c>
      <c r="I196" s="22">
        <f t="shared" ref="I196:I259" si="102">C196*(1-G196)</f>
        <v>0.79999999999999982</v>
      </c>
      <c r="J196" s="5"/>
      <c r="K196" s="5"/>
      <c r="L196" s="121">
        <f t="shared" ref="L196:L259" si="103">D196*(1-G196)</f>
        <v>124.98699999999997</v>
      </c>
      <c r="M196" s="121">
        <f t="shared" ref="M196:M259" si="104">IF(J196="",L196,(D196/C196)*J196)</f>
        <v>124.98699999999997</v>
      </c>
      <c r="N196" s="33">
        <f t="shared" ref="N196:N259" si="105">L196-M196</f>
        <v>0</v>
      </c>
      <c r="Q196">
        <v>1</v>
      </c>
      <c r="T196" s="29">
        <f t="shared" si="97"/>
        <v>0</v>
      </c>
      <c r="U196" s="29">
        <f t="shared" si="98"/>
        <v>0</v>
      </c>
      <c r="V196" s="29">
        <f t="shared" si="99"/>
        <v>124.98699999999997</v>
      </c>
      <c r="W196" s="29">
        <f t="shared" si="100"/>
        <v>0</v>
      </c>
      <c r="X196" s="29">
        <f t="shared" si="101"/>
        <v>0</v>
      </c>
      <c r="Z196" s="29"/>
    </row>
    <row r="197" spans="1:26" x14ac:dyDescent="0.3">
      <c r="A197" s="5" t="s">
        <v>2606</v>
      </c>
      <c r="B197" s="5" t="s">
        <v>2607</v>
      </c>
      <c r="C197" s="5">
        <v>8</v>
      </c>
      <c r="D197" s="132">
        <v>968.58</v>
      </c>
      <c r="E197" s="137" t="s">
        <v>8323</v>
      </c>
      <c r="F197" s="137">
        <v>44867</v>
      </c>
      <c r="G197" s="138">
        <f>VLOOKUP(A197,'[1]2.x-1'!$A$1:$C$151,2,FALSE)</f>
        <v>0.9</v>
      </c>
      <c r="H197" s="5" t="s">
        <v>8272</v>
      </c>
      <c r="I197" s="22">
        <f t="shared" si="102"/>
        <v>0.79999999999999982</v>
      </c>
      <c r="J197" s="5"/>
      <c r="K197" s="5"/>
      <c r="L197" s="121">
        <f t="shared" si="103"/>
        <v>96.857999999999976</v>
      </c>
      <c r="M197" s="121">
        <f t="shared" si="104"/>
        <v>96.857999999999976</v>
      </c>
      <c r="N197" s="33">
        <f t="shared" si="105"/>
        <v>0</v>
      </c>
      <c r="Q197">
        <v>1</v>
      </c>
      <c r="T197" s="29">
        <f t="shared" si="97"/>
        <v>0</v>
      </c>
      <c r="U197" s="29">
        <f t="shared" si="98"/>
        <v>0</v>
      </c>
      <c r="V197" s="29">
        <f t="shared" si="99"/>
        <v>96.857999999999976</v>
      </c>
      <c r="W197" s="29">
        <f t="shared" si="100"/>
        <v>0</v>
      </c>
      <c r="X197" s="29">
        <f t="shared" si="101"/>
        <v>0</v>
      </c>
      <c r="Z197" s="29"/>
    </row>
    <row r="198" spans="1:26" x14ac:dyDescent="0.3">
      <c r="A198" s="5" t="s">
        <v>2606</v>
      </c>
      <c r="B198" s="5" t="s">
        <v>2607</v>
      </c>
      <c r="C198" s="5">
        <v>8</v>
      </c>
      <c r="D198" s="132">
        <v>968.58</v>
      </c>
      <c r="E198" s="137" t="s">
        <v>8323</v>
      </c>
      <c r="F198" s="137">
        <v>44867</v>
      </c>
      <c r="G198" s="138">
        <f>VLOOKUP(A198,'[1]2.x-1'!$A$1:$C$151,2,FALSE)</f>
        <v>0.9</v>
      </c>
      <c r="H198" s="5" t="s">
        <v>8271</v>
      </c>
      <c r="I198" s="22">
        <f t="shared" si="102"/>
        <v>0.79999999999999982</v>
      </c>
      <c r="J198" s="5"/>
      <c r="K198" s="5"/>
      <c r="L198" s="121">
        <f t="shared" si="103"/>
        <v>96.857999999999976</v>
      </c>
      <c r="M198" s="121">
        <f t="shared" si="104"/>
        <v>96.857999999999976</v>
      </c>
      <c r="N198" s="33">
        <f t="shared" si="105"/>
        <v>0</v>
      </c>
      <c r="Q198">
        <v>1</v>
      </c>
      <c r="T198" s="29">
        <f t="shared" si="97"/>
        <v>0</v>
      </c>
      <c r="U198" s="29">
        <f t="shared" si="98"/>
        <v>0</v>
      </c>
      <c r="V198" s="29">
        <f t="shared" si="99"/>
        <v>96.857999999999976</v>
      </c>
      <c r="W198" s="29">
        <f t="shared" si="100"/>
        <v>0</v>
      </c>
      <c r="X198" s="29">
        <f t="shared" si="101"/>
        <v>0</v>
      </c>
      <c r="Z198" s="29"/>
    </row>
    <row r="199" spans="1:26" x14ac:dyDescent="0.3">
      <c r="A199" s="5" t="s">
        <v>2608</v>
      </c>
      <c r="B199" s="5" t="s">
        <v>2609</v>
      </c>
      <c r="C199" s="5">
        <v>8</v>
      </c>
      <c r="D199" s="132">
        <v>1287.3599999999999</v>
      </c>
      <c r="E199" s="137">
        <v>44868</v>
      </c>
      <c r="F199" s="137">
        <v>44882</v>
      </c>
      <c r="G199" s="138">
        <f>VLOOKUP(A199,'[1]2.x-1'!$A$1:$C$151,2,FALSE)</f>
        <v>0</v>
      </c>
      <c r="H199" s="5" t="s">
        <v>8270</v>
      </c>
      <c r="I199" s="22">
        <f t="shared" si="102"/>
        <v>8</v>
      </c>
      <c r="J199" s="5"/>
      <c r="K199" s="5"/>
      <c r="L199" s="121">
        <f t="shared" si="103"/>
        <v>1287.3599999999999</v>
      </c>
      <c r="M199" s="121">
        <f t="shared" si="104"/>
        <v>1287.3599999999999</v>
      </c>
      <c r="N199" s="33">
        <f t="shared" si="105"/>
        <v>0</v>
      </c>
      <c r="S199">
        <v>1</v>
      </c>
      <c r="T199" s="29">
        <f t="shared" si="97"/>
        <v>0</v>
      </c>
      <c r="U199" s="29">
        <f t="shared" si="98"/>
        <v>0</v>
      </c>
      <c r="V199" s="29">
        <f t="shared" si="99"/>
        <v>0</v>
      </c>
      <c r="W199" s="29">
        <f t="shared" si="100"/>
        <v>0</v>
      </c>
      <c r="X199" s="29">
        <f t="shared" si="101"/>
        <v>1287.3599999999999</v>
      </c>
      <c r="Z199" s="29"/>
    </row>
    <row r="200" spans="1:26" x14ac:dyDescent="0.3">
      <c r="A200" s="5" t="s">
        <v>2608</v>
      </c>
      <c r="B200" s="5" t="s">
        <v>2609</v>
      </c>
      <c r="C200" s="5">
        <v>8</v>
      </c>
      <c r="D200" s="132">
        <v>997.63</v>
      </c>
      <c r="E200" s="137">
        <v>44868</v>
      </c>
      <c r="F200" s="137">
        <v>44882</v>
      </c>
      <c r="G200" s="138">
        <f>VLOOKUP(A200,'[1]2.x-1'!$A$1:$C$151,2,FALSE)</f>
        <v>0</v>
      </c>
      <c r="H200" s="5" t="s">
        <v>8272</v>
      </c>
      <c r="I200" s="22">
        <f t="shared" si="102"/>
        <v>8</v>
      </c>
      <c r="J200" s="5"/>
      <c r="K200" s="5"/>
      <c r="L200" s="121">
        <f t="shared" si="103"/>
        <v>997.63</v>
      </c>
      <c r="M200" s="121">
        <f t="shared" si="104"/>
        <v>997.63</v>
      </c>
      <c r="N200" s="33">
        <f t="shared" si="105"/>
        <v>0</v>
      </c>
      <c r="S200">
        <v>1</v>
      </c>
      <c r="T200" s="29">
        <f t="shared" si="97"/>
        <v>0</v>
      </c>
      <c r="U200" s="29">
        <f t="shared" si="98"/>
        <v>0</v>
      </c>
      <c r="V200" s="29">
        <f t="shared" si="99"/>
        <v>0</v>
      </c>
      <c r="W200" s="29">
        <f t="shared" si="100"/>
        <v>0</v>
      </c>
      <c r="X200" s="29">
        <f t="shared" si="101"/>
        <v>997.63</v>
      </c>
      <c r="Z200" s="29"/>
    </row>
    <row r="201" spans="1:26" x14ac:dyDescent="0.3">
      <c r="A201" s="5" t="s">
        <v>2608</v>
      </c>
      <c r="B201" s="5" t="s">
        <v>2609</v>
      </c>
      <c r="C201" s="5">
        <v>8</v>
      </c>
      <c r="D201" s="132">
        <v>997.63</v>
      </c>
      <c r="E201" s="137">
        <v>44868</v>
      </c>
      <c r="F201" s="137">
        <v>44882</v>
      </c>
      <c r="G201" s="138">
        <f>VLOOKUP(A201,'[1]2.x-1'!$A$1:$C$151,2,FALSE)</f>
        <v>0</v>
      </c>
      <c r="H201" s="5" t="s">
        <v>8271</v>
      </c>
      <c r="I201" s="22">
        <f t="shared" si="102"/>
        <v>8</v>
      </c>
      <c r="J201" s="5"/>
      <c r="K201" s="5"/>
      <c r="L201" s="121">
        <f t="shared" si="103"/>
        <v>997.63</v>
      </c>
      <c r="M201" s="121">
        <f t="shared" si="104"/>
        <v>997.63</v>
      </c>
      <c r="N201" s="33">
        <f t="shared" si="105"/>
        <v>0</v>
      </c>
      <c r="S201">
        <v>1</v>
      </c>
      <c r="T201" s="29">
        <f t="shared" si="97"/>
        <v>0</v>
      </c>
      <c r="U201" s="29">
        <f t="shared" si="98"/>
        <v>0</v>
      </c>
      <c r="V201" s="29">
        <f t="shared" si="99"/>
        <v>0</v>
      </c>
      <c r="W201" s="29">
        <f t="shared" si="100"/>
        <v>0</v>
      </c>
      <c r="X201" s="29">
        <f t="shared" si="101"/>
        <v>997.63</v>
      </c>
      <c r="Z201" s="29"/>
    </row>
    <row r="202" spans="1:26" x14ac:dyDescent="0.3">
      <c r="A202" s="5" t="s">
        <v>2610</v>
      </c>
      <c r="B202" s="5" t="s">
        <v>2611</v>
      </c>
      <c r="C202" s="5">
        <v>8</v>
      </c>
      <c r="D202" s="132">
        <v>1249.8699999999999</v>
      </c>
      <c r="E202" s="137">
        <v>44908</v>
      </c>
      <c r="F202" s="137">
        <v>44914</v>
      </c>
      <c r="G202" s="138">
        <f>VLOOKUP(A202,'[1]2.x-1'!$A$1:$C$151,2,FALSE)</f>
        <v>0</v>
      </c>
      <c r="H202" s="5" t="s">
        <v>8270</v>
      </c>
      <c r="I202" s="22">
        <f t="shared" si="102"/>
        <v>8</v>
      </c>
      <c r="J202" s="5"/>
      <c r="K202" s="5"/>
      <c r="L202" s="121">
        <f t="shared" si="103"/>
        <v>1249.8699999999999</v>
      </c>
      <c r="M202" s="121">
        <f t="shared" si="104"/>
        <v>1249.8699999999999</v>
      </c>
      <c r="N202" s="33">
        <f t="shared" si="105"/>
        <v>0</v>
      </c>
      <c r="S202">
        <v>1</v>
      </c>
      <c r="T202" s="29">
        <f t="shared" si="97"/>
        <v>0</v>
      </c>
      <c r="U202" s="29">
        <f t="shared" si="98"/>
        <v>0</v>
      </c>
      <c r="V202" s="29">
        <f t="shared" si="99"/>
        <v>0</v>
      </c>
      <c r="W202" s="29">
        <f t="shared" si="100"/>
        <v>0</v>
      </c>
      <c r="X202" s="29">
        <f t="shared" si="101"/>
        <v>1249.8699999999999</v>
      </c>
      <c r="Z202" s="29"/>
    </row>
    <row r="203" spans="1:26" x14ac:dyDescent="0.3">
      <c r="A203" s="5" t="s">
        <v>2610</v>
      </c>
      <c r="B203" s="5" t="s">
        <v>2611</v>
      </c>
      <c r="C203" s="5">
        <v>24</v>
      </c>
      <c r="D203" s="132">
        <v>2905.73</v>
      </c>
      <c r="E203" s="137">
        <v>44908</v>
      </c>
      <c r="F203" s="137">
        <v>44914</v>
      </c>
      <c r="G203" s="138">
        <f>VLOOKUP(A203,'[1]2.x-1'!$A$1:$C$151,2,FALSE)</f>
        <v>0</v>
      </c>
      <c r="H203" s="5" t="s">
        <v>8272</v>
      </c>
      <c r="I203" s="22">
        <f t="shared" si="102"/>
        <v>24</v>
      </c>
      <c r="J203" s="5"/>
      <c r="K203" s="5"/>
      <c r="L203" s="121">
        <f t="shared" si="103"/>
        <v>2905.73</v>
      </c>
      <c r="M203" s="121">
        <f t="shared" si="104"/>
        <v>2905.73</v>
      </c>
      <c r="N203" s="33">
        <f t="shared" si="105"/>
        <v>0</v>
      </c>
      <c r="S203">
        <v>1</v>
      </c>
      <c r="T203" s="29">
        <f t="shared" si="97"/>
        <v>0</v>
      </c>
      <c r="U203" s="29">
        <f t="shared" si="98"/>
        <v>0</v>
      </c>
      <c r="V203" s="29">
        <f t="shared" si="99"/>
        <v>0</v>
      </c>
      <c r="W203" s="29">
        <f t="shared" si="100"/>
        <v>0</v>
      </c>
      <c r="X203" s="29">
        <f t="shared" si="101"/>
        <v>2905.73</v>
      </c>
      <c r="Z203" s="29"/>
    </row>
    <row r="204" spans="1:26" x14ac:dyDescent="0.3">
      <c r="A204" s="5" t="s">
        <v>2610</v>
      </c>
      <c r="B204" s="5" t="s">
        <v>2611</v>
      </c>
      <c r="C204" s="5">
        <v>8</v>
      </c>
      <c r="D204" s="132">
        <v>968.58</v>
      </c>
      <c r="E204" s="137">
        <v>44908</v>
      </c>
      <c r="F204" s="137">
        <v>44914</v>
      </c>
      <c r="G204" s="138">
        <f>VLOOKUP(A204,'[1]2.x-1'!$A$1:$C$151,2,FALSE)</f>
        <v>0</v>
      </c>
      <c r="H204" s="5" t="s">
        <v>8269</v>
      </c>
      <c r="I204" s="22">
        <f t="shared" si="102"/>
        <v>8</v>
      </c>
      <c r="J204" s="5"/>
      <c r="K204" s="5"/>
      <c r="L204" s="121">
        <f t="shared" si="103"/>
        <v>968.58</v>
      </c>
      <c r="M204" s="121">
        <f t="shared" si="104"/>
        <v>968.58</v>
      </c>
      <c r="N204" s="33">
        <f t="shared" si="105"/>
        <v>0</v>
      </c>
      <c r="S204">
        <v>1</v>
      </c>
      <c r="T204" s="29">
        <f t="shared" si="97"/>
        <v>0</v>
      </c>
      <c r="U204" s="29">
        <f t="shared" si="98"/>
        <v>0</v>
      </c>
      <c r="V204" s="29">
        <f t="shared" si="99"/>
        <v>0</v>
      </c>
      <c r="W204" s="29">
        <f t="shared" si="100"/>
        <v>0</v>
      </c>
      <c r="X204" s="29">
        <f t="shared" si="101"/>
        <v>968.58</v>
      </c>
      <c r="Z204" s="29"/>
    </row>
    <row r="205" spans="1:26" x14ac:dyDescent="0.3">
      <c r="A205" s="5" t="s">
        <v>2644</v>
      </c>
      <c r="B205" s="5" t="s">
        <v>2645</v>
      </c>
      <c r="C205" s="5">
        <v>8</v>
      </c>
      <c r="D205" s="132">
        <v>1249.8699999999999</v>
      </c>
      <c r="E205" s="137">
        <v>44908</v>
      </c>
      <c r="F205" s="137">
        <v>44914</v>
      </c>
      <c r="G205" s="138">
        <f>VLOOKUP(A205,'[1]2.x-1'!$A$1:$C$151,2,FALSE)</f>
        <v>0</v>
      </c>
      <c r="H205" s="5" t="s">
        <v>8266</v>
      </c>
      <c r="I205" s="22">
        <f t="shared" si="102"/>
        <v>8</v>
      </c>
      <c r="J205" s="5"/>
      <c r="K205" s="5"/>
      <c r="L205" s="121">
        <f t="shared" si="103"/>
        <v>1249.8699999999999</v>
      </c>
      <c r="M205" s="121">
        <f t="shared" si="104"/>
        <v>1249.8699999999999</v>
      </c>
      <c r="N205" s="33">
        <f t="shared" si="105"/>
        <v>0</v>
      </c>
      <c r="S205">
        <v>1</v>
      </c>
      <c r="T205" s="29">
        <f t="shared" si="97"/>
        <v>0</v>
      </c>
      <c r="U205" s="29">
        <f t="shared" si="98"/>
        <v>0</v>
      </c>
      <c r="V205" s="29">
        <f t="shared" si="99"/>
        <v>0</v>
      </c>
      <c r="W205" s="29">
        <f t="shared" si="100"/>
        <v>0</v>
      </c>
      <c r="X205" s="29">
        <f t="shared" si="101"/>
        <v>1249.8699999999999</v>
      </c>
      <c r="Z205" s="29"/>
    </row>
    <row r="206" spans="1:26" x14ac:dyDescent="0.3">
      <c r="A206" s="5" t="s">
        <v>2628</v>
      </c>
      <c r="B206" s="5" t="s">
        <v>2629</v>
      </c>
      <c r="C206" s="5">
        <v>500</v>
      </c>
      <c r="D206" s="132">
        <v>591.95000000000005</v>
      </c>
      <c r="E206" s="137">
        <v>44908</v>
      </c>
      <c r="F206" s="137">
        <v>44914</v>
      </c>
      <c r="G206" s="138">
        <f>VLOOKUP(A206,'[1]2.x-1'!$A$1:$C$151,2,FALSE)</f>
        <v>0</v>
      </c>
      <c r="H206" s="5" t="s">
        <v>8255</v>
      </c>
      <c r="I206" s="22">
        <f t="shared" si="102"/>
        <v>500</v>
      </c>
      <c r="J206" s="5"/>
      <c r="K206" s="5"/>
      <c r="L206" s="121">
        <f t="shared" si="103"/>
        <v>591.95000000000005</v>
      </c>
      <c r="M206" s="121">
        <f t="shared" si="104"/>
        <v>591.95000000000005</v>
      </c>
      <c r="N206" s="33">
        <f t="shared" si="105"/>
        <v>0</v>
      </c>
      <c r="P206">
        <v>1</v>
      </c>
      <c r="T206" s="29">
        <f t="shared" si="97"/>
        <v>0</v>
      </c>
      <c r="U206" s="29">
        <f t="shared" si="98"/>
        <v>591.95000000000005</v>
      </c>
      <c r="V206" s="29">
        <f t="shared" si="99"/>
        <v>0</v>
      </c>
      <c r="W206" s="29">
        <f t="shared" si="100"/>
        <v>0</v>
      </c>
      <c r="X206" s="29">
        <f t="shared" si="101"/>
        <v>0</v>
      </c>
      <c r="Z206" s="29"/>
    </row>
    <row r="207" spans="1:26" x14ac:dyDescent="0.3">
      <c r="A207" s="5" t="s">
        <v>2640</v>
      </c>
      <c r="B207" s="5" t="s">
        <v>2641</v>
      </c>
      <c r="C207" s="5">
        <v>4</v>
      </c>
      <c r="D207" s="132">
        <v>643.67999999999995</v>
      </c>
      <c r="E207" s="137">
        <v>44915</v>
      </c>
      <c r="F207" s="137">
        <v>44915</v>
      </c>
      <c r="G207" s="138">
        <f>VLOOKUP(A207,'[1]2.x-1'!$A$1:$C$151,2,FALSE)</f>
        <v>0</v>
      </c>
      <c r="H207" s="5" t="s">
        <v>8270</v>
      </c>
      <c r="I207" s="22">
        <f t="shared" si="102"/>
        <v>4</v>
      </c>
      <c r="J207" s="5"/>
      <c r="K207" s="5"/>
      <c r="L207" s="121">
        <f t="shared" si="103"/>
        <v>643.67999999999995</v>
      </c>
      <c r="M207" s="121">
        <f t="shared" si="104"/>
        <v>643.67999999999995</v>
      </c>
      <c r="N207" s="33">
        <f t="shared" si="105"/>
        <v>0</v>
      </c>
      <c r="S207">
        <v>1</v>
      </c>
      <c r="T207" s="29">
        <f t="shared" si="97"/>
        <v>0</v>
      </c>
      <c r="U207" s="29">
        <f t="shared" si="98"/>
        <v>0</v>
      </c>
      <c r="V207" s="29">
        <f t="shared" si="99"/>
        <v>0</v>
      </c>
      <c r="W207" s="29">
        <f t="shared" si="100"/>
        <v>0</v>
      </c>
      <c r="X207" s="29">
        <f t="shared" si="101"/>
        <v>643.67999999999995</v>
      </c>
      <c r="Z207" s="29"/>
    </row>
    <row r="208" spans="1:26" x14ac:dyDescent="0.3">
      <c r="A208" s="5" t="s">
        <v>2640</v>
      </c>
      <c r="B208" s="5" t="s">
        <v>2641</v>
      </c>
      <c r="C208" s="5">
        <v>16</v>
      </c>
      <c r="D208" s="132">
        <v>1995.27</v>
      </c>
      <c r="E208" s="137">
        <v>44915</v>
      </c>
      <c r="F208" s="137">
        <v>44915</v>
      </c>
      <c r="G208" s="138">
        <f>VLOOKUP(A208,'[1]2.x-1'!$A$1:$C$151,2,FALSE)</f>
        <v>0</v>
      </c>
      <c r="H208" s="5" t="s">
        <v>8272</v>
      </c>
      <c r="I208" s="22">
        <f t="shared" si="102"/>
        <v>16</v>
      </c>
      <c r="J208" s="5"/>
      <c r="K208" s="5"/>
      <c r="L208" s="121">
        <f t="shared" si="103"/>
        <v>1995.27</v>
      </c>
      <c r="M208" s="121">
        <f t="shared" si="104"/>
        <v>1995.27</v>
      </c>
      <c r="N208" s="33">
        <f t="shared" si="105"/>
        <v>0</v>
      </c>
      <c r="S208">
        <v>1</v>
      </c>
      <c r="T208" s="29">
        <f t="shared" si="97"/>
        <v>0</v>
      </c>
      <c r="U208" s="29">
        <f t="shared" si="98"/>
        <v>0</v>
      </c>
      <c r="V208" s="29">
        <f t="shared" si="99"/>
        <v>0</v>
      </c>
      <c r="W208" s="29">
        <f t="shared" si="100"/>
        <v>0</v>
      </c>
      <c r="X208" s="29">
        <f t="shared" si="101"/>
        <v>1995.27</v>
      </c>
      <c r="Z208" s="29"/>
    </row>
    <row r="209" spans="1:26" x14ac:dyDescent="0.3">
      <c r="A209" s="5" t="s">
        <v>2612</v>
      </c>
      <c r="B209" s="5" t="s">
        <v>2613</v>
      </c>
      <c r="C209" s="5">
        <v>4</v>
      </c>
      <c r="D209" s="132">
        <v>643.67999999999995</v>
      </c>
      <c r="E209" s="137">
        <v>44916</v>
      </c>
      <c r="F209" s="137">
        <v>44923</v>
      </c>
      <c r="G209" s="138">
        <f>VLOOKUP(A209,'[1]2.x-1'!$A$1:$C$151,2,FALSE)</f>
        <v>0</v>
      </c>
      <c r="H209" s="5" t="s">
        <v>8270</v>
      </c>
      <c r="I209" s="22">
        <f t="shared" si="102"/>
        <v>4</v>
      </c>
      <c r="J209" s="5"/>
      <c r="K209" s="5"/>
      <c r="L209" s="121">
        <f t="shared" si="103"/>
        <v>643.67999999999995</v>
      </c>
      <c r="M209" s="121">
        <f t="shared" si="104"/>
        <v>643.67999999999995</v>
      </c>
      <c r="N209" s="33">
        <f t="shared" si="105"/>
        <v>0</v>
      </c>
      <c r="S209">
        <v>1</v>
      </c>
      <c r="T209" s="29">
        <f t="shared" si="97"/>
        <v>0</v>
      </c>
      <c r="U209" s="29">
        <f t="shared" si="98"/>
        <v>0</v>
      </c>
      <c r="V209" s="29">
        <f t="shared" si="99"/>
        <v>0</v>
      </c>
      <c r="W209" s="29">
        <f t="shared" si="100"/>
        <v>0</v>
      </c>
      <c r="X209" s="29">
        <f t="shared" si="101"/>
        <v>643.67999999999995</v>
      </c>
      <c r="Z209" s="29"/>
    </row>
    <row r="210" spans="1:26" x14ac:dyDescent="0.3">
      <c r="A210" s="5" t="s">
        <v>2612</v>
      </c>
      <c r="B210" s="5" t="s">
        <v>2613</v>
      </c>
      <c r="C210" s="5">
        <v>16</v>
      </c>
      <c r="D210" s="132">
        <v>1995.27</v>
      </c>
      <c r="E210" s="137">
        <v>44916</v>
      </c>
      <c r="F210" s="137">
        <v>44923</v>
      </c>
      <c r="G210" s="138">
        <f>VLOOKUP(A210,'[1]2.x-1'!$A$1:$C$151,2,FALSE)</f>
        <v>0</v>
      </c>
      <c r="H210" s="5" t="s">
        <v>8271</v>
      </c>
      <c r="I210" s="22">
        <f t="shared" si="102"/>
        <v>16</v>
      </c>
      <c r="J210" s="5"/>
      <c r="K210" s="5"/>
      <c r="L210" s="121">
        <f t="shared" si="103"/>
        <v>1995.27</v>
      </c>
      <c r="M210" s="121">
        <f t="shared" si="104"/>
        <v>1995.27</v>
      </c>
      <c r="N210" s="33">
        <f t="shared" si="105"/>
        <v>0</v>
      </c>
      <c r="S210">
        <v>1</v>
      </c>
      <c r="T210" s="29">
        <f t="shared" si="97"/>
        <v>0</v>
      </c>
      <c r="U210" s="29">
        <f t="shared" si="98"/>
        <v>0</v>
      </c>
      <c r="V210" s="29">
        <f t="shared" si="99"/>
        <v>0</v>
      </c>
      <c r="W210" s="29">
        <f t="shared" si="100"/>
        <v>0</v>
      </c>
      <c r="X210" s="29">
        <f t="shared" si="101"/>
        <v>1995.27</v>
      </c>
      <c r="Z210" s="29"/>
    </row>
    <row r="211" spans="1:26" x14ac:dyDescent="0.3">
      <c r="A211" s="5" t="s">
        <v>2612</v>
      </c>
      <c r="B211" s="5" t="s">
        <v>2613</v>
      </c>
      <c r="C211" s="5">
        <v>80</v>
      </c>
      <c r="D211" s="132">
        <v>9976.35</v>
      </c>
      <c r="E211" s="137">
        <v>44916</v>
      </c>
      <c r="F211" s="137">
        <v>44923</v>
      </c>
      <c r="G211" s="138">
        <f>VLOOKUP(A211,'[1]2.x-1'!$A$1:$C$151,2,FALSE)</f>
        <v>0</v>
      </c>
      <c r="H211" s="5" t="s">
        <v>8272</v>
      </c>
      <c r="I211" s="22">
        <f t="shared" si="102"/>
        <v>80</v>
      </c>
      <c r="J211" s="5"/>
      <c r="K211" s="5"/>
      <c r="L211" s="121">
        <f t="shared" si="103"/>
        <v>9976.35</v>
      </c>
      <c r="M211" s="121">
        <f t="shared" si="104"/>
        <v>9976.35</v>
      </c>
      <c r="N211" s="33">
        <f t="shared" si="105"/>
        <v>0</v>
      </c>
      <c r="S211">
        <v>1</v>
      </c>
      <c r="T211" s="29">
        <f t="shared" si="97"/>
        <v>0</v>
      </c>
      <c r="U211" s="29">
        <f t="shared" si="98"/>
        <v>0</v>
      </c>
      <c r="V211" s="29">
        <f t="shared" si="99"/>
        <v>0</v>
      </c>
      <c r="W211" s="29">
        <f t="shared" si="100"/>
        <v>0</v>
      </c>
      <c r="X211" s="29">
        <f t="shared" si="101"/>
        <v>9976.35</v>
      </c>
      <c r="Z211" s="29"/>
    </row>
    <row r="212" spans="1:26" x14ac:dyDescent="0.3">
      <c r="A212" s="5" t="s">
        <v>2630</v>
      </c>
      <c r="B212" s="5" t="s">
        <v>2631</v>
      </c>
      <c r="C212" s="5">
        <v>500</v>
      </c>
      <c r="D212" s="132">
        <v>603.79</v>
      </c>
      <c r="E212" s="137">
        <v>44916</v>
      </c>
      <c r="F212" s="137">
        <v>44923</v>
      </c>
      <c r="G212" s="138">
        <f>VLOOKUP(A212,'[1]2.x-1'!$A$1:$C$151,2,FALSE)</f>
        <v>0</v>
      </c>
      <c r="H212" s="5" t="s">
        <v>8255</v>
      </c>
      <c r="I212" s="22">
        <f t="shared" si="102"/>
        <v>500</v>
      </c>
      <c r="J212" s="5"/>
      <c r="K212" s="5"/>
      <c r="L212" s="121">
        <f t="shared" si="103"/>
        <v>603.79</v>
      </c>
      <c r="M212" s="121">
        <f t="shared" si="104"/>
        <v>603.79</v>
      </c>
      <c r="N212" s="33">
        <f t="shared" si="105"/>
        <v>0</v>
      </c>
      <c r="P212">
        <v>1</v>
      </c>
      <c r="T212" s="29">
        <f t="shared" si="97"/>
        <v>0</v>
      </c>
      <c r="U212" s="29">
        <f t="shared" si="98"/>
        <v>603.79</v>
      </c>
      <c r="V212" s="29">
        <f t="shared" si="99"/>
        <v>0</v>
      </c>
      <c r="W212" s="29">
        <f t="shared" si="100"/>
        <v>0</v>
      </c>
      <c r="X212" s="29">
        <f t="shared" si="101"/>
        <v>0</v>
      </c>
      <c r="Z212" s="29"/>
    </row>
    <row r="213" spans="1:26" x14ac:dyDescent="0.3">
      <c r="A213" s="5" t="s">
        <v>2614</v>
      </c>
      <c r="B213" s="5" t="s">
        <v>2615</v>
      </c>
      <c r="C213" s="5">
        <v>8</v>
      </c>
      <c r="D213" s="132">
        <v>876.1</v>
      </c>
      <c r="E213" s="137">
        <v>44924</v>
      </c>
      <c r="F213" s="137">
        <v>44938</v>
      </c>
      <c r="G213" s="138">
        <f>VLOOKUP(A213,'[1]2.x-1'!$A$1:$C$151,2,FALSE)</f>
        <v>0</v>
      </c>
      <c r="H213" s="5" t="s">
        <v>8260</v>
      </c>
      <c r="I213" s="22">
        <f t="shared" si="102"/>
        <v>8</v>
      </c>
      <c r="J213" s="5"/>
      <c r="K213" s="5"/>
      <c r="L213" s="121">
        <f t="shared" si="103"/>
        <v>876.1</v>
      </c>
      <c r="M213" s="121">
        <f t="shared" si="104"/>
        <v>876.1</v>
      </c>
      <c r="N213" s="33">
        <f t="shared" si="105"/>
        <v>0</v>
      </c>
      <c r="S213">
        <v>1</v>
      </c>
      <c r="T213" s="29">
        <f t="shared" si="97"/>
        <v>0</v>
      </c>
      <c r="U213" s="29">
        <f t="shared" si="98"/>
        <v>0</v>
      </c>
      <c r="V213" s="29">
        <f t="shared" si="99"/>
        <v>0</v>
      </c>
      <c r="W213" s="29">
        <f t="shared" si="100"/>
        <v>0</v>
      </c>
      <c r="X213" s="29">
        <f t="shared" si="101"/>
        <v>876.1</v>
      </c>
      <c r="Z213" s="29"/>
    </row>
    <row r="214" spans="1:26" x14ac:dyDescent="0.3">
      <c r="A214" s="5" t="s">
        <v>2632</v>
      </c>
      <c r="B214" s="5" t="s">
        <v>2633</v>
      </c>
      <c r="C214" s="5">
        <v>500</v>
      </c>
      <c r="D214" s="132">
        <v>603.79</v>
      </c>
      <c r="E214" s="137">
        <v>44924</v>
      </c>
      <c r="F214" s="137">
        <v>44938</v>
      </c>
      <c r="G214" s="138">
        <f>VLOOKUP(A214,'[1]2.x-1'!$A$1:$C$151,2,FALSE)</f>
        <v>0</v>
      </c>
      <c r="H214" s="5" t="s">
        <v>8255</v>
      </c>
      <c r="I214" s="22">
        <f t="shared" si="102"/>
        <v>500</v>
      </c>
      <c r="J214" s="5"/>
      <c r="K214" s="5"/>
      <c r="L214" s="121">
        <f t="shared" si="103"/>
        <v>603.79</v>
      </c>
      <c r="M214" s="121">
        <f t="shared" si="104"/>
        <v>603.79</v>
      </c>
      <c r="N214" s="33">
        <f t="shared" si="105"/>
        <v>0</v>
      </c>
      <c r="P214">
        <v>1</v>
      </c>
      <c r="T214" s="29">
        <f t="shared" si="97"/>
        <v>0</v>
      </c>
      <c r="U214" s="29">
        <f t="shared" si="98"/>
        <v>603.79</v>
      </c>
      <c r="V214" s="29">
        <f t="shared" si="99"/>
        <v>0</v>
      </c>
      <c r="W214" s="29">
        <f t="shared" si="100"/>
        <v>0</v>
      </c>
      <c r="X214" s="29">
        <f t="shared" si="101"/>
        <v>0</v>
      </c>
      <c r="Z214" s="29"/>
    </row>
    <row r="215" spans="1:26" x14ac:dyDescent="0.3">
      <c r="A215" s="5" t="s">
        <v>2616</v>
      </c>
      <c r="B215" s="5" t="s">
        <v>2617</v>
      </c>
      <c r="C215" s="5">
        <v>20</v>
      </c>
      <c r="D215" s="132">
        <v>2494.09</v>
      </c>
      <c r="E215" s="137">
        <v>44939</v>
      </c>
      <c r="F215" s="137">
        <v>44946</v>
      </c>
      <c r="G215" s="138">
        <f>VLOOKUP(A215,'[1]2.x-1'!$A$1:$C$151,2,FALSE)</f>
        <v>0</v>
      </c>
      <c r="H215" s="5" t="s">
        <v>8272</v>
      </c>
      <c r="I215" s="22">
        <f t="shared" si="102"/>
        <v>20</v>
      </c>
      <c r="J215" s="5"/>
      <c r="K215" s="5"/>
      <c r="L215" s="121">
        <f t="shared" si="103"/>
        <v>2494.09</v>
      </c>
      <c r="M215" s="121">
        <f t="shared" si="104"/>
        <v>2494.09</v>
      </c>
      <c r="N215" s="33">
        <f t="shared" si="105"/>
        <v>0</v>
      </c>
      <c r="S215">
        <v>1</v>
      </c>
      <c r="T215" s="29">
        <f t="shared" si="97"/>
        <v>0</v>
      </c>
      <c r="U215" s="29">
        <f t="shared" si="98"/>
        <v>0</v>
      </c>
      <c r="V215" s="29">
        <f t="shared" si="99"/>
        <v>0</v>
      </c>
      <c r="W215" s="29">
        <f t="shared" si="100"/>
        <v>0</v>
      </c>
      <c r="X215" s="29">
        <f t="shared" si="101"/>
        <v>2494.09</v>
      </c>
      <c r="Z215" s="29"/>
    </row>
    <row r="216" spans="1:26" x14ac:dyDescent="0.3">
      <c r="A216" s="5" t="s">
        <v>2646</v>
      </c>
      <c r="B216" s="5" t="s">
        <v>2647</v>
      </c>
      <c r="C216" s="5">
        <v>80</v>
      </c>
      <c r="D216" s="132">
        <v>10933.5</v>
      </c>
      <c r="E216" s="137">
        <v>44939</v>
      </c>
      <c r="F216" s="137">
        <v>44946</v>
      </c>
      <c r="G216" s="138">
        <f>VLOOKUP(A216,'[1]2.x-1'!$A$1:$C$151,2,FALSE)</f>
        <v>0</v>
      </c>
      <c r="H216" s="5" t="s">
        <v>8265</v>
      </c>
      <c r="I216" s="22">
        <f t="shared" si="102"/>
        <v>80</v>
      </c>
      <c r="J216" s="5"/>
      <c r="K216" s="5"/>
      <c r="L216" s="121">
        <f t="shared" si="103"/>
        <v>10933.5</v>
      </c>
      <c r="M216" s="121">
        <f t="shared" si="104"/>
        <v>10933.5</v>
      </c>
      <c r="N216" s="33">
        <f t="shared" si="105"/>
        <v>0</v>
      </c>
      <c r="S216">
        <v>1</v>
      </c>
      <c r="T216" s="29">
        <f t="shared" si="97"/>
        <v>0</v>
      </c>
      <c r="U216" s="29">
        <f t="shared" si="98"/>
        <v>0</v>
      </c>
      <c r="V216" s="29">
        <f t="shared" si="99"/>
        <v>0</v>
      </c>
      <c r="W216" s="29">
        <f t="shared" si="100"/>
        <v>0</v>
      </c>
      <c r="X216" s="29">
        <f t="shared" si="101"/>
        <v>10933.5</v>
      </c>
      <c r="Z216" s="29"/>
    </row>
    <row r="217" spans="1:26" x14ac:dyDescent="0.3">
      <c r="A217" s="5" t="s">
        <v>2646</v>
      </c>
      <c r="B217" s="5" t="s">
        <v>2647</v>
      </c>
      <c r="C217" s="5">
        <v>60</v>
      </c>
      <c r="D217" s="132">
        <v>7482.26</v>
      </c>
      <c r="E217" s="137">
        <v>44939</v>
      </c>
      <c r="F217" s="137">
        <v>44946</v>
      </c>
      <c r="G217" s="138">
        <f>VLOOKUP(A217,'[1]2.x-1'!$A$1:$C$151,2,FALSE)</f>
        <v>0</v>
      </c>
      <c r="H217" s="5" t="s">
        <v>8264</v>
      </c>
      <c r="I217" s="22">
        <f t="shared" si="102"/>
        <v>60</v>
      </c>
      <c r="J217" s="5"/>
      <c r="K217" s="5"/>
      <c r="L217" s="121">
        <f t="shared" si="103"/>
        <v>7482.26</v>
      </c>
      <c r="M217" s="121">
        <f t="shared" si="104"/>
        <v>7482.26</v>
      </c>
      <c r="N217" s="33">
        <f t="shared" si="105"/>
        <v>0</v>
      </c>
      <c r="S217">
        <v>1</v>
      </c>
      <c r="T217" s="29">
        <f t="shared" si="97"/>
        <v>0</v>
      </c>
      <c r="U217" s="29">
        <f t="shared" si="98"/>
        <v>0</v>
      </c>
      <c r="V217" s="29">
        <f t="shared" si="99"/>
        <v>0</v>
      </c>
      <c r="W217" s="29">
        <f t="shared" si="100"/>
        <v>0</v>
      </c>
      <c r="X217" s="29">
        <f t="shared" si="101"/>
        <v>7482.26</v>
      </c>
      <c r="Z217" s="29"/>
    </row>
    <row r="218" spans="1:26" x14ac:dyDescent="0.3">
      <c r="A218" s="5" t="s">
        <v>2646</v>
      </c>
      <c r="B218" s="5" t="s">
        <v>2647</v>
      </c>
      <c r="C218" s="5">
        <v>60</v>
      </c>
      <c r="D218" s="132">
        <v>8562.26</v>
      </c>
      <c r="E218" s="137">
        <v>44939</v>
      </c>
      <c r="F218" s="137">
        <v>44946</v>
      </c>
      <c r="G218" s="138">
        <f>VLOOKUP(A218,'[1]2.x-1'!$A$1:$C$151,2,FALSE)</f>
        <v>0</v>
      </c>
      <c r="H218" s="5" t="s">
        <v>8276</v>
      </c>
      <c r="I218" s="22">
        <f t="shared" si="102"/>
        <v>60</v>
      </c>
      <c r="J218" s="5"/>
      <c r="K218" s="5"/>
      <c r="L218" s="121">
        <f t="shared" si="103"/>
        <v>8562.26</v>
      </c>
      <c r="M218" s="121">
        <f t="shared" si="104"/>
        <v>8562.26</v>
      </c>
      <c r="N218" s="33">
        <f t="shared" si="105"/>
        <v>0</v>
      </c>
      <c r="S218">
        <v>1</v>
      </c>
      <c r="T218" s="29">
        <f t="shared" si="97"/>
        <v>0</v>
      </c>
      <c r="U218" s="29">
        <f t="shared" si="98"/>
        <v>0</v>
      </c>
      <c r="V218" s="29">
        <f t="shared" si="99"/>
        <v>0</v>
      </c>
      <c r="W218" s="29">
        <f t="shared" si="100"/>
        <v>0</v>
      </c>
      <c r="X218" s="29">
        <f t="shared" si="101"/>
        <v>8562.26</v>
      </c>
      <c r="Z218" s="29"/>
    </row>
    <row r="219" spans="1:26" x14ac:dyDescent="0.3">
      <c r="A219" s="5" t="s">
        <v>2634</v>
      </c>
      <c r="B219" s="5" t="s">
        <v>2635</v>
      </c>
      <c r="C219" s="5">
        <v>500</v>
      </c>
      <c r="D219" s="132">
        <v>603.79</v>
      </c>
      <c r="E219" s="137">
        <v>44939</v>
      </c>
      <c r="F219" s="137">
        <v>44946</v>
      </c>
      <c r="G219" s="138">
        <f>VLOOKUP(A219,'[1]2.x-1'!$A$1:$C$151,2,FALSE)</f>
        <v>0</v>
      </c>
      <c r="H219" s="5" t="s">
        <v>8255</v>
      </c>
      <c r="I219" s="22">
        <f t="shared" si="102"/>
        <v>500</v>
      </c>
      <c r="J219" s="5"/>
      <c r="K219" s="5"/>
      <c r="L219" s="121">
        <f t="shared" si="103"/>
        <v>603.79</v>
      </c>
      <c r="M219" s="121">
        <f t="shared" si="104"/>
        <v>603.79</v>
      </c>
      <c r="N219" s="33">
        <f t="shared" si="105"/>
        <v>0</v>
      </c>
      <c r="P219">
        <v>1</v>
      </c>
      <c r="T219" s="29">
        <f t="shared" si="97"/>
        <v>0</v>
      </c>
      <c r="U219" s="29">
        <f t="shared" si="98"/>
        <v>603.79</v>
      </c>
      <c r="V219" s="29">
        <f t="shared" si="99"/>
        <v>0</v>
      </c>
      <c r="W219" s="29">
        <f t="shared" si="100"/>
        <v>0</v>
      </c>
      <c r="X219" s="29">
        <f t="shared" si="101"/>
        <v>0</v>
      </c>
      <c r="Z219" s="29"/>
    </row>
    <row r="220" spans="1:26" x14ac:dyDescent="0.3">
      <c r="A220" s="5" t="s">
        <v>2618</v>
      </c>
      <c r="B220" s="5" t="s">
        <v>2619</v>
      </c>
      <c r="C220" s="5">
        <v>120</v>
      </c>
      <c r="D220" s="132">
        <v>14964.52</v>
      </c>
      <c r="E220" s="137">
        <v>44963</v>
      </c>
      <c r="F220" s="137">
        <v>44984</v>
      </c>
      <c r="G220" s="138">
        <f>VLOOKUP(A220,'[1]2.x-1'!$A$1:$C$151,2,FALSE)</f>
        <v>0</v>
      </c>
      <c r="H220" s="5" t="s">
        <v>8269</v>
      </c>
      <c r="I220" s="22">
        <f t="shared" si="102"/>
        <v>120</v>
      </c>
      <c r="J220" s="5"/>
      <c r="K220" s="5"/>
      <c r="L220" s="121">
        <f t="shared" si="103"/>
        <v>14964.52</v>
      </c>
      <c r="M220" s="121">
        <f t="shared" si="104"/>
        <v>14964.52</v>
      </c>
      <c r="N220" s="33">
        <f t="shared" si="105"/>
        <v>0</v>
      </c>
      <c r="S220">
        <v>1</v>
      </c>
      <c r="T220" s="29">
        <f t="shared" si="97"/>
        <v>0</v>
      </c>
      <c r="U220" s="29">
        <f t="shared" si="98"/>
        <v>0</v>
      </c>
      <c r="V220" s="29">
        <f t="shared" si="99"/>
        <v>0</v>
      </c>
      <c r="W220" s="29">
        <f t="shared" si="100"/>
        <v>0</v>
      </c>
      <c r="X220" s="29">
        <f t="shared" si="101"/>
        <v>14964.52</v>
      </c>
      <c r="Z220" s="29"/>
    </row>
    <row r="221" spans="1:26" x14ac:dyDescent="0.3">
      <c r="A221" s="5" t="s">
        <v>2618</v>
      </c>
      <c r="B221" s="5" t="s">
        <v>2619</v>
      </c>
      <c r="C221" s="5">
        <v>60</v>
      </c>
      <c r="D221" s="132">
        <v>7482.26</v>
      </c>
      <c r="E221" s="137">
        <v>44963</v>
      </c>
      <c r="F221" s="137">
        <v>44984</v>
      </c>
      <c r="G221" s="138">
        <f>VLOOKUP(A221,'[1]2.x-1'!$A$1:$C$151,2,FALSE)</f>
        <v>0</v>
      </c>
      <c r="H221" s="5" t="s">
        <v>8272</v>
      </c>
      <c r="I221" s="22">
        <f t="shared" si="102"/>
        <v>60</v>
      </c>
      <c r="J221" s="5"/>
      <c r="K221" s="5"/>
      <c r="L221" s="121">
        <f t="shared" si="103"/>
        <v>7482.26</v>
      </c>
      <c r="M221" s="121">
        <f t="shared" si="104"/>
        <v>7482.26</v>
      </c>
      <c r="N221" s="33">
        <f t="shared" si="105"/>
        <v>0</v>
      </c>
      <c r="S221">
        <v>1</v>
      </c>
      <c r="T221" s="29">
        <f>O221*M221</f>
        <v>0</v>
      </c>
      <c r="U221" s="29">
        <f>P221*M221</f>
        <v>0</v>
      </c>
      <c r="V221" s="29">
        <f>Q221*M221</f>
        <v>0</v>
      </c>
      <c r="W221" s="29">
        <f>R221*M221</f>
        <v>0</v>
      </c>
      <c r="X221" s="29">
        <f>S221*M221</f>
        <v>7482.26</v>
      </c>
      <c r="Z221" s="29"/>
    </row>
    <row r="222" spans="1:26" x14ac:dyDescent="0.3">
      <c r="A222" s="5" t="s">
        <v>2618</v>
      </c>
      <c r="B222" s="5" t="s">
        <v>2619</v>
      </c>
      <c r="C222" s="5">
        <v>24</v>
      </c>
      <c r="D222" s="132">
        <v>3862.09</v>
      </c>
      <c r="E222" s="137">
        <v>44963</v>
      </c>
      <c r="F222" s="137">
        <v>44984</v>
      </c>
      <c r="G222" s="138">
        <f>VLOOKUP(A222,'[1]2.x-1'!$A$1:$C$151,2,FALSE)</f>
        <v>0</v>
      </c>
      <c r="H222" s="5" t="s">
        <v>8270</v>
      </c>
      <c r="I222" s="22">
        <f t="shared" si="102"/>
        <v>24</v>
      </c>
      <c r="J222" s="5"/>
      <c r="K222" s="5"/>
      <c r="L222" s="121">
        <f t="shared" si="103"/>
        <v>3862.09</v>
      </c>
      <c r="M222" s="121">
        <f t="shared" si="104"/>
        <v>3862.09</v>
      </c>
      <c r="N222" s="33">
        <f t="shared" si="105"/>
        <v>0</v>
      </c>
      <c r="S222">
        <v>1</v>
      </c>
      <c r="T222" s="29">
        <f>O222*M222</f>
        <v>0</v>
      </c>
      <c r="U222" s="29">
        <f>P222*M222</f>
        <v>0</v>
      </c>
      <c r="V222" s="29">
        <f>Q222*M222</f>
        <v>0</v>
      </c>
      <c r="W222" s="29">
        <f>R222*M222</f>
        <v>0</v>
      </c>
      <c r="X222" s="29">
        <f>S222*M222</f>
        <v>3862.09</v>
      </c>
      <c r="Z222" s="29"/>
    </row>
    <row r="223" spans="1:26" x14ac:dyDescent="0.3">
      <c r="A223" s="5" t="s">
        <v>2618</v>
      </c>
      <c r="B223" s="5" t="s">
        <v>2619</v>
      </c>
      <c r="C223" s="5">
        <v>24</v>
      </c>
      <c r="D223" s="132">
        <v>2992.9</v>
      </c>
      <c r="E223" s="137">
        <v>44963</v>
      </c>
      <c r="F223" s="137">
        <v>44984</v>
      </c>
      <c r="G223" s="138">
        <f>VLOOKUP(A223,'[1]2.x-1'!$A$1:$C$151,2,FALSE)</f>
        <v>0</v>
      </c>
      <c r="H223" s="5" t="s">
        <v>8271</v>
      </c>
      <c r="I223" s="22">
        <f t="shared" si="102"/>
        <v>24</v>
      </c>
      <c r="J223" s="5"/>
      <c r="K223" s="5"/>
      <c r="L223" s="121">
        <f t="shared" si="103"/>
        <v>2992.9</v>
      </c>
      <c r="M223" s="121">
        <f t="shared" si="104"/>
        <v>2992.9</v>
      </c>
      <c r="N223" s="33">
        <f t="shared" si="105"/>
        <v>0</v>
      </c>
      <c r="S223">
        <v>1</v>
      </c>
      <c r="T223" s="29">
        <f>O223*M223</f>
        <v>0</v>
      </c>
      <c r="U223" s="29">
        <f>P223*M223</f>
        <v>0</v>
      </c>
      <c r="V223" s="29">
        <f>Q223*M223</f>
        <v>0</v>
      </c>
      <c r="W223" s="29">
        <f>R223*M223</f>
        <v>0</v>
      </c>
      <c r="X223" s="29">
        <f>S223*M223</f>
        <v>2992.9</v>
      </c>
      <c r="Z223" s="29"/>
    </row>
    <row r="224" spans="1:26" x14ac:dyDescent="0.3">
      <c r="A224" s="5" t="s">
        <v>2618</v>
      </c>
      <c r="B224" s="5" t="s">
        <v>2619</v>
      </c>
      <c r="C224" s="5">
        <v>240</v>
      </c>
      <c r="D224" s="132">
        <v>32800.51</v>
      </c>
      <c r="E224" s="137">
        <v>44963</v>
      </c>
      <c r="F224" s="137">
        <v>44984</v>
      </c>
      <c r="G224" s="138">
        <f>VLOOKUP(A224,'[1]2.x-1'!$A$1:$C$151,2,FALSE)</f>
        <v>0</v>
      </c>
      <c r="H224" s="5" t="s">
        <v>8265</v>
      </c>
      <c r="I224" s="22">
        <f t="shared" si="102"/>
        <v>240</v>
      </c>
      <c r="J224" s="5"/>
      <c r="K224" s="5"/>
      <c r="L224" s="121">
        <f t="shared" si="103"/>
        <v>32800.51</v>
      </c>
      <c r="M224" s="121">
        <f t="shared" si="104"/>
        <v>32800.51</v>
      </c>
      <c r="N224" s="33">
        <f t="shared" si="105"/>
        <v>0</v>
      </c>
      <c r="S224">
        <v>1</v>
      </c>
      <c r="T224" s="29">
        <f>O224*M224</f>
        <v>0</v>
      </c>
      <c r="U224" s="29">
        <f>P224*M224</f>
        <v>0</v>
      </c>
      <c r="V224" s="29">
        <f>Q224*M224</f>
        <v>0</v>
      </c>
      <c r="W224" s="29">
        <f>R224*M224</f>
        <v>0</v>
      </c>
      <c r="X224" s="29">
        <f>S224*M224</f>
        <v>32800.51</v>
      </c>
      <c r="Z224" s="29"/>
    </row>
    <row r="225" spans="1:26" x14ac:dyDescent="0.3">
      <c r="A225" s="5" t="s">
        <v>2636</v>
      </c>
      <c r="B225" s="5" t="s">
        <v>2637</v>
      </c>
      <c r="C225" s="5">
        <v>500</v>
      </c>
      <c r="D225" s="132">
        <v>603.79</v>
      </c>
      <c r="E225" s="137">
        <v>44963</v>
      </c>
      <c r="F225" s="137">
        <v>44984</v>
      </c>
      <c r="G225" s="138">
        <f>VLOOKUP(A225,'[1]2.x-1'!$A$1:$C$151,2,FALSE)</f>
        <v>0</v>
      </c>
      <c r="H225" s="5" t="s">
        <v>8255</v>
      </c>
      <c r="I225" s="22">
        <f t="shared" si="102"/>
        <v>500</v>
      </c>
      <c r="J225" s="5"/>
      <c r="K225" s="5"/>
      <c r="L225" s="121">
        <f t="shared" si="103"/>
        <v>603.79</v>
      </c>
      <c r="M225" s="121">
        <f t="shared" si="104"/>
        <v>603.79</v>
      </c>
      <c r="N225" s="33">
        <f t="shared" si="105"/>
        <v>0</v>
      </c>
      <c r="P225">
        <v>1</v>
      </c>
      <c r="T225" s="29">
        <f>O225*M225</f>
        <v>0</v>
      </c>
      <c r="U225" s="29">
        <f>P225*M225</f>
        <v>603.79</v>
      </c>
      <c r="V225" s="29">
        <f>Q225*M225</f>
        <v>0</v>
      </c>
      <c r="W225" s="29">
        <f>R225*M225</f>
        <v>0</v>
      </c>
      <c r="X225" s="29">
        <f>S225*M225</f>
        <v>0</v>
      </c>
      <c r="Z225" s="29"/>
    </row>
    <row r="226" spans="1:26" x14ac:dyDescent="0.3">
      <c r="A226" s="92" t="s">
        <v>8417</v>
      </c>
      <c r="B226" s="92"/>
      <c r="C226" s="92"/>
      <c r="D226" s="131"/>
      <c r="E226" s="136">
        <v>44837</v>
      </c>
      <c r="F226" s="136">
        <v>44994</v>
      </c>
      <c r="G226" s="133"/>
      <c r="H226" s="92"/>
      <c r="I226" s="96"/>
      <c r="J226" s="92"/>
      <c r="K226" s="92"/>
      <c r="L226" s="129">
        <f t="shared" si="103"/>
        <v>0</v>
      </c>
      <c r="M226" s="129">
        <f t="shared" si="104"/>
        <v>0</v>
      </c>
      <c r="N226" s="97"/>
      <c r="T226" s="29"/>
      <c r="U226" s="29"/>
      <c r="V226" s="29"/>
      <c r="W226" s="29"/>
      <c r="X226" s="29"/>
      <c r="Z226" s="29"/>
    </row>
    <row r="227" spans="1:26" x14ac:dyDescent="0.3">
      <c r="A227" s="5" t="s">
        <v>2253</v>
      </c>
      <c r="B227" s="5" t="s">
        <v>2254</v>
      </c>
      <c r="C227" s="5">
        <v>40</v>
      </c>
      <c r="D227" s="132">
        <v>6249.34</v>
      </c>
      <c r="E227" s="137">
        <v>44837</v>
      </c>
      <c r="F227" s="137">
        <v>44851</v>
      </c>
      <c r="G227" s="138">
        <f>VLOOKUP(A227,'[1]2.x-1'!$A$1:$C$151,2,FALSE)</f>
        <v>0</v>
      </c>
      <c r="H227" s="5" t="s">
        <v>8270</v>
      </c>
      <c r="I227" s="22">
        <f t="shared" si="102"/>
        <v>40</v>
      </c>
      <c r="J227" s="5"/>
      <c r="K227" s="5"/>
      <c r="L227" s="121">
        <f t="shared" si="103"/>
        <v>6249.34</v>
      </c>
      <c r="M227" s="121">
        <f t="shared" si="104"/>
        <v>6249.34</v>
      </c>
      <c r="N227" s="33">
        <f t="shared" si="105"/>
        <v>0</v>
      </c>
      <c r="S227">
        <v>1</v>
      </c>
      <c r="T227" s="29">
        <f t="shared" ref="T227:T255" si="106">O227*M227</f>
        <v>0</v>
      </c>
      <c r="U227" s="29">
        <f t="shared" ref="U227:U255" si="107">P227*M227</f>
        <v>0</v>
      </c>
      <c r="V227" s="29">
        <f t="shared" ref="V227:V255" si="108">Q227*M227</f>
        <v>0</v>
      </c>
      <c r="W227" s="29">
        <f t="shared" ref="W227:W255" si="109">R227*M227</f>
        <v>0</v>
      </c>
      <c r="X227" s="29">
        <f t="shared" ref="X227:X255" si="110">S227*M227</f>
        <v>6249.34</v>
      </c>
      <c r="Z227" s="29"/>
    </row>
    <row r="228" spans="1:26" x14ac:dyDescent="0.3">
      <c r="A228" s="5" t="s">
        <v>2253</v>
      </c>
      <c r="B228" s="5" t="s">
        <v>2254</v>
      </c>
      <c r="C228" s="5">
        <v>20</v>
      </c>
      <c r="D228" s="132">
        <v>2421.44</v>
      </c>
      <c r="E228" s="137">
        <v>44837</v>
      </c>
      <c r="F228" s="137">
        <v>44851</v>
      </c>
      <c r="G228" s="138">
        <f>VLOOKUP(A228,'[1]2.x-1'!$A$1:$C$151,2,FALSE)</f>
        <v>0</v>
      </c>
      <c r="H228" s="5" t="s">
        <v>8271</v>
      </c>
      <c r="I228" s="22">
        <f t="shared" si="102"/>
        <v>20</v>
      </c>
      <c r="J228" s="5"/>
      <c r="K228" s="5"/>
      <c r="L228" s="121">
        <f t="shared" si="103"/>
        <v>2421.44</v>
      </c>
      <c r="M228" s="121">
        <f t="shared" si="104"/>
        <v>2421.44</v>
      </c>
      <c r="N228" s="33">
        <f t="shared" si="105"/>
        <v>0</v>
      </c>
      <c r="S228">
        <v>1</v>
      </c>
      <c r="T228" s="29">
        <f t="shared" si="106"/>
        <v>0</v>
      </c>
      <c r="U228" s="29">
        <f t="shared" si="107"/>
        <v>0</v>
      </c>
      <c r="V228" s="29">
        <f t="shared" si="108"/>
        <v>0</v>
      </c>
      <c r="W228" s="29">
        <f t="shared" si="109"/>
        <v>0</v>
      </c>
      <c r="X228" s="29">
        <f t="shared" si="110"/>
        <v>2421.44</v>
      </c>
      <c r="Z228" s="29"/>
    </row>
    <row r="229" spans="1:26" x14ac:dyDescent="0.3">
      <c r="A229" s="5" t="s">
        <v>2255</v>
      </c>
      <c r="B229" s="5" t="s">
        <v>2256</v>
      </c>
      <c r="C229" s="5">
        <v>8</v>
      </c>
      <c r="D229" s="132">
        <v>1249.8699999999999</v>
      </c>
      <c r="E229" s="137">
        <v>44852</v>
      </c>
      <c r="F229" s="137">
        <v>44865</v>
      </c>
      <c r="G229" s="138">
        <f>VLOOKUP(A229,'[1]2.x-1'!$A$1:$C$151,2,FALSE)</f>
        <v>0</v>
      </c>
      <c r="H229" s="5" t="s">
        <v>8270</v>
      </c>
      <c r="I229" s="22">
        <f t="shared" si="102"/>
        <v>8</v>
      </c>
      <c r="J229" s="5"/>
      <c r="K229" s="5"/>
      <c r="L229" s="121">
        <f t="shared" si="103"/>
        <v>1249.8699999999999</v>
      </c>
      <c r="M229" s="121">
        <f t="shared" si="104"/>
        <v>1249.8699999999999</v>
      </c>
      <c r="N229" s="33">
        <f t="shared" si="105"/>
        <v>0</v>
      </c>
      <c r="S229">
        <v>1</v>
      </c>
      <c r="T229" s="29">
        <f t="shared" si="106"/>
        <v>0</v>
      </c>
      <c r="U229" s="29">
        <f t="shared" si="107"/>
        <v>0</v>
      </c>
      <c r="V229" s="29">
        <f t="shared" si="108"/>
        <v>0</v>
      </c>
      <c r="W229" s="29">
        <f t="shared" si="109"/>
        <v>0</v>
      </c>
      <c r="X229" s="29">
        <f t="shared" si="110"/>
        <v>1249.8699999999999</v>
      </c>
      <c r="Z229" s="29"/>
    </row>
    <row r="230" spans="1:26" x14ac:dyDescent="0.3">
      <c r="A230" s="5" t="s">
        <v>2255</v>
      </c>
      <c r="B230" s="5" t="s">
        <v>2256</v>
      </c>
      <c r="C230" s="5">
        <v>8</v>
      </c>
      <c r="D230" s="132">
        <v>968.58</v>
      </c>
      <c r="E230" s="137">
        <v>44852</v>
      </c>
      <c r="F230" s="137">
        <v>44865</v>
      </c>
      <c r="G230" s="138">
        <f>VLOOKUP(A230,'[1]2.x-1'!$A$1:$C$151,2,FALSE)</f>
        <v>0</v>
      </c>
      <c r="H230" s="5" t="s">
        <v>8272</v>
      </c>
      <c r="I230" s="22">
        <f t="shared" si="102"/>
        <v>8</v>
      </c>
      <c r="J230" s="5"/>
      <c r="K230" s="5"/>
      <c r="L230" s="121">
        <f t="shared" si="103"/>
        <v>968.58</v>
      </c>
      <c r="M230" s="121">
        <f t="shared" si="104"/>
        <v>968.58</v>
      </c>
      <c r="N230" s="33">
        <f t="shared" si="105"/>
        <v>0</v>
      </c>
      <c r="S230">
        <v>1</v>
      </c>
      <c r="T230" s="29">
        <f t="shared" si="106"/>
        <v>0</v>
      </c>
      <c r="U230" s="29">
        <f t="shared" si="107"/>
        <v>0</v>
      </c>
      <c r="V230" s="29">
        <f t="shared" si="108"/>
        <v>0</v>
      </c>
      <c r="W230" s="29">
        <f t="shared" si="109"/>
        <v>0</v>
      </c>
      <c r="X230" s="29">
        <f t="shared" si="110"/>
        <v>968.58</v>
      </c>
      <c r="Z230" s="29"/>
    </row>
    <row r="231" spans="1:26" x14ac:dyDescent="0.3">
      <c r="A231" s="5" t="s">
        <v>2255</v>
      </c>
      <c r="B231" s="5" t="s">
        <v>2256</v>
      </c>
      <c r="C231" s="5">
        <v>8</v>
      </c>
      <c r="D231" s="132">
        <v>968.58</v>
      </c>
      <c r="E231" s="137">
        <v>44852</v>
      </c>
      <c r="F231" s="137">
        <v>44865</v>
      </c>
      <c r="G231" s="138">
        <f>VLOOKUP(A231,'[1]2.x-1'!$A$1:$C$151,2,FALSE)</f>
        <v>0</v>
      </c>
      <c r="H231" s="5" t="s">
        <v>8271</v>
      </c>
      <c r="I231" s="22">
        <f t="shared" si="102"/>
        <v>8</v>
      </c>
      <c r="J231" s="5"/>
      <c r="K231" s="5"/>
      <c r="L231" s="121">
        <f t="shared" si="103"/>
        <v>968.58</v>
      </c>
      <c r="M231" s="121">
        <f t="shared" si="104"/>
        <v>968.58</v>
      </c>
      <c r="N231" s="33">
        <f t="shared" si="105"/>
        <v>0</v>
      </c>
      <c r="S231">
        <v>1</v>
      </c>
      <c r="T231" s="29">
        <f t="shared" si="106"/>
        <v>0</v>
      </c>
      <c r="U231" s="29">
        <f t="shared" si="107"/>
        <v>0</v>
      </c>
      <c r="V231" s="29">
        <f t="shared" si="108"/>
        <v>0</v>
      </c>
      <c r="W231" s="29">
        <f t="shared" si="109"/>
        <v>0</v>
      </c>
      <c r="X231" s="29">
        <f t="shared" si="110"/>
        <v>968.58</v>
      </c>
      <c r="Z231" s="29"/>
    </row>
    <row r="232" spans="1:26" x14ac:dyDescent="0.3">
      <c r="A232" s="5" t="s">
        <v>2257</v>
      </c>
      <c r="B232" s="5" t="s">
        <v>2258</v>
      </c>
      <c r="C232" s="5">
        <v>8</v>
      </c>
      <c r="D232" s="132">
        <v>1249.8699999999999</v>
      </c>
      <c r="E232" s="137">
        <v>44866</v>
      </c>
      <c r="F232" s="137">
        <v>44880</v>
      </c>
      <c r="G232" s="138">
        <f>VLOOKUP(A232,'[1]2.x-1'!$A$1:$C$151,2,FALSE)</f>
        <v>0</v>
      </c>
      <c r="H232" s="5" t="s">
        <v>8270</v>
      </c>
      <c r="I232" s="22">
        <f t="shared" si="102"/>
        <v>8</v>
      </c>
      <c r="J232" s="5"/>
      <c r="K232" s="5"/>
      <c r="L232" s="121">
        <f t="shared" si="103"/>
        <v>1249.8699999999999</v>
      </c>
      <c r="M232" s="121">
        <f t="shared" si="104"/>
        <v>1249.8699999999999</v>
      </c>
      <c r="N232" s="33">
        <f t="shared" si="105"/>
        <v>0</v>
      </c>
      <c r="S232">
        <v>1</v>
      </c>
      <c r="T232" s="29">
        <f t="shared" si="106"/>
        <v>0</v>
      </c>
      <c r="U232" s="29">
        <f t="shared" si="107"/>
        <v>0</v>
      </c>
      <c r="V232" s="29">
        <f t="shared" si="108"/>
        <v>0</v>
      </c>
      <c r="W232" s="29">
        <f t="shared" si="109"/>
        <v>0</v>
      </c>
      <c r="X232" s="29">
        <f t="shared" si="110"/>
        <v>1249.8699999999999</v>
      </c>
      <c r="Z232" s="29"/>
    </row>
    <row r="233" spans="1:26" x14ac:dyDescent="0.3">
      <c r="A233" s="5" t="s">
        <v>2257</v>
      </c>
      <c r="B233" s="5" t="s">
        <v>2258</v>
      </c>
      <c r="C233" s="5">
        <v>8</v>
      </c>
      <c r="D233" s="132">
        <v>968.58</v>
      </c>
      <c r="E233" s="137">
        <v>44866</v>
      </c>
      <c r="F233" s="137">
        <v>44880</v>
      </c>
      <c r="G233" s="138">
        <f>VLOOKUP(A233,'[1]2.x-1'!$A$1:$C$151,2,FALSE)</f>
        <v>0</v>
      </c>
      <c r="H233" s="5" t="s">
        <v>8272</v>
      </c>
      <c r="I233" s="22">
        <f t="shared" si="102"/>
        <v>8</v>
      </c>
      <c r="J233" s="5"/>
      <c r="K233" s="5"/>
      <c r="L233" s="121">
        <f t="shared" si="103"/>
        <v>968.58</v>
      </c>
      <c r="M233" s="121">
        <f t="shared" si="104"/>
        <v>968.58</v>
      </c>
      <c r="N233" s="33">
        <f t="shared" si="105"/>
        <v>0</v>
      </c>
      <c r="S233">
        <v>1</v>
      </c>
      <c r="T233" s="29">
        <f t="shared" si="106"/>
        <v>0</v>
      </c>
      <c r="U233" s="29">
        <f t="shared" si="107"/>
        <v>0</v>
      </c>
      <c r="V233" s="29">
        <f t="shared" si="108"/>
        <v>0</v>
      </c>
      <c r="W233" s="29">
        <f t="shared" si="109"/>
        <v>0</v>
      </c>
      <c r="X233" s="29">
        <f t="shared" si="110"/>
        <v>968.58</v>
      </c>
      <c r="Z233" s="29"/>
    </row>
    <row r="234" spans="1:26" x14ac:dyDescent="0.3">
      <c r="A234" s="5" t="s">
        <v>2257</v>
      </c>
      <c r="B234" s="5" t="s">
        <v>2258</v>
      </c>
      <c r="C234" s="5">
        <v>8</v>
      </c>
      <c r="D234" s="132">
        <v>968.58</v>
      </c>
      <c r="E234" s="137">
        <v>44866</v>
      </c>
      <c r="F234" s="137">
        <v>44880</v>
      </c>
      <c r="G234" s="138">
        <f>VLOOKUP(A234,'[1]2.x-1'!$A$1:$C$151,2,FALSE)</f>
        <v>0</v>
      </c>
      <c r="H234" s="5" t="s">
        <v>8271</v>
      </c>
      <c r="I234" s="22">
        <f t="shared" si="102"/>
        <v>8</v>
      </c>
      <c r="J234" s="5"/>
      <c r="K234" s="5"/>
      <c r="L234" s="121">
        <f t="shared" si="103"/>
        <v>968.58</v>
      </c>
      <c r="M234" s="121">
        <f t="shared" si="104"/>
        <v>968.58</v>
      </c>
      <c r="N234" s="33">
        <f t="shared" si="105"/>
        <v>0</v>
      </c>
      <c r="S234">
        <v>1</v>
      </c>
      <c r="T234" s="29">
        <f t="shared" si="106"/>
        <v>0</v>
      </c>
      <c r="U234" s="29">
        <f t="shared" si="107"/>
        <v>0</v>
      </c>
      <c r="V234" s="29">
        <f t="shared" si="108"/>
        <v>0</v>
      </c>
      <c r="W234" s="29">
        <f t="shared" si="109"/>
        <v>0</v>
      </c>
      <c r="X234" s="29">
        <f t="shared" si="110"/>
        <v>968.58</v>
      </c>
      <c r="Z234" s="29"/>
    </row>
    <row r="235" spans="1:26" x14ac:dyDescent="0.3">
      <c r="A235" s="5" t="s">
        <v>2259</v>
      </c>
      <c r="B235" s="5" t="s">
        <v>2260</v>
      </c>
      <c r="C235" s="5">
        <v>8</v>
      </c>
      <c r="D235" s="132">
        <v>1287.3599999999999</v>
      </c>
      <c r="E235" s="137">
        <v>44963</v>
      </c>
      <c r="F235" s="137">
        <v>44964</v>
      </c>
      <c r="G235" s="138">
        <f>VLOOKUP(A235,'[1]2.x-1'!$A$1:$C$151,2,FALSE)</f>
        <v>0</v>
      </c>
      <c r="H235" s="5" t="s">
        <v>8270</v>
      </c>
      <c r="I235" s="22">
        <f t="shared" si="102"/>
        <v>8</v>
      </c>
      <c r="J235" s="5"/>
      <c r="K235" s="5"/>
      <c r="L235" s="121">
        <f t="shared" si="103"/>
        <v>1287.3599999999999</v>
      </c>
      <c r="M235" s="121">
        <f t="shared" si="104"/>
        <v>1287.3599999999999</v>
      </c>
      <c r="N235" s="33">
        <f t="shared" si="105"/>
        <v>0</v>
      </c>
      <c r="S235">
        <v>1</v>
      </c>
      <c r="T235" s="29">
        <f t="shared" si="106"/>
        <v>0</v>
      </c>
      <c r="U235" s="29">
        <f t="shared" si="107"/>
        <v>0</v>
      </c>
      <c r="V235" s="29">
        <f t="shared" si="108"/>
        <v>0</v>
      </c>
      <c r="W235" s="29">
        <f t="shared" si="109"/>
        <v>0</v>
      </c>
      <c r="X235" s="29">
        <f t="shared" si="110"/>
        <v>1287.3599999999999</v>
      </c>
      <c r="Z235" s="29"/>
    </row>
    <row r="236" spans="1:26" x14ac:dyDescent="0.3">
      <c r="A236" s="5" t="s">
        <v>2259</v>
      </c>
      <c r="B236" s="5" t="s">
        <v>2260</v>
      </c>
      <c r="C236" s="5">
        <v>24</v>
      </c>
      <c r="D236" s="132">
        <v>2992.9</v>
      </c>
      <c r="E236" s="137">
        <v>44963</v>
      </c>
      <c r="F236" s="137">
        <v>44964</v>
      </c>
      <c r="G236" s="138">
        <f>VLOOKUP(A236,'[1]2.x-1'!$A$1:$C$151,2,FALSE)</f>
        <v>0</v>
      </c>
      <c r="H236" s="5" t="s">
        <v>8272</v>
      </c>
      <c r="I236" s="22">
        <f t="shared" si="102"/>
        <v>24</v>
      </c>
      <c r="J236" s="5"/>
      <c r="K236" s="5"/>
      <c r="L236" s="121">
        <f t="shared" si="103"/>
        <v>2992.9</v>
      </c>
      <c r="M236" s="121">
        <f t="shared" si="104"/>
        <v>2992.9</v>
      </c>
      <c r="N236" s="33">
        <f t="shared" si="105"/>
        <v>0</v>
      </c>
      <c r="S236">
        <v>1</v>
      </c>
      <c r="T236" s="29">
        <f t="shared" si="106"/>
        <v>0</v>
      </c>
      <c r="U236" s="29">
        <f t="shared" si="107"/>
        <v>0</v>
      </c>
      <c r="V236" s="29">
        <f t="shared" si="108"/>
        <v>0</v>
      </c>
      <c r="W236" s="29">
        <f t="shared" si="109"/>
        <v>0</v>
      </c>
      <c r="X236" s="29">
        <f t="shared" si="110"/>
        <v>2992.9</v>
      </c>
      <c r="Z236" s="29"/>
    </row>
    <row r="237" spans="1:26" x14ac:dyDescent="0.3">
      <c r="A237" s="5" t="s">
        <v>2259</v>
      </c>
      <c r="B237" s="5" t="s">
        <v>2260</v>
      </c>
      <c r="C237" s="5">
        <v>8</v>
      </c>
      <c r="D237" s="132">
        <v>997.63</v>
      </c>
      <c r="E237" s="137">
        <v>44963</v>
      </c>
      <c r="F237" s="137">
        <v>44964</v>
      </c>
      <c r="G237" s="138">
        <f>VLOOKUP(A237,'[1]2.x-1'!$A$1:$C$151,2,FALSE)</f>
        <v>0</v>
      </c>
      <c r="H237" s="5" t="s">
        <v>8269</v>
      </c>
      <c r="I237" s="22">
        <f t="shared" si="102"/>
        <v>8</v>
      </c>
      <c r="J237" s="5"/>
      <c r="K237" s="5"/>
      <c r="L237" s="121">
        <f t="shared" si="103"/>
        <v>997.63</v>
      </c>
      <c r="M237" s="121">
        <f t="shared" si="104"/>
        <v>997.63</v>
      </c>
      <c r="N237" s="33">
        <f t="shared" si="105"/>
        <v>0</v>
      </c>
      <c r="S237">
        <v>1</v>
      </c>
      <c r="T237" s="29">
        <f t="shared" si="106"/>
        <v>0</v>
      </c>
      <c r="U237" s="29">
        <f t="shared" si="107"/>
        <v>0</v>
      </c>
      <c r="V237" s="29">
        <f t="shared" si="108"/>
        <v>0</v>
      </c>
      <c r="W237" s="29">
        <f t="shared" si="109"/>
        <v>0</v>
      </c>
      <c r="X237" s="29">
        <f t="shared" si="110"/>
        <v>997.63</v>
      </c>
      <c r="Z237" s="29"/>
    </row>
    <row r="238" spans="1:26" x14ac:dyDescent="0.3">
      <c r="A238" s="5" t="s">
        <v>2277</v>
      </c>
      <c r="B238" s="5" t="s">
        <v>2278</v>
      </c>
      <c r="C238" s="5">
        <v>500</v>
      </c>
      <c r="D238" s="132">
        <v>603.79</v>
      </c>
      <c r="E238" s="137">
        <v>44963</v>
      </c>
      <c r="F238" s="137">
        <v>44964</v>
      </c>
      <c r="G238" s="138">
        <f>VLOOKUP(A238,'[1]2.x-1'!$A$1:$C$151,2,FALSE)</f>
        <v>0</v>
      </c>
      <c r="H238" s="5" t="s">
        <v>8255</v>
      </c>
      <c r="I238" s="22">
        <f t="shared" si="102"/>
        <v>500</v>
      </c>
      <c r="J238" s="5"/>
      <c r="K238" s="5"/>
      <c r="L238" s="121">
        <f t="shared" si="103"/>
        <v>603.79</v>
      </c>
      <c r="M238" s="121">
        <f t="shared" si="104"/>
        <v>603.79</v>
      </c>
      <c r="N238" s="33">
        <f t="shared" si="105"/>
        <v>0</v>
      </c>
      <c r="P238">
        <v>1</v>
      </c>
      <c r="T238" s="29">
        <f t="shared" si="106"/>
        <v>0</v>
      </c>
      <c r="U238" s="29">
        <f t="shared" si="107"/>
        <v>603.79</v>
      </c>
      <c r="V238" s="29">
        <f t="shared" si="108"/>
        <v>0</v>
      </c>
      <c r="W238" s="29">
        <f t="shared" si="109"/>
        <v>0</v>
      </c>
      <c r="X238" s="29">
        <f t="shared" si="110"/>
        <v>0</v>
      </c>
      <c r="Z238" s="29"/>
    </row>
    <row r="239" spans="1:26" x14ac:dyDescent="0.3">
      <c r="A239" s="5" t="s">
        <v>2261</v>
      </c>
      <c r="B239" s="5" t="s">
        <v>2262</v>
      </c>
      <c r="C239" s="5">
        <v>8</v>
      </c>
      <c r="D239" s="132">
        <v>1287.3599999999999</v>
      </c>
      <c r="E239" s="137">
        <v>44965</v>
      </c>
      <c r="F239" s="137">
        <v>44974</v>
      </c>
      <c r="G239" s="138">
        <f>VLOOKUP(A239,'[1]2.x-1'!$A$1:$C$151,2,FALSE)</f>
        <v>0</v>
      </c>
      <c r="H239" s="5" t="s">
        <v>8270</v>
      </c>
      <c r="I239" s="22">
        <f t="shared" si="102"/>
        <v>8</v>
      </c>
      <c r="J239" s="5"/>
      <c r="K239" s="5"/>
      <c r="L239" s="121">
        <f t="shared" si="103"/>
        <v>1287.3599999999999</v>
      </c>
      <c r="M239" s="121">
        <f t="shared" si="104"/>
        <v>1287.3599999999999</v>
      </c>
      <c r="N239" s="33">
        <f t="shared" si="105"/>
        <v>0</v>
      </c>
      <c r="S239">
        <v>1</v>
      </c>
      <c r="T239" s="29">
        <f t="shared" si="106"/>
        <v>0</v>
      </c>
      <c r="U239" s="29">
        <f t="shared" si="107"/>
        <v>0</v>
      </c>
      <c r="V239" s="29">
        <f t="shared" si="108"/>
        <v>0</v>
      </c>
      <c r="W239" s="29">
        <f t="shared" si="109"/>
        <v>0</v>
      </c>
      <c r="X239" s="29">
        <f t="shared" si="110"/>
        <v>1287.3599999999999</v>
      </c>
      <c r="Z239" s="29"/>
    </row>
    <row r="240" spans="1:26" x14ac:dyDescent="0.3">
      <c r="A240" s="5" t="s">
        <v>2261</v>
      </c>
      <c r="B240" s="5" t="s">
        <v>2262</v>
      </c>
      <c r="C240" s="5">
        <v>8</v>
      </c>
      <c r="D240" s="132">
        <v>997.63</v>
      </c>
      <c r="E240" s="137">
        <v>44965</v>
      </c>
      <c r="F240" s="137">
        <v>44974</v>
      </c>
      <c r="G240" s="138">
        <f>VLOOKUP(A240,'[1]2.x-1'!$A$1:$C$151,2,FALSE)</f>
        <v>0</v>
      </c>
      <c r="H240" s="5" t="s">
        <v>8271</v>
      </c>
      <c r="I240" s="22">
        <f t="shared" si="102"/>
        <v>8</v>
      </c>
      <c r="J240" s="5"/>
      <c r="K240" s="5"/>
      <c r="L240" s="121">
        <f t="shared" si="103"/>
        <v>997.63</v>
      </c>
      <c r="M240" s="121">
        <f t="shared" si="104"/>
        <v>997.63</v>
      </c>
      <c r="N240" s="33">
        <f t="shared" si="105"/>
        <v>0</v>
      </c>
      <c r="S240">
        <v>1</v>
      </c>
      <c r="T240" s="29">
        <f t="shared" si="106"/>
        <v>0</v>
      </c>
      <c r="U240" s="29">
        <f t="shared" si="107"/>
        <v>0</v>
      </c>
      <c r="V240" s="29">
        <f t="shared" si="108"/>
        <v>0</v>
      </c>
      <c r="W240" s="29">
        <f t="shared" si="109"/>
        <v>0</v>
      </c>
      <c r="X240" s="29">
        <f t="shared" si="110"/>
        <v>997.63</v>
      </c>
      <c r="Z240" s="29"/>
    </row>
    <row r="241" spans="1:26" x14ac:dyDescent="0.3">
      <c r="A241" s="5" t="s">
        <v>2261</v>
      </c>
      <c r="B241" s="5" t="s">
        <v>2262</v>
      </c>
      <c r="C241" s="5">
        <v>60</v>
      </c>
      <c r="D241" s="132">
        <v>7482.26</v>
      </c>
      <c r="E241" s="137">
        <v>44965</v>
      </c>
      <c r="F241" s="137">
        <v>44974</v>
      </c>
      <c r="G241" s="138">
        <f>VLOOKUP(A241,'[1]2.x-1'!$A$1:$C$151,2,FALSE)</f>
        <v>0</v>
      </c>
      <c r="H241" s="5" t="s">
        <v>8272</v>
      </c>
      <c r="I241" s="22">
        <f t="shared" si="102"/>
        <v>60</v>
      </c>
      <c r="J241" s="5"/>
      <c r="K241" s="5"/>
      <c r="L241" s="121">
        <f t="shared" si="103"/>
        <v>7482.26</v>
      </c>
      <c r="M241" s="121">
        <f t="shared" si="104"/>
        <v>7482.26</v>
      </c>
      <c r="N241" s="33">
        <f t="shared" si="105"/>
        <v>0</v>
      </c>
      <c r="S241">
        <v>1</v>
      </c>
      <c r="T241" s="29">
        <f t="shared" si="106"/>
        <v>0</v>
      </c>
      <c r="U241" s="29">
        <f t="shared" si="107"/>
        <v>0</v>
      </c>
      <c r="V241" s="29">
        <f t="shared" si="108"/>
        <v>0</v>
      </c>
      <c r="W241" s="29">
        <f t="shared" si="109"/>
        <v>0</v>
      </c>
      <c r="X241" s="29">
        <f t="shared" si="110"/>
        <v>7482.26</v>
      </c>
      <c r="Z241" s="29"/>
    </row>
    <row r="242" spans="1:26" x14ac:dyDescent="0.3">
      <c r="A242" s="5" t="s">
        <v>2279</v>
      </c>
      <c r="B242" s="5" t="s">
        <v>2280</v>
      </c>
      <c r="C242" s="5">
        <v>500</v>
      </c>
      <c r="D242" s="132">
        <v>603.79</v>
      </c>
      <c r="E242" s="137">
        <v>44965</v>
      </c>
      <c r="F242" s="137">
        <v>44974</v>
      </c>
      <c r="G242" s="138">
        <f>VLOOKUP(A242,'[1]2.x-1'!$A$1:$C$151,2,FALSE)</f>
        <v>0</v>
      </c>
      <c r="H242" s="5" t="s">
        <v>8255</v>
      </c>
      <c r="I242" s="22">
        <f t="shared" si="102"/>
        <v>500</v>
      </c>
      <c r="J242" s="5"/>
      <c r="K242" s="5"/>
      <c r="L242" s="121">
        <f t="shared" si="103"/>
        <v>603.79</v>
      </c>
      <c r="M242" s="121">
        <f t="shared" si="104"/>
        <v>603.79</v>
      </c>
      <c r="N242" s="33">
        <f t="shared" si="105"/>
        <v>0</v>
      </c>
      <c r="P242">
        <v>1</v>
      </c>
      <c r="T242" s="29">
        <f t="shared" si="106"/>
        <v>0</v>
      </c>
      <c r="U242" s="29">
        <f t="shared" si="107"/>
        <v>603.79</v>
      </c>
      <c r="V242" s="29">
        <f t="shared" si="108"/>
        <v>0</v>
      </c>
      <c r="W242" s="29">
        <f t="shared" si="109"/>
        <v>0</v>
      </c>
      <c r="X242" s="29">
        <f t="shared" si="110"/>
        <v>0</v>
      </c>
      <c r="Z242" s="29"/>
    </row>
    <row r="243" spans="1:26" x14ac:dyDescent="0.3">
      <c r="A243" s="5" t="s">
        <v>2263</v>
      </c>
      <c r="B243" s="5" t="s">
        <v>2264</v>
      </c>
      <c r="C243" s="5">
        <v>8</v>
      </c>
      <c r="D243" s="132">
        <v>1287.3599999999999</v>
      </c>
      <c r="E243" s="137">
        <v>44978</v>
      </c>
      <c r="F243" s="137">
        <v>44987</v>
      </c>
      <c r="G243" s="138">
        <f>VLOOKUP(A243,'[1]2.x-1'!$A$1:$C$151,2,FALSE)</f>
        <v>0</v>
      </c>
      <c r="H243" s="5" t="s">
        <v>8270</v>
      </c>
      <c r="I243" s="22">
        <f t="shared" si="102"/>
        <v>8</v>
      </c>
      <c r="J243" s="5"/>
      <c r="K243" s="5"/>
      <c r="L243" s="121">
        <f t="shared" si="103"/>
        <v>1287.3599999999999</v>
      </c>
      <c r="M243" s="121">
        <f t="shared" si="104"/>
        <v>1287.3599999999999</v>
      </c>
      <c r="N243" s="33">
        <f t="shared" si="105"/>
        <v>0</v>
      </c>
      <c r="S243">
        <v>1</v>
      </c>
      <c r="T243" s="29">
        <f t="shared" si="106"/>
        <v>0</v>
      </c>
      <c r="U243" s="29">
        <f t="shared" si="107"/>
        <v>0</v>
      </c>
      <c r="V243" s="29">
        <f t="shared" si="108"/>
        <v>0</v>
      </c>
      <c r="W243" s="29">
        <f t="shared" si="109"/>
        <v>0</v>
      </c>
      <c r="X243" s="29">
        <f t="shared" si="110"/>
        <v>1287.3599999999999</v>
      </c>
      <c r="Z243" s="29"/>
    </row>
    <row r="244" spans="1:26" x14ac:dyDescent="0.3">
      <c r="A244" s="5" t="s">
        <v>2263</v>
      </c>
      <c r="B244" s="5" t="s">
        <v>2264</v>
      </c>
      <c r="C244" s="5">
        <v>8</v>
      </c>
      <c r="D244" s="132">
        <v>997.63</v>
      </c>
      <c r="E244" s="137">
        <v>44978</v>
      </c>
      <c r="F244" s="137">
        <v>44987</v>
      </c>
      <c r="G244" s="138">
        <f>VLOOKUP(A244,'[1]2.x-1'!$A$1:$C$151,2,FALSE)</f>
        <v>0</v>
      </c>
      <c r="H244" s="5" t="s">
        <v>8271</v>
      </c>
      <c r="I244" s="22">
        <f t="shared" si="102"/>
        <v>8</v>
      </c>
      <c r="J244" s="5"/>
      <c r="K244" s="5"/>
      <c r="L244" s="121">
        <f t="shared" si="103"/>
        <v>997.63</v>
      </c>
      <c r="M244" s="121">
        <f t="shared" si="104"/>
        <v>997.63</v>
      </c>
      <c r="N244" s="33">
        <f t="shared" si="105"/>
        <v>0</v>
      </c>
      <c r="S244">
        <v>1</v>
      </c>
      <c r="T244" s="29">
        <f t="shared" si="106"/>
        <v>0</v>
      </c>
      <c r="U244" s="29">
        <f t="shared" si="107"/>
        <v>0</v>
      </c>
      <c r="V244" s="29">
        <f t="shared" si="108"/>
        <v>0</v>
      </c>
      <c r="W244" s="29">
        <f t="shared" si="109"/>
        <v>0</v>
      </c>
      <c r="X244" s="29">
        <f t="shared" si="110"/>
        <v>997.63</v>
      </c>
      <c r="Z244" s="29"/>
    </row>
    <row r="245" spans="1:26" x14ac:dyDescent="0.3">
      <c r="A245" s="5" t="s">
        <v>2263</v>
      </c>
      <c r="B245" s="5" t="s">
        <v>2264</v>
      </c>
      <c r="C245" s="5">
        <v>60</v>
      </c>
      <c r="D245" s="132">
        <v>7482.26</v>
      </c>
      <c r="E245" s="137">
        <v>44978</v>
      </c>
      <c r="F245" s="137">
        <v>44987</v>
      </c>
      <c r="G245" s="138">
        <f>VLOOKUP(A245,'[1]2.x-1'!$A$1:$C$151,2,FALSE)</f>
        <v>0</v>
      </c>
      <c r="H245" s="5" t="s">
        <v>8272</v>
      </c>
      <c r="I245" s="22">
        <f t="shared" si="102"/>
        <v>60</v>
      </c>
      <c r="J245" s="5"/>
      <c r="K245" s="5"/>
      <c r="L245" s="121">
        <f t="shared" si="103"/>
        <v>7482.26</v>
      </c>
      <c r="M245" s="121">
        <f t="shared" si="104"/>
        <v>7482.26</v>
      </c>
      <c r="N245" s="33">
        <f t="shared" si="105"/>
        <v>0</v>
      </c>
      <c r="S245">
        <v>1</v>
      </c>
      <c r="T245" s="29">
        <f t="shared" si="106"/>
        <v>0</v>
      </c>
      <c r="U245" s="29">
        <f t="shared" si="107"/>
        <v>0</v>
      </c>
      <c r="V245" s="29">
        <f t="shared" si="108"/>
        <v>0</v>
      </c>
      <c r="W245" s="29">
        <f t="shared" si="109"/>
        <v>0</v>
      </c>
      <c r="X245" s="29">
        <f t="shared" si="110"/>
        <v>7482.26</v>
      </c>
      <c r="Z245" s="29"/>
    </row>
    <row r="246" spans="1:26" x14ac:dyDescent="0.3">
      <c r="A246" s="5" t="s">
        <v>2281</v>
      </c>
      <c r="B246" s="5" t="s">
        <v>2282</v>
      </c>
      <c r="C246" s="5">
        <v>500</v>
      </c>
      <c r="D246" s="132">
        <v>603.79</v>
      </c>
      <c r="E246" s="137">
        <v>44978</v>
      </c>
      <c r="F246" s="137">
        <v>44987</v>
      </c>
      <c r="G246" s="138">
        <f>VLOOKUP(A246,'[1]2.x-1'!$A$1:$C$151,2,FALSE)</f>
        <v>0</v>
      </c>
      <c r="H246" s="5" t="s">
        <v>8255</v>
      </c>
      <c r="I246" s="22">
        <f t="shared" si="102"/>
        <v>500</v>
      </c>
      <c r="J246" s="5"/>
      <c r="K246" s="5"/>
      <c r="L246" s="121">
        <f t="shared" si="103"/>
        <v>603.79</v>
      </c>
      <c r="M246" s="121">
        <f t="shared" si="104"/>
        <v>603.79</v>
      </c>
      <c r="N246" s="33">
        <f t="shared" si="105"/>
        <v>0</v>
      </c>
      <c r="P246">
        <v>1</v>
      </c>
      <c r="T246" s="29">
        <f t="shared" si="106"/>
        <v>0</v>
      </c>
      <c r="U246" s="29">
        <f t="shared" si="107"/>
        <v>603.79</v>
      </c>
      <c r="V246" s="29">
        <f t="shared" si="108"/>
        <v>0</v>
      </c>
      <c r="W246" s="29">
        <f t="shared" si="109"/>
        <v>0</v>
      </c>
      <c r="X246" s="29">
        <f t="shared" si="110"/>
        <v>0</v>
      </c>
      <c r="Z246" s="29"/>
    </row>
    <row r="247" spans="1:26" x14ac:dyDescent="0.3">
      <c r="A247" s="5" t="s">
        <v>2265</v>
      </c>
      <c r="B247" s="5" t="s">
        <v>2266</v>
      </c>
      <c r="C247" s="5">
        <v>20</v>
      </c>
      <c r="D247" s="132">
        <v>2494.09</v>
      </c>
      <c r="E247" s="137">
        <v>44978</v>
      </c>
      <c r="F247" s="137">
        <v>44987</v>
      </c>
      <c r="G247" s="138">
        <f>VLOOKUP(A247,'[1]2.x-1'!$A$1:$C$151,2,FALSE)</f>
        <v>0</v>
      </c>
      <c r="H247" s="5" t="s">
        <v>8272</v>
      </c>
      <c r="I247" s="22">
        <f t="shared" si="102"/>
        <v>20</v>
      </c>
      <c r="J247" s="5"/>
      <c r="K247" s="5"/>
      <c r="L247" s="121">
        <f t="shared" si="103"/>
        <v>2494.09</v>
      </c>
      <c r="M247" s="121">
        <f t="shared" si="104"/>
        <v>2494.09</v>
      </c>
      <c r="N247" s="33">
        <f t="shared" si="105"/>
        <v>0</v>
      </c>
      <c r="S247">
        <v>1</v>
      </c>
      <c r="T247" s="29">
        <f t="shared" si="106"/>
        <v>0</v>
      </c>
      <c r="U247" s="29">
        <f t="shared" si="107"/>
        <v>0</v>
      </c>
      <c r="V247" s="29">
        <f t="shared" si="108"/>
        <v>0</v>
      </c>
      <c r="W247" s="29">
        <f t="shared" si="109"/>
        <v>0</v>
      </c>
      <c r="X247" s="29">
        <f t="shared" si="110"/>
        <v>2494.09</v>
      </c>
      <c r="Z247" s="29"/>
    </row>
    <row r="248" spans="1:26" x14ac:dyDescent="0.3">
      <c r="A248" s="5" t="s">
        <v>2291</v>
      </c>
      <c r="B248" s="5" t="s">
        <v>2292</v>
      </c>
      <c r="C248" s="5">
        <v>80</v>
      </c>
      <c r="D248" s="132">
        <v>10933.5</v>
      </c>
      <c r="E248" s="137">
        <v>44978</v>
      </c>
      <c r="F248" s="137">
        <v>44987</v>
      </c>
      <c r="G248" s="138">
        <f>VLOOKUP(A248,'[1]2.x-1'!$A$1:$C$151,2,FALSE)</f>
        <v>0</v>
      </c>
      <c r="H248" s="5" t="s">
        <v>8265</v>
      </c>
      <c r="I248" s="22">
        <f t="shared" si="102"/>
        <v>80</v>
      </c>
      <c r="J248" s="5"/>
      <c r="K248" s="5"/>
      <c r="L248" s="121">
        <f t="shared" si="103"/>
        <v>10933.5</v>
      </c>
      <c r="M248" s="121">
        <f t="shared" si="104"/>
        <v>10933.5</v>
      </c>
      <c r="N248" s="33">
        <f t="shared" si="105"/>
        <v>0</v>
      </c>
      <c r="S248">
        <v>1</v>
      </c>
      <c r="T248" s="29">
        <f t="shared" si="106"/>
        <v>0</v>
      </c>
      <c r="U248" s="29">
        <f t="shared" si="107"/>
        <v>0</v>
      </c>
      <c r="V248" s="29">
        <f t="shared" si="108"/>
        <v>0</v>
      </c>
      <c r="W248" s="29">
        <f t="shared" si="109"/>
        <v>0</v>
      </c>
      <c r="X248" s="29">
        <f t="shared" si="110"/>
        <v>10933.5</v>
      </c>
      <c r="Z248" s="29"/>
    </row>
    <row r="249" spans="1:26" x14ac:dyDescent="0.3">
      <c r="A249" s="5" t="s">
        <v>2291</v>
      </c>
      <c r="B249" s="5" t="s">
        <v>2292</v>
      </c>
      <c r="C249" s="5">
        <v>60</v>
      </c>
      <c r="D249" s="132">
        <v>7482.26</v>
      </c>
      <c r="E249" s="137">
        <v>44978</v>
      </c>
      <c r="F249" s="137">
        <v>44987</v>
      </c>
      <c r="G249" s="138">
        <f>VLOOKUP(A249,'[1]2.x-1'!$A$1:$C$151,2,FALSE)</f>
        <v>0</v>
      </c>
      <c r="H249" s="5" t="s">
        <v>8264</v>
      </c>
      <c r="I249" s="22">
        <f t="shared" si="102"/>
        <v>60</v>
      </c>
      <c r="J249" s="5"/>
      <c r="K249" s="5"/>
      <c r="L249" s="121">
        <f t="shared" si="103"/>
        <v>7482.26</v>
      </c>
      <c r="M249" s="121">
        <f t="shared" si="104"/>
        <v>7482.26</v>
      </c>
      <c r="N249" s="33">
        <f t="shared" si="105"/>
        <v>0</v>
      </c>
      <c r="S249">
        <v>1</v>
      </c>
      <c r="T249" s="29">
        <f t="shared" si="106"/>
        <v>0</v>
      </c>
      <c r="U249" s="29">
        <f t="shared" si="107"/>
        <v>0</v>
      </c>
      <c r="V249" s="29">
        <f t="shared" si="108"/>
        <v>0</v>
      </c>
      <c r="W249" s="29">
        <f t="shared" si="109"/>
        <v>0</v>
      </c>
      <c r="X249" s="29">
        <f t="shared" si="110"/>
        <v>7482.26</v>
      </c>
      <c r="Z249" s="29"/>
    </row>
    <row r="250" spans="1:26" x14ac:dyDescent="0.3">
      <c r="A250" s="5" t="s">
        <v>2283</v>
      </c>
      <c r="B250" s="5" t="s">
        <v>2284</v>
      </c>
      <c r="C250" s="5">
        <v>500</v>
      </c>
      <c r="D250" s="132">
        <v>603.79</v>
      </c>
      <c r="E250" s="137">
        <v>44978</v>
      </c>
      <c r="F250" s="137">
        <v>44987</v>
      </c>
      <c r="G250" s="138">
        <f>VLOOKUP(A250,'[1]2.x-1'!$A$1:$C$151,2,FALSE)</f>
        <v>0</v>
      </c>
      <c r="H250" s="5" t="s">
        <v>8255</v>
      </c>
      <c r="I250" s="22">
        <f t="shared" si="102"/>
        <v>500</v>
      </c>
      <c r="J250" s="5"/>
      <c r="K250" s="5"/>
      <c r="L250" s="121">
        <f t="shared" si="103"/>
        <v>603.79</v>
      </c>
      <c r="M250" s="121">
        <f t="shared" si="104"/>
        <v>603.79</v>
      </c>
      <c r="N250" s="33">
        <f t="shared" si="105"/>
        <v>0</v>
      </c>
      <c r="P250">
        <v>1</v>
      </c>
      <c r="T250" s="29">
        <f t="shared" si="106"/>
        <v>0</v>
      </c>
      <c r="U250" s="29">
        <f t="shared" si="107"/>
        <v>603.79</v>
      </c>
      <c r="V250" s="29">
        <f t="shared" si="108"/>
        <v>0</v>
      </c>
      <c r="W250" s="29">
        <f t="shared" si="109"/>
        <v>0</v>
      </c>
      <c r="X250" s="29">
        <f t="shared" si="110"/>
        <v>0</v>
      </c>
      <c r="Z250" s="29"/>
    </row>
    <row r="251" spans="1:26" x14ac:dyDescent="0.3">
      <c r="A251" s="5" t="s">
        <v>2267</v>
      </c>
      <c r="B251" s="5" t="s">
        <v>2268</v>
      </c>
      <c r="C251" s="5">
        <v>120</v>
      </c>
      <c r="D251" s="132">
        <v>14964.52</v>
      </c>
      <c r="E251" s="137">
        <v>44988</v>
      </c>
      <c r="F251" s="137">
        <v>44994</v>
      </c>
      <c r="G251" s="138">
        <f>VLOOKUP(A251,'[1]2.x-1'!$A$1:$C$151,2,FALSE)</f>
        <v>0</v>
      </c>
      <c r="H251" s="5" t="s">
        <v>8269</v>
      </c>
      <c r="I251" s="22">
        <f t="shared" si="102"/>
        <v>120</v>
      </c>
      <c r="J251" s="5"/>
      <c r="K251" s="5"/>
      <c r="L251" s="121">
        <f t="shared" si="103"/>
        <v>14964.52</v>
      </c>
      <c r="M251" s="121">
        <f t="shared" si="104"/>
        <v>14964.52</v>
      </c>
      <c r="N251" s="33">
        <f t="shared" si="105"/>
        <v>0</v>
      </c>
      <c r="S251">
        <v>1</v>
      </c>
      <c r="T251" s="29">
        <f t="shared" si="106"/>
        <v>0</v>
      </c>
      <c r="U251" s="29">
        <f t="shared" si="107"/>
        <v>0</v>
      </c>
      <c r="V251" s="29">
        <f t="shared" si="108"/>
        <v>0</v>
      </c>
      <c r="W251" s="29">
        <f t="shared" si="109"/>
        <v>0</v>
      </c>
      <c r="X251" s="29">
        <f t="shared" si="110"/>
        <v>14964.52</v>
      </c>
      <c r="Z251" s="29"/>
    </row>
    <row r="252" spans="1:26" x14ac:dyDescent="0.3">
      <c r="A252" s="5" t="s">
        <v>2267</v>
      </c>
      <c r="B252" s="5" t="s">
        <v>2268</v>
      </c>
      <c r="C252" s="5">
        <v>120</v>
      </c>
      <c r="D252" s="132">
        <v>14964.52</v>
      </c>
      <c r="E252" s="137">
        <v>44988</v>
      </c>
      <c r="F252" s="137">
        <v>44994</v>
      </c>
      <c r="G252" s="138">
        <f>VLOOKUP(A252,'[1]2.x-1'!$A$1:$C$151,2,FALSE)</f>
        <v>0</v>
      </c>
      <c r="H252" s="5" t="s">
        <v>8272</v>
      </c>
      <c r="I252" s="22">
        <f t="shared" si="102"/>
        <v>120</v>
      </c>
      <c r="J252" s="5"/>
      <c r="K252" s="5"/>
      <c r="L252" s="121">
        <f t="shared" si="103"/>
        <v>14964.52</v>
      </c>
      <c r="M252" s="121">
        <f t="shared" si="104"/>
        <v>14964.52</v>
      </c>
      <c r="N252" s="33">
        <f t="shared" si="105"/>
        <v>0</v>
      </c>
      <c r="S252">
        <v>1</v>
      </c>
      <c r="T252" s="29">
        <f t="shared" si="106"/>
        <v>0</v>
      </c>
      <c r="U252" s="29">
        <f t="shared" si="107"/>
        <v>0</v>
      </c>
      <c r="V252" s="29">
        <f t="shared" si="108"/>
        <v>0</v>
      </c>
      <c r="W252" s="29">
        <f t="shared" si="109"/>
        <v>0</v>
      </c>
      <c r="X252" s="29">
        <f t="shared" si="110"/>
        <v>14964.52</v>
      </c>
      <c r="Z252" s="29"/>
    </row>
    <row r="253" spans="1:26" x14ac:dyDescent="0.3">
      <c r="A253" s="5" t="s">
        <v>2267</v>
      </c>
      <c r="B253" s="5" t="s">
        <v>2268</v>
      </c>
      <c r="C253" s="5">
        <v>24</v>
      </c>
      <c r="D253" s="132">
        <v>3862.09</v>
      </c>
      <c r="E253" s="137">
        <v>44988</v>
      </c>
      <c r="F253" s="137">
        <v>44994</v>
      </c>
      <c r="G253" s="138">
        <f>VLOOKUP(A253,'[1]2.x-1'!$A$1:$C$151,2,FALSE)</f>
        <v>0</v>
      </c>
      <c r="H253" s="5" t="s">
        <v>8267</v>
      </c>
      <c r="I253" s="22">
        <f t="shared" si="102"/>
        <v>24</v>
      </c>
      <c r="J253" s="5"/>
      <c r="K253" s="5"/>
      <c r="L253" s="121">
        <f t="shared" si="103"/>
        <v>3862.09</v>
      </c>
      <c r="M253" s="121">
        <f t="shared" si="104"/>
        <v>3862.09</v>
      </c>
      <c r="N253" s="33">
        <f t="shared" si="105"/>
        <v>0</v>
      </c>
      <c r="S253">
        <v>1</v>
      </c>
      <c r="T253" s="29">
        <f t="shared" si="106"/>
        <v>0</v>
      </c>
      <c r="U253" s="29">
        <f t="shared" si="107"/>
        <v>0</v>
      </c>
      <c r="V253" s="29">
        <f t="shared" si="108"/>
        <v>0</v>
      </c>
      <c r="W253" s="29">
        <f t="shared" si="109"/>
        <v>0</v>
      </c>
      <c r="X253" s="29">
        <f t="shared" si="110"/>
        <v>3862.09</v>
      </c>
      <c r="Z253" s="29"/>
    </row>
    <row r="254" spans="1:26" x14ac:dyDescent="0.3">
      <c r="A254" s="5" t="s">
        <v>2267</v>
      </c>
      <c r="B254" s="5" t="s">
        <v>2268</v>
      </c>
      <c r="C254" s="5">
        <v>24</v>
      </c>
      <c r="D254" s="132">
        <v>3862.09</v>
      </c>
      <c r="E254" s="137">
        <v>44988</v>
      </c>
      <c r="F254" s="137">
        <v>44994</v>
      </c>
      <c r="G254" s="138">
        <f>VLOOKUP(A254,'[1]2.x-1'!$A$1:$C$151,2,FALSE)</f>
        <v>0</v>
      </c>
      <c r="H254" s="5" t="s">
        <v>8270</v>
      </c>
      <c r="I254" s="22">
        <f t="shared" si="102"/>
        <v>24</v>
      </c>
      <c r="J254" s="5"/>
      <c r="K254" s="5"/>
      <c r="L254" s="121">
        <f t="shared" si="103"/>
        <v>3862.09</v>
      </c>
      <c r="M254" s="121">
        <f t="shared" si="104"/>
        <v>3862.09</v>
      </c>
      <c r="N254" s="33">
        <f t="shared" si="105"/>
        <v>0</v>
      </c>
      <c r="S254">
        <v>1</v>
      </c>
      <c r="T254" s="29">
        <f t="shared" si="106"/>
        <v>0</v>
      </c>
      <c r="U254" s="29">
        <f t="shared" si="107"/>
        <v>0</v>
      </c>
      <c r="V254" s="29">
        <f t="shared" si="108"/>
        <v>0</v>
      </c>
      <c r="W254" s="29">
        <f t="shared" si="109"/>
        <v>0</v>
      </c>
      <c r="X254" s="29">
        <f t="shared" si="110"/>
        <v>3862.09</v>
      </c>
      <c r="Z254" s="29"/>
    </row>
    <row r="255" spans="1:26" x14ac:dyDescent="0.3">
      <c r="A255" s="5" t="s">
        <v>2267</v>
      </c>
      <c r="B255" s="5" t="s">
        <v>2268</v>
      </c>
      <c r="C255" s="5">
        <v>24</v>
      </c>
      <c r="D255" s="132">
        <v>2992.9</v>
      </c>
      <c r="E255" s="137">
        <v>44988</v>
      </c>
      <c r="F255" s="137">
        <v>44994</v>
      </c>
      <c r="G255" s="138">
        <f>VLOOKUP(A255,'[1]2.x-1'!$A$1:$C$151,2,FALSE)</f>
        <v>0</v>
      </c>
      <c r="H255" s="5" t="s">
        <v>8271</v>
      </c>
      <c r="I255" s="22">
        <f t="shared" si="102"/>
        <v>24</v>
      </c>
      <c r="J255" s="5"/>
      <c r="K255" s="5"/>
      <c r="L255" s="121">
        <f t="shared" si="103"/>
        <v>2992.9</v>
      </c>
      <c r="M255" s="121">
        <f t="shared" si="104"/>
        <v>2992.9</v>
      </c>
      <c r="N255" s="33">
        <f t="shared" si="105"/>
        <v>0</v>
      </c>
      <c r="S255">
        <v>1</v>
      </c>
      <c r="T255" s="29">
        <f t="shared" si="106"/>
        <v>0</v>
      </c>
      <c r="U255" s="29">
        <f t="shared" si="107"/>
        <v>0</v>
      </c>
      <c r="V255" s="29">
        <f t="shared" si="108"/>
        <v>0</v>
      </c>
      <c r="W255" s="29">
        <f t="shared" si="109"/>
        <v>0</v>
      </c>
      <c r="X255" s="29">
        <f t="shared" si="110"/>
        <v>2992.9</v>
      </c>
      <c r="Z255" s="29"/>
    </row>
    <row r="256" spans="1:26" x14ac:dyDescent="0.3">
      <c r="A256" s="5" t="s">
        <v>2267</v>
      </c>
      <c r="B256" s="5" t="s">
        <v>2268</v>
      </c>
      <c r="C256" s="5">
        <v>240</v>
      </c>
      <c r="D256" s="132">
        <v>32800.51</v>
      </c>
      <c r="E256" s="137">
        <v>44988</v>
      </c>
      <c r="F256" s="137">
        <v>44994</v>
      </c>
      <c r="G256" s="138">
        <f>VLOOKUP(A256,'[1]2.x-1'!$A$1:$C$151,2,FALSE)</f>
        <v>0</v>
      </c>
      <c r="H256" s="5" t="s">
        <v>8265</v>
      </c>
      <c r="I256" s="22">
        <f t="shared" si="102"/>
        <v>240</v>
      </c>
      <c r="J256" s="5"/>
      <c r="K256" s="5"/>
      <c r="L256" s="121">
        <f t="shared" si="103"/>
        <v>32800.51</v>
      </c>
      <c r="M256" s="121">
        <f t="shared" si="104"/>
        <v>32800.51</v>
      </c>
      <c r="N256" s="33">
        <f t="shared" si="105"/>
        <v>0</v>
      </c>
      <c r="S256">
        <v>1</v>
      </c>
      <c r="T256" s="29">
        <f>O256*M256</f>
        <v>0</v>
      </c>
      <c r="U256" s="29">
        <f>P256*M256</f>
        <v>0</v>
      </c>
      <c r="V256" s="29">
        <f>Q256*M256</f>
        <v>0</v>
      </c>
      <c r="W256" s="29">
        <f>R256*M256</f>
        <v>0</v>
      </c>
      <c r="X256" s="29">
        <f>S256*M256</f>
        <v>32800.51</v>
      </c>
      <c r="Z256" s="29"/>
    </row>
    <row r="257" spans="1:26" x14ac:dyDescent="0.3">
      <c r="A257" s="5" t="s">
        <v>2285</v>
      </c>
      <c r="B257" s="5" t="s">
        <v>2286</v>
      </c>
      <c r="C257" s="5">
        <v>500</v>
      </c>
      <c r="D257" s="132">
        <v>603.79</v>
      </c>
      <c r="E257" s="137">
        <v>44988</v>
      </c>
      <c r="F257" s="137">
        <v>44994</v>
      </c>
      <c r="G257" s="138">
        <f>VLOOKUP(A257,'[1]2.x-1'!$A$1:$C$151,2,FALSE)</f>
        <v>0</v>
      </c>
      <c r="H257" s="5" t="s">
        <v>8255</v>
      </c>
      <c r="I257" s="22">
        <f t="shared" si="102"/>
        <v>500</v>
      </c>
      <c r="J257" s="5"/>
      <c r="K257" s="5"/>
      <c r="L257" s="121">
        <f t="shared" si="103"/>
        <v>603.79</v>
      </c>
      <c r="M257" s="121">
        <f t="shared" si="104"/>
        <v>603.79</v>
      </c>
      <c r="N257" s="33">
        <f t="shared" si="105"/>
        <v>0</v>
      </c>
      <c r="P257">
        <v>1</v>
      </c>
      <c r="T257" s="29">
        <f>O257*M257</f>
        <v>0</v>
      </c>
      <c r="U257" s="29">
        <f>P257*M257</f>
        <v>603.79</v>
      </c>
      <c r="V257" s="29">
        <f>Q257*M257</f>
        <v>0</v>
      </c>
      <c r="W257" s="29">
        <f>R257*M257</f>
        <v>0</v>
      </c>
      <c r="X257" s="29">
        <f>S257*M257</f>
        <v>0</v>
      </c>
      <c r="Z257" s="29"/>
    </row>
    <row r="258" spans="1:26" x14ac:dyDescent="0.3">
      <c r="A258" s="92" t="s">
        <v>8418</v>
      </c>
      <c r="B258" s="92"/>
      <c r="C258" s="92"/>
      <c r="D258" s="131"/>
      <c r="E258" s="136" t="s">
        <v>7351</v>
      </c>
      <c r="F258" s="136">
        <v>45002</v>
      </c>
      <c r="G258" s="133"/>
      <c r="H258" s="92"/>
      <c r="I258" s="96"/>
      <c r="J258" s="92"/>
      <c r="K258" s="92"/>
      <c r="L258" s="129">
        <f t="shared" si="103"/>
        <v>0</v>
      </c>
      <c r="M258" s="129">
        <f t="shared" si="104"/>
        <v>0</v>
      </c>
      <c r="N258" s="97"/>
      <c r="T258" s="29"/>
      <c r="U258" s="29"/>
      <c r="V258" s="29"/>
      <c r="W258" s="29"/>
      <c r="X258" s="29"/>
      <c r="Z258" s="29"/>
    </row>
    <row r="259" spans="1:26" x14ac:dyDescent="0.3">
      <c r="A259" s="5" t="s">
        <v>2510</v>
      </c>
      <c r="B259" s="5" t="s">
        <v>2511</v>
      </c>
      <c r="C259" s="5">
        <v>40</v>
      </c>
      <c r="D259" s="132">
        <v>6067.32</v>
      </c>
      <c r="E259" s="137" t="s">
        <v>7351</v>
      </c>
      <c r="F259" s="137">
        <v>44862</v>
      </c>
      <c r="G259" s="138">
        <f>VLOOKUP(A259,'[1]2.x-1'!$A$1:$C$151,2,FALSE)</f>
        <v>0.75</v>
      </c>
      <c r="H259" s="5" t="s">
        <v>8270</v>
      </c>
      <c r="I259" s="22">
        <f t="shared" si="102"/>
        <v>10</v>
      </c>
      <c r="J259" s="5"/>
      <c r="K259" s="5"/>
      <c r="L259" s="121">
        <f t="shared" si="103"/>
        <v>1516.83</v>
      </c>
      <c r="M259" s="121">
        <f t="shared" si="104"/>
        <v>1516.83</v>
      </c>
      <c r="N259" s="33">
        <f t="shared" si="105"/>
        <v>0</v>
      </c>
      <c r="Q259">
        <v>1</v>
      </c>
      <c r="T259" s="29">
        <f t="shared" ref="T259:T289" si="111">O259*M259</f>
        <v>0</v>
      </c>
      <c r="U259" s="29">
        <f t="shared" ref="U259:U289" si="112">P259*M259</f>
        <v>0</v>
      </c>
      <c r="V259" s="29">
        <f t="shared" ref="V259:V289" si="113">Q259*M259</f>
        <v>1516.83</v>
      </c>
      <c r="W259" s="29">
        <f t="shared" ref="W259:W289" si="114">R259*M259</f>
        <v>0</v>
      </c>
      <c r="X259" s="29">
        <f t="shared" ref="X259:X289" si="115">S259*M259</f>
        <v>0</v>
      </c>
      <c r="Z259" s="29"/>
    </row>
    <row r="260" spans="1:26" x14ac:dyDescent="0.3">
      <c r="A260" s="5" t="s">
        <v>2510</v>
      </c>
      <c r="B260" s="5" t="s">
        <v>2511</v>
      </c>
      <c r="C260" s="5">
        <v>10</v>
      </c>
      <c r="D260" s="132">
        <v>1175.46</v>
      </c>
      <c r="E260" s="137" t="s">
        <v>7351</v>
      </c>
      <c r="F260" s="137">
        <v>44862</v>
      </c>
      <c r="G260" s="138">
        <f>VLOOKUP(A260,'[1]2.x-1'!$A$1:$C$151,2,FALSE)</f>
        <v>0.75</v>
      </c>
      <c r="H260" s="5" t="s">
        <v>8271</v>
      </c>
      <c r="I260" s="22">
        <f t="shared" ref="I260:I323" si="116">C260*(1-G260)</f>
        <v>2.5</v>
      </c>
      <c r="J260" s="5"/>
      <c r="K260" s="5"/>
      <c r="L260" s="121">
        <f t="shared" ref="L260:L323" si="117">D260*(1-G260)</f>
        <v>293.86500000000001</v>
      </c>
      <c r="M260" s="121">
        <f t="shared" ref="M260:M323" si="118">IF(J260="",L260,(D260/C260)*J260)</f>
        <v>293.86500000000001</v>
      </c>
      <c r="N260" s="33">
        <f t="shared" ref="N260:N323" si="119">L260-M260</f>
        <v>0</v>
      </c>
      <c r="Q260">
        <v>1</v>
      </c>
      <c r="T260" s="29">
        <f t="shared" si="111"/>
        <v>0</v>
      </c>
      <c r="U260" s="29">
        <f t="shared" si="112"/>
        <v>0</v>
      </c>
      <c r="V260" s="29">
        <f t="shared" si="113"/>
        <v>293.86500000000001</v>
      </c>
      <c r="W260" s="29">
        <f t="shared" si="114"/>
        <v>0</v>
      </c>
      <c r="X260" s="29">
        <f t="shared" si="115"/>
        <v>0</v>
      </c>
      <c r="Z260" s="29"/>
    </row>
    <row r="261" spans="1:26" x14ac:dyDescent="0.3">
      <c r="A261" s="5" t="s">
        <v>2512</v>
      </c>
      <c r="B261" s="5" t="s">
        <v>2513</v>
      </c>
      <c r="C261" s="5">
        <v>8</v>
      </c>
      <c r="D261" s="132">
        <v>1249.8699999999999</v>
      </c>
      <c r="E261" s="137" t="s">
        <v>8457</v>
      </c>
      <c r="F261" s="137">
        <v>44879</v>
      </c>
      <c r="G261" s="138">
        <f>VLOOKUP(A261,'[1]2.x-1'!$A$1:$C$151,2,FALSE)</f>
        <v>0.1</v>
      </c>
      <c r="H261" s="5" t="s">
        <v>8270</v>
      </c>
      <c r="I261" s="22">
        <f t="shared" si="116"/>
        <v>7.2</v>
      </c>
      <c r="J261" s="5"/>
      <c r="K261" s="5"/>
      <c r="L261" s="121">
        <f t="shared" si="117"/>
        <v>1124.883</v>
      </c>
      <c r="M261" s="121">
        <f t="shared" si="118"/>
        <v>1124.883</v>
      </c>
      <c r="N261" s="33">
        <f t="shared" si="119"/>
        <v>0</v>
      </c>
      <c r="Q261">
        <v>1</v>
      </c>
      <c r="T261" s="29">
        <f t="shared" si="111"/>
        <v>0</v>
      </c>
      <c r="U261" s="29">
        <f t="shared" si="112"/>
        <v>0</v>
      </c>
      <c r="V261" s="29">
        <f t="shared" si="113"/>
        <v>1124.883</v>
      </c>
      <c r="W261" s="29">
        <f t="shared" si="114"/>
        <v>0</v>
      </c>
      <c r="X261" s="29">
        <f t="shared" si="115"/>
        <v>0</v>
      </c>
      <c r="Z261" s="29"/>
    </row>
    <row r="262" spans="1:26" x14ac:dyDescent="0.3">
      <c r="A262" s="5" t="s">
        <v>2512</v>
      </c>
      <c r="B262" s="5" t="s">
        <v>2513</v>
      </c>
      <c r="C262" s="5">
        <v>8</v>
      </c>
      <c r="D262" s="132">
        <v>968.58</v>
      </c>
      <c r="E262" s="137" t="s">
        <v>8457</v>
      </c>
      <c r="F262" s="137">
        <v>44879</v>
      </c>
      <c r="G262" s="138">
        <f>VLOOKUP(A262,'[1]2.x-1'!$A$1:$C$151,2,FALSE)</f>
        <v>0.1</v>
      </c>
      <c r="H262" s="5" t="s">
        <v>8271</v>
      </c>
      <c r="I262" s="22">
        <f t="shared" si="116"/>
        <v>7.2</v>
      </c>
      <c r="J262" s="5"/>
      <c r="K262" s="5"/>
      <c r="L262" s="121">
        <f t="shared" si="117"/>
        <v>871.72200000000009</v>
      </c>
      <c r="M262" s="121">
        <f t="shared" si="118"/>
        <v>871.72200000000009</v>
      </c>
      <c r="N262" s="33">
        <f t="shared" si="119"/>
        <v>0</v>
      </c>
      <c r="Q262">
        <v>1</v>
      </c>
      <c r="T262" s="29">
        <f t="shared" si="111"/>
        <v>0</v>
      </c>
      <c r="U262" s="29">
        <f t="shared" si="112"/>
        <v>0</v>
      </c>
      <c r="V262" s="29">
        <f t="shared" si="113"/>
        <v>871.72200000000009</v>
      </c>
      <c r="W262" s="29">
        <f t="shared" si="114"/>
        <v>0</v>
      </c>
      <c r="X262" s="29">
        <f t="shared" si="115"/>
        <v>0</v>
      </c>
      <c r="Z262" s="29"/>
    </row>
    <row r="263" spans="1:26" x14ac:dyDescent="0.3">
      <c r="A263" s="5" t="s">
        <v>2512</v>
      </c>
      <c r="B263" s="5" t="s">
        <v>2513</v>
      </c>
      <c r="C263" s="5">
        <v>8</v>
      </c>
      <c r="D263" s="132">
        <v>968.58</v>
      </c>
      <c r="E263" s="137" t="s">
        <v>8457</v>
      </c>
      <c r="F263" s="137">
        <v>44879</v>
      </c>
      <c r="G263" s="138">
        <f>VLOOKUP(A263,'[1]2.x-1'!$A$1:$C$151,2,FALSE)</f>
        <v>0.1</v>
      </c>
      <c r="H263" s="5" t="s">
        <v>8272</v>
      </c>
      <c r="I263" s="22">
        <f t="shared" si="116"/>
        <v>7.2</v>
      </c>
      <c r="J263" s="5"/>
      <c r="K263" s="5"/>
      <c r="L263" s="121">
        <f t="shared" si="117"/>
        <v>871.72200000000009</v>
      </c>
      <c r="M263" s="121">
        <f t="shared" si="118"/>
        <v>871.72200000000009</v>
      </c>
      <c r="N263" s="33">
        <f t="shared" si="119"/>
        <v>0</v>
      </c>
      <c r="Q263">
        <v>1</v>
      </c>
      <c r="T263" s="29">
        <f t="shared" si="111"/>
        <v>0</v>
      </c>
      <c r="U263" s="29">
        <f t="shared" si="112"/>
        <v>0</v>
      </c>
      <c r="V263" s="29">
        <f t="shared" si="113"/>
        <v>871.72200000000009</v>
      </c>
      <c r="W263" s="29">
        <f t="shared" si="114"/>
        <v>0</v>
      </c>
      <c r="X263" s="29">
        <f t="shared" si="115"/>
        <v>0</v>
      </c>
      <c r="Z263" s="29"/>
    </row>
    <row r="264" spans="1:26" x14ac:dyDescent="0.3">
      <c r="A264" s="5" t="s">
        <v>2514</v>
      </c>
      <c r="B264" s="5" t="s">
        <v>2515</v>
      </c>
      <c r="C264" s="5">
        <v>8</v>
      </c>
      <c r="D264" s="132">
        <v>1249.8699999999999</v>
      </c>
      <c r="E264" s="137">
        <v>44880</v>
      </c>
      <c r="F264" s="137">
        <v>44895</v>
      </c>
      <c r="G264" s="138">
        <f>VLOOKUP(A264,'[1]2.x-1'!$A$1:$C$151,2,FALSE)</f>
        <v>0</v>
      </c>
      <c r="H264" s="5" t="s">
        <v>8270</v>
      </c>
      <c r="I264" s="22">
        <f t="shared" si="116"/>
        <v>8</v>
      </c>
      <c r="J264" s="5"/>
      <c r="K264" s="5"/>
      <c r="L264" s="121">
        <f t="shared" si="117"/>
        <v>1249.8699999999999</v>
      </c>
      <c r="M264" s="121">
        <f t="shared" si="118"/>
        <v>1249.8699999999999</v>
      </c>
      <c r="N264" s="33">
        <f t="shared" si="119"/>
        <v>0</v>
      </c>
      <c r="S264">
        <v>1</v>
      </c>
      <c r="T264" s="29">
        <f t="shared" si="111"/>
        <v>0</v>
      </c>
      <c r="U264" s="29">
        <f t="shared" si="112"/>
        <v>0</v>
      </c>
      <c r="V264" s="29">
        <f t="shared" si="113"/>
        <v>0</v>
      </c>
      <c r="W264" s="29">
        <f t="shared" si="114"/>
        <v>0</v>
      </c>
      <c r="X264" s="29">
        <f t="shared" si="115"/>
        <v>1249.8699999999999</v>
      </c>
      <c r="Z264" s="29"/>
    </row>
    <row r="265" spans="1:26" x14ac:dyDescent="0.3">
      <c r="A265" s="5" t="s">
        <v>2514</v>
      </c>
      <c r="B265" s="5" t="s">
        <v>2515</v>
      </c>
      <c r="C265" s="5">
        <v>8</v>
      </c>
      <c r="D265" s="132">
        <v>968.58</v>
      </c>
      <c r="E265" s="137">
        <v>44880</v>
      </c>
      <c r="F265" s="137">
        <v>44895</v>
      </c>
      <c r="G265" s="138">
        <f>VLOOKUP(A265,'[1]2.x-1'!$A$1:$C$151,2,FALSE)</f>
        <v>0</v>
      </c>
      <c r="H265" s="5" t="s">
        <v>8271</v>
      </c>
      <c r="I265" s="22">
        <f t="shared" si="116"/>
        <v>8</v>
      </c>
      <c r="J265" s="5"/>
      <c r="K265" s="5"/>
      <c r="L265" s="121">
        <f t="shared" si="117"/>
        <v>968.58</v>
      </c>
      <c r="M265" s="121">
        <f t="shared" si="118"/>
        <v>968.58</v>
      </c>
      <c r="N265" s="33">
        <f t="shared" si="119"/>
        <v>0</v>
      </c>
      <c r="S265">
        <v>1</v>
      </c>
      <c r="T265" s="29">
        <f t="shared" si="111"/>
        <v>0</v>
      </c>
      <c r="U265" s="29">
        <f t="shared" si="112"/>
        <v>0</v>
      </c>
      <c r="V265" s="29">
        <f t="shared" si="113"/>
        <v>0</v>
      </c>
      <c r="W265" s="29">
        <f t="shared" si="114"/>
        <v>0</v>
      </c>
      <c r="X265" s="29">
        <f t="shared" si="115"/>
        <v>968.58</v>
      </c>
      <c r="Z265" s="29"/>
    </row>
    <row r="266" spans="1:26" x14ac:dyDescent="0.3">
      <c r="A266" s="5" t="s">
        <v>2514</v>
      </c>
      <c r="B266" s="5" t="s">
        <v>2515</v>
      </c>
      <c r="C266" s="5">
        <v>8</v>
      </c>
      <c r="D266" s="132">
        <v>968.58</v>
      </c>
      <c r="E266" s="137">
        <v>44880</v>
      </c>
      <c r="F266" s="137">
        <v>44895</v>
      </c>
      <c r="G266" s="138">
        <f>VLOOKUP(A266,'[1]2.x-1'!$A$1:$C$151,2,FALSE)</f>
        <v>0</v>
      </c>
      <c r="H266" s="5" t="s">
        <v>8272</v>
      </c>
      <c r="I266" s="22">
        <f t="shared" si="116"/>
        <v>8</v>
      </c>
      <c r="J266" s="5"/>
      <c r="K266" s="5"/>
      <c r="L266" s="121">
        <f t="shared" si="117"/>
        <v>968.58</v>
      </c>
      <c r="M266" s="121">
        <f t="shared" si="118"/>
        <v>968.58</v>
      </c>
      <c r="N266" s="33">
        <f t="shared" si="119"/>
        <v>0</v>
      </c>
      <c r="S266">
        <v>1</v>
      </c>
      <c r="T266" s="29">
        <f t="shared" si="111"/>
        <v>0</v>
      </c>
      <c r="U266" s="29">
        <f t="shared" si="112"/>
        <v>0</v>
      </c>
      <c r="V266" s="29">
        <f t="shared" si="113"/>
        <v>0</v>
      </c>
      <c r="W266" s="29">
        <f t="shared" si="114"/>
        <v>0</v>
      </c>
      <c r="X266" s="29">
        <f t="shared" si="115"/>
        <v>968.58</v>
      </c>
      <c r="Z266" s="29"/>
    </row>
    <row r="267" spans="1:26" x14ac:dyDescent="0.3">
      <c r="A267" s="5" t="s">
        <v>2516</v>
      </c>
      <c r="B267" s="5" t="s">
        <v>2517</v>
      </c>
      <c r="C267" s="5">
        <v>8</v>
      </c>
      <c r="D267" s="132">
        <v>1249.8699999999999</v>
      </c>
      <c r="E267" s="137">
        <v>44904</v>
      </c>
      <c r="F267" s="137">
        <v>44910</v>
      </c>
      <c r="G267" s="138">
        <f>VLOOKUP(A267,'[1]2.x-1'!$A$1:$C$151,2,FALSE)</f>
        <v>0</v>
      </c>
      <c r="H267" s="5" t="s">
        <v>8270</v>
      </c>
      <c r="I267" s="22">
        <f t="shared" si="116"/>
        <v>8</v>
      </c>
      <c r="J267" s="5"/>
      <c r="K267" s="5"/>
      <c r="L267" s="121">
        <f t="shared" si="117"/>
        <v>1249.8699999999999</v>
      </c>
      <c r="M267" s="121">
        <f t="shared" si="118"/>
        <v>1249.8699999999999</v>
      </c>
      <c r="N267" s="33">
        <f t="shared" si="119"/>
        <v>0</v>
      </c>
      <c r="S267">
        <v>1</v>
      </c>
      <c r="T267" s="29">
        <f t="shared" si="111"/>
        <v>0</v>
      </c>
      <c r="U267" s="29">
        <f t="shared" si="112"/>
        <v>0</v>
      </c>
      <c r="V267" s="29">
        <f t="shared" si="113"/>
        <v>0</v>
      </c>
      <c r="W267" s="29">
        <f t="shared" si="114"/>
        <v>0</v>
      </c>
      <c r="X267" s="29">
        <f t="shared" si="115"/>
        <v>1249.8699999999999</v>
      </c>
      <c r="Z267" s="29"/>
    </row>
    <row r="268" spans="1:26" x14ac:dyDescent="0.3">
      <c r="A268" s="5" t="s">
        <v>2516</v>
      </c>
      <c r="B268" s="5" t="s">
        <v>2517</v>
      </c>
      <c r="C268" s="5">
        <v>24</v>
      </c>
      <c r="D268" s="132">
        <v>2905.73</v>
      </c>
      <c r="E268" s="137">
        <v>44904</v>
      </c>
      <c r="F268" s="137">
        <v>44910</v>
      </c>
      <c r="G268" s="138">
        <f>VLOOKUP(A268,'[1]2.x-1'!$A$1:$C$151,2,FALSE)</f>
        <v>0</v>
      </c>
      <c r="H268" s="5" t="s">
        <v>8272</v>
      </c>
      <c r="I268" s="22">
        <f t="shared" si="116"/>
        <v>24</v>
      </c>
      <c r="J268" s="5"/>
      <c r="K268" s="5"/>
      <c r="L268" s="121">
        <f t="shared" si="117"/>
        <v>2905.73</v>
      </c>
      <c r="M268" s="121">
        <f t="shared" si="118"/>
        <v>2905.73</v>
      </c>
      <c r="N268" s="33">
        <f t="shared" si="119"/>
        <v>0</v>
      </c>
      <c r="S268">
        <v>1</v>
      </c>
      <c r="T268" s="29">
        <f t="shared" si="111"/>
        <v>0</v>
      </c>
      <c r="U268" s="29">
        <f t="shared" si="112"/>
        <v>0</v>
      </c>
      <c r="V268" s="29">
        <f t="shared" si="113"/>
        <v>0</v>
      </c>
      <c r="W268" s="29">
        <f t="shared" si="114"/>
        <v>0</v>
      </c>
      <c r="X268" s="29">
        <f t="shared" si="115"/>
        <v>2905.73</v>
      </c>
      <c r="Z268" s="29"/>
    </row>
    <row r="269" spans="1:26" x14ac:dyDescent="0.3">
      <c r="A269" s="5" t="s">
        <v>2516</v>
      </c>
      <c r="B269" s="5" t="s">
        <v>2517</v>
      </c>
      <c r="C269" s="5">
        <v>8</v>
      </c>
      <c r="D269" s="132">
        <v>968.58</v>
      </c>
      <c r="E269" s="137">
        <v>44904</v>
      </c>
      <c r="F269" s="137">
        <v>44910</v>
      </c>
      <c r="G269" s="138">
        <f>VLOOKUP(A269,'[1]2.x-1'!$A$1:$C$151,2,FALSE)</f>
        <v>0</v>
      </c>
      <c r="H269" s="5" t="s">
        <v>8269</v>
      </c>
      <c r="I269" s="22">
        <f t="shared" si="116"/>
        <v>8</v>
      </c>
      <c r="J269" s="5"/>
      <c r="K269" s="5"/>
      <c r="L269" s="121">
        <f t="shared" si="117"/>
        <v>968.58</v>
      </c>
      <c r="M269" s="121">
        <f t="shared" si="118"/>
        <v>968.58</v>
      </c>
      <c r="N269" s="33">
        <f t="shared" si="119"/>
        <v>0</v>
      </c>
      <c r="S269">
        <v>1</v>
      </c>
      <c r="T269" s="29">
        <f t="shared" si="111"/>
        <v>0</v>
      </c>
      <c r="U269" s="29">
        <f t="shared" si="112"/>
        <v>0</v>
      </c>
      <c r="V269" s="29">
        <f t="shared" si="113"/>
        <v>0</v>
      </c>
      <c r="W269" s="29">
        <f t="shared" si="114"/>
        <v>0</v>
      </c>
      <c r="X269" s="29">
        <f t="shared" si="115"/>
        <v>968.58</v>
      </c>
      <c r="Z269" s="29"/>
    </row>
    <row r="270" spans="1:26" x14ac:dyDescent="0.3">
      <c r="A270" s="5" t="s">
        <v>2532</v>
      </c>
      <c r="B270" s="5" t="s">
        <v>2533</v>
      </c>
      <c r="C270" s="5">
        <v>500</v>
      </c>
      <c r="D270" s="132">
        <v>591.95000000000005</v>
      </c>
      <c r="E270" s="137">
        <v>44904</v>
      </c>
      <c r="F270" s="137">
        <v>44910</v>
      </c>
      <c r="G270" s="138">
        <f>VLOOKUP(A270,'[1]2.x-1'!$A$1:$C$151,2,FALSE)</f>
        <v>0</v>
      </c>
      <c r="H270" s="5" t="s">
        <v>8255</v>
      </c>
      <c r="I270" s="22">
        <f t="shared" si="116"/>
        <v>500</v>
      </c>
      <c r="J270" s="5"/>
      <c r="K270" s="5"/>
      <c r="L270" s="121">
        <f t="shared" si="117"/>
        <v>591.95000000000005</v>
      </c>
      <c r="M270" s="121">
        <f t="shared" si="118"/>
        <v>591.95000000000005</v>
      </c>
      <c r="N270" s="33">
        <f t="shared" si="119"/>
        <v>0</v>
      </c>
      <c r="P270">
        <v>1</v>
      </c>
      <c r="T270" s="29">
        <f t="shared" si="111"/>
        <v>0</v>
      </c>
      <c r="U270" s="29">
        <f t="shared" si="112"/>
        <v>591.95000000000005</v>
      </c>
      <c r="V270" s="29">
        <f t="shared" si="113"/>
        <v>0</v>
      </c>
      <c r="W270" s="29">
        <f t="shared" si="114"/>
        <v>0</v>
      </c>
      <c r="X270" s="29">
        <f t="shared" si="115"/>
        <v>0</v>
      </c>
      <c r="Z270" s="29"/>
    </row>
    <row r="271" spans="1:26" x14ac:dyDescent="0.3">
      <c r="A271" s="5" t="s">
        <v>2518</v>
      </c>
      <c r="B271" s="5" t="s">
        <v>2519</v>
      </c>
      <c r="C271" s="5">
        <v>8</v>
      </c>
      <c r="D271" s="132">
        <v>1287.3599999999999</v>
      </c>
      <c r="E271" s="137">
        <v>44994</v>
      </c>
      <c r="F271" s="137">
        <v>44994</v>
      </c>
      <c r="G271" s="138">
        <f>VLOOKUP(A271,'[1]2.x-1'!$A$1:$C$151,2,FALSE)</f>
        <v>0</v>
      </c>
      <c r="H271" s="5" t="s">
        <v>8270</v>
      </c>
      <c r="I271" s="22">
        <f t="shared" si="116"/>
        <v>8</v>
      </c>
      <c r="J271" s="5"/>
      <c r="K271" s="5"/>
      <c r="L271" s="121">
        <f t="shared" si="117"/>
        <v>1287.3599999999999</v>
      </c>
      <c r="M271" s="121">
        <f t="shared" si="118"/>
        <v>1287.3599999999999</v>
      </c>
      <c r="N271" s="33">
        <f t="shared" si="119"/>
        <v>0</v>
      </c>
      <c r="S271">
        <v>1</v>
      </c>
      <c r="T271" s="29">
        <f t="shared" si="111"/>
        <v>0</v>
      </c>
      <c r="U271" s="29">
        <f t="shared" si="112"/>
        <v>0</v>
      </c>
      <c r="V271" s="29">
        <f t="shared" si="113"/>
        <v>0</v>
      </c>
      <c r="W271" s="29">
        <f t="shared" si="114"/>
        <v>0</v>
      </c>
      <c r="X271" s="29">
        <f t="shared" si="115"/>
        <v>1287.3599999999999</v>
      </c>
      <c r="Z271" s="29"/>
    </row>
    <row r="272" spans="1:26" x14ac:dyDescent="0.3">
      <c r="A272" s="5" t="s">
        <v>2518</v>
      </c>
      <c r="B272" s="5" t="s">
        <v>2519</v>
      </c>
      <c r="C272" s="5">
        <v>8</v>
      </c>
      <c r="D272" s="132">
        <v>997.63</v>
      </c>
      <c r="E272" s="137">
        <v>44994</v>
      </c>
      <c r="F272" s="137">
        <v>44994</v>
      </c>
      <c r="G272" s="138">
        <f>VLOOKUP(A272,'[1]2.x-1'!$A$1:$C$151,2,FALSE)</f>
        <v>0</v>
      </c>
      <c r="H272" s="5" t="s">
        <v>8271</v>
      </c>
      <c r="I272" s="22">
        <f t="shared" si="116"/>
        <v>8</v>
      </c>
      <c r="J272" s="5"/>
      <c r="K272" s="5"/>
      <c r="L272" s="121">
        <f t="shared" si="117"/>
        <v>997.63</v>
      </c>
      <c r="M272" s="121">
        <f t="shared" si="118"/>
        <v>997.63</v>
      </c>
      <c r="N272" s="33">
        <f t="shared" si="119"/>
        <v>0</v>
      </c>
      <c r="S272">
        <v>1</v>
      </c>
      <c r="T272" s="29">
        <f t="shared" si="111"/>
        <v>0</v>
      </c>
      <c r="U272" s="29">
        <f t="shared" si="112"/>
        <v>0</v>
      </c>
      <c r="V272" s="29">
        <f t="shared" si="113"/>
        <v>0</v>
      </c>
      <c r="W272" s="29">
        <f t="shared" si="114"/>
        <v>0</v>
      </c>
      <c r="X272" s="29">
        <f t="shared" si="115"/>
        <v>997.63</v>
      </c>
      <c r="Z272" s="29"/>
    </row>
    <row r="273" spans="1:26" x14ac:dyDescent="0.3">
      <c r="A273" s="5" t="s">
        <v>2518</v>
      </c>
      <c r="B273" s="5" t="s">
        <v>2519</v>
      </c>
      <c r="C273" s="5">
        <v>60</v>
      </c>
      <c r="D273" s="132">
        <v>7482.26</v>
      </c>
      <c r="E273" s="137">
        <v>44994</v>
      </c>
      <c r="F273" s="137">
        <v>44994</v>
      </c>
      <c r="G273" s="138">
        <f>VLOOKUP(A273,'[1]2.x-1'!$A$1:$C$151,2,FALSE)</f>
        <v>0</v>
      </c>
      <c r="H273" s="5" t="s">
        <v>8272</v>
      </c>
      <c r="I273" s="22">
        <f t="shared" si="116"/>
        <v>60</v>
      </c>
      <c r="J273" s="5"/>
      <c r="K273" s="5"/>
      <c r="L273" s="121">
        <f t="shared" si="117"/>
        <v>7482.26</v>
      </c>
      <c r="M273" s="121">
        <f t="shared" si="118"/>
        <v>7482.26</v>
      </c>
      <c r="N273" s="33">
        <f t="shared" si="119"/>
        <v>0</v>
      </c>
      <c r="S273">
        <v>1</v>
      </c>
      <c r="T273" s="29">
        <f t="shared" si="111"/>
        <v>0</v>
      </c>
      <c r="U273" s="29">
        <f t="shared" si="112"/>
        <v>0</v>
      </c>
      <c r="V273" s="29">
        <f t="shared" si="113"/>
        <v>0</v>
      </c>
      <c r="W273" s="29">
        <f t="shared" si="114"/>
        <v>0</v>
      </c>
      <c r="X273" s="29">
        <f t="shared" si="115"/>
        <v>7482.26</v>
      </c>
      <c r="Z273" s="29"/>
    </row>
    <row r="274" spans="1:26" x14ac:dyDescent="0.3">
      <c r="A274" s="5" t="s">
        <v>2534</v>
      </c>
      <c r="B274" s="5" t="s">
        <v>2535</v>
      </c>
      <c r="C274" s="5">
        <v>500</v>
      </c>
      <c r="D274" s="132">
        <v>603.79</v>
      </c>
      <c r="E274" s="137">
        <v>44994</v>
      </c>
      <c r="F274" s="137">
        <v>44994</v>
      </c>
      <c r="G274" s="138">
        <f>VLOOKUP(A274,'[1]2.x-1'!$A$1:$C$151,2,FALSE)</f>
        <v>0</v>
      </c>
      <c r="H274" s="5" t="s">
        <v>8255</v>
      </c>
      <c r="I274" s="22">
        <f t="shared" si="116"/>
        <v>500</v>
      </c>
      <c r="J274" s="5"/>
      <c r="K274" s="5"/>
      <c r="L274" s="121">
        <f t="shared" si="117"/>
        <v>603.79</v>
      </c>
      <c r="M274" s="121">
        <f t="shared" si="118"/>
        <v>603.79</v>
      </c>
      <c r="N274" s="33">
        <f t="shared" si="119"/>
        <v>0</v>
      </c>
      <c r="P274">
        <v>1</v>
      </c>
      <c r="T274" s="29">
        <f t="shared" si="111"/>
        <v>0</v>
      </c>
      <c r="U274" s="29">
        <f t="shared" si="112"/>
        <v>603.79</v>
      </c>
      <c r="V274" s="29">
        <f t="shared" si="113"/>
        <v>0</v>
      </c>
      <c r="W274" s="29">
        <f t="shared" si="114"/>
        <v>0</v>
      </c>
      <c r="X274" s="29">
        <f t="shared" si="115"/>
        <v>0</v>
      </c>
      <c r="Z274" s="29"/>
    </row>
    <row r="275" spans="1:26" x14ac:dyDescent="0.3">
      <c r="A275" s="5" t="s">
        <v>2546</v>
      </c>
      <c r="B275" s="5" t="s">
        <v>2547</v>
      </c>
      <c r="C275" s="5">
        <v>16</v>
      </c>
      <c r="D275" s="132">
        <v>2211.85</v>
      </c>
      <c r="E275" s="137">
        <v>44995</v>
      </c>
      <c r="F275" s="137">
        <v>44998</v>
      </c>
      <c r="G275" s="138">
        <f>VLOOKUP(A275,'[1]2.x-1'!$A$1:$C$151,2,FALSE)</f>
        <v>0</v>
      </c>
      <c r="H275" s="5" t="s">
        <v>8282</v>
      </c>
      <c r="I275" s="22">
        <f t="shared" si="116"/>
        <v>16</v>
      </c>
      <c r="J275" s="5"/>
      <c r="K275" s="5"/>
      <c r="L275" s="121">
        <f t="shared" si="117"/>
        <v>2211.85</v>
      </c>
      <c r="M275" s="121">
        <f t="shared" si="118"/>
        <v>2211.85</v>
      </c>
      <c r="N275" s="33">
        <f t="shared" si="119"/>
        <v>0</v>
      </c>
      <c r="S275">
        <v>1</v>
      </c>
      <c r="T275" s="29">
        <f t="shared" si="111"/>
        <v>0</v>
      </c>
      <c r="U275" s="29">
        <f t="shared" si="112"/>
        <v>0</v>
      </c>
      <c r="V275" s="29">
        <f t="shared" si="113"/>
        <v>0</v>
      </c>
      <c r="W275" s="29">
        <f t="shared" si="114"/>
        <v>0</v>
      </c>
      <c r="X275" s="29">
        <f t="shared" si="115"/>
        <v>2211.85</v>
      </c>
      <c r="Z275" s="29"/>
    </row>
    <row r="276" spans="1:26" x14ac:dyDescent="0.3">
      <c r="A276" s="5" t="s">
        <v>2548</v>
      </c>
      <c r="B276" s="5" t="s">
        <v>2549</v>
      </c>
      <c r="C276" s="5">
        <v>40</v>
      </c>
      <c r="D276" s="132">
        <v>4988.17</v>
      </c>
      <c r="E276" s="137">
        <v>44995</v>
      </c>
      <c r="F276" s="137">
        <v>44998</v>
      </c>
      <c r="G276" s="138">
        <f>VLOOKUP(A276,'[1]2.x-1'!$A$1:$C$151,2,FALSE)</f>
        <v>0</v>
      </c>
      <c r="H276" s="5" t="s">
        <v>8269</v>
      </c>
      <c r="I276" s="22">
        <f t="shared" si="116"/>
        <v>40</v>
      </c>
      <c r="J276" s="5"/>
      <c r="K276" s="5"/>
      <c r="L276" s="121">
        <f t="shared" si="117"/>
        <v>4988.17</v>
      </c>
      <c r="M276" s="121">
        <f t="shared" si="118"/>
        <v>4988.17</v>
      </c>
      <c r="N276" s="33">
        <f t="shared" si="119"/>
        <v>0</v>
      </c>
      <c r="S276">
        <v>1</v>
      </c>
      <c r="T276" s="29">
        <f t="shared" si="111"/>
        <v>0</v>
      </c>
      <c r="U276" s="29">
        <f t="shared" si="112"/>
        <v>0</v>
      </c>
      <c r="V276" s="29">
        <f t="shared" si="113"/>
        <v>0</v>
      </c>
      <c r="W276" s="29">
        <f t="shared" si="114"/>
        <v>0</v>
      </c>
      <c r="X276" s="29">
        <f t="shared" si="115"/>
        <v>4988.17</v>
      </c>
      <c r="Z276" s="29"/>
    </row>
    <row r="277" spans="1:26" x14ac:dyDescent="0.3">
      <c r="A277" s="5" t="s">
        <v>2550</v>
      </c>
      <c r="B277" s="5" t="s">
        <v>2551</v>
      </c>
      <c r="C277" s="5">
        <v>40</v>
      </c>
      <c r="D277" s="132">
        <v>5529.62</v>
      </c>
      <c r="E277" s="137">
        <v>44995</v>
      </c>
      <c r="F277" s="137">
        <v>44998</v>
      </c>
      <c r="G277" s="138">
        <f>VLOOKUP(A277,'[1]2.x-1'!$A$1:$C$151,2,FALSE)</f>
        <v>0</v>
      </c>
      <c r="H277" s="5" t="s">
        <v>8282</v>
      </c>
      <c r="I277" s="22">
        <f t="shared" si="116"/>
        <v>40</v>
      </c>
      <c r="J277" s="5"/>
      <c r="K277" s="5"/>
      <c r="L277" s="121">
        <f t="shared" si="117"/>
        <v>5529.62</v>
      </c>
      <c r="M277" s="121">
        <f t="shared" si="118"/>
        <v>5529.62</v>
      </c>
      <c r="N277" s="33">
        <f t="shared" si="119"/>
        <v>0</v>
      </c>
      <c r="S277">
        <v>1</v>
      </c>
      <c r="T277" s="29">
        <f t="shared" si="111"/>
        <v>0</v>
      </c>
      <c r="U277" s="29">
        <f t="shared" si="112"/>
        <v>0</v>
      </c>
      <c r="V277" s="29">
        <f t="shared" si="113"/>
        <v>0</v>
      </c>
      <c r="W277" s="29">
        <f t="shared" si="114"/>
        <v>0</v>
      </c>
      <c r="X277" s="29">
        <f t="shared" si="115"/>
        <v>5529.62</v>
      </c>
      <c r="Z277" s="29"/>
    </row>
    <row r="278" spans="1:26" x14ac:dyDescent="0.3">
      <c r="A278" s="5" t="s">
        <v>2552</v>
      </c>
      <c r="B278" s="5" t="s">
        <v>2553</v>
      </c>
      <c r="C278" s="5">
        <v>40</v>
      </c>
      <c r="D278" s="132">
        <v>4988.17</v>
      </c>
      <c r="E278" s="137">
        <v>44995</v>
      </c>
      <c r="F278" s="137">
        <v>44995</v>
      </c>
      <c r="G278" s="138">
        <f>VLOOKUP(A278,'[1]2.x-1'!$A$1:$C$151,2,FALSE)</f>
        <v>0</v>
      </c>
      <c r="H278" s="5" t="s">
        <v>8269</v>
      </c>
      <c r="I278" s="22">
        <f t="shared" si="116"/>
        <v>40</v>
      </c>
      <c r="J278" s="5"/>
      <c r="K278" s="5"/>
      <c r="L278" s="121">
        <f t="shared" si="117"/>
        <v>4988.17</v>
      </c>
      <c r="M278" s="121">
        <f t="shared" si="118"/>
        <v>4988.17</v>
      </c>
      <c r="N278" s="33">
        <f t="shared" si="119"/>
        <v>0</v>
      </c>
      <c r="S278">
        <v>1</v>
      </c>
      <c r="T278" s="29">
        <f t="shared" si="111"/>
        <v>0</v>
      </c>
      <c r="U278" s="29">
        <f t="shared" si="112"/>
        <v>0</v>
      </c>
      <c r="V278" s="29">
        <f t="shared" si="113"/>
        <v>0</v>
      </c>
      <c r="W278" s="29">
        <f t="shared" si="114"/>
        <v>0</v>
      </c>
      <c r="X278" s="29">
        <f t="shared" si="115"/>
        <v>4988.17</v>
      </c>
      <c r="Z278" s="29"/>
    </row>
    <row r="279" spans="1:26" x14ac:dyDescent="0.3">
      <c r="A279" s="5" t="s">
        <v>2554</v>
      </c>
      <c r="B279" s="5" t="s">
        <v>2555</v>
      </c>
      <c r="C279" s="5">
        <v>80</v>
      </c>
      <c r="D279" s="132">
        <v>11059.23</v>
      </c>
      <c r="E279" s="137">
        <v>44998</v>
      </c>
      <c r="F279" s="137">
        <v>44999</v>
      </c>
      <c r="G279" s="138">
        <f>VLOOKUP(A279,'[1]2.x-1'!$A$1:$C$151,2,FALSE)</f>
        <v>0</v>
      </c>
      <c r="H279" s="5" t="s">
        <v>8273</v>
      </c>
      <c r="I279" s="22">
        <f t="shared" si="116"/>
        <v>80</v>
      </c>
      <c r="J279" s="5"/>
      <c r="K279" s="5"/>
      <c r="L279" s="121">
        <f t="shared" si="117"/>
        <v>11059.23</v>
      </c>
      <c r="M279" s="121">
        <f t="shared" si="118"/>
        <v>11059.23</v>
      </c>
      <c r="N279" s="33">
        <f t="shared" si="119"/>
        <v>0</v>
      </c>
      <c r="S279">
        <v>1</v>
      </c>
      <c r="T279" s="29">
        <f t="shared" si="111"/>
        <v>0</v>
      </c>
      <c r="U279" s="29">
        <f t="shared" si="112"/>
        <v>0</v>
      </c>
      <c r="V279" s="29">
        <f t="shared" si="113"/>
        <v>0</v>
      </c>
      <c r="W279" s="29">
        <f t="shared" si="114"/>
        <v>0</v>
      </c>
      <c r="X279" s="29">
        <f t="shared" si="115"/>
        <v>11059.23</v>
      </c>
      <c r="Z279" s="29"/>
    </row>
    <row r="280" spans="1:26" x14ac:dyDescent="0.3">
      <c r="A280" s="5" t="s">
        <v>2554</v>
      </c>
      <c r="B280" s="5" t="s">
        <v>2555</v>
      </c>
      <c r="C280" s="5">
        <v>80</v>
      </c>
      <c r="D280" s="132">
        <v>9976.35</v>
      </c>
      <c r="E280" s="137">
        <v>44998</v>
      </c>
      <c r="F280" s="137">
        <v>44999</v>
      </c>
      <c r="G280" s="138">
        <f>VLOOKUP(A280,'[1]2.x-1'!$A$1:$C$151,2,FALSE)</f>
        <v>0</v>
      </c>
      <c r="H280" s="5" t="s">
        <v>8272</v>
      </c>
      <c r="I280" s="22">
        <f t="shared" si="116"/>
        <v>80</v>
      </c>
      <c r="J280" s="5"/>
      <c r="K280" s="5"/>
      <c r="L280" s="121">
        <f t="shared" si="117"/>
        <v>9976.35</v>
      </c>
      <c r="M280" s="121">
        <f t="shared" si="118"/>
        <v>9976.35</v>
      </c>
      <c r="N280" s="33">
        <f t="shared" si="119"/>
        <v>0</v>
      </c>
      <c r="S280">
        <v>1</v>
      </c>
      <c r="T280" s="29">
        <f t="shared" si="111"/>
        <v>0</v>
      </c>
      <c r="U280" s="29">
        <f t="shared" si="112"/>
        <v>0</v>
      </c>
      <c r="V280" s="29">
        <f t="shared" si="113"/>
        <v>0</v>
      </c>
      <c r="W280" s="29">
        <f t="shared" si="114"/>
        <v>0</v>
      </c>
      <c r="X280" s="29">
        <f t="shared" si="115"/>
        <v>9976.35</v>
      </c>
      <c r="Z280" s="29"/>
    </row>
    <row r="281" spans="1:26" x14ac:dyDescent="0.3">
      <c r="A281" s="5" t="s">
        <v>2556</v>
      </c>
      <c r="B281" s="5" t="s">
        <v>2557</v>
      </c>
      <c r="C281" s="5">
        <v>80</v>
      </c>
      <c r="D281" s="132">
        <v>9976.35</v>
      </c>
      <c r="E281" s="137">
        <v>45000</v>
      </c>
      <c r="F281" s="137">
        <v>45001</v>
      </c>
      <c r="G281" s="138">
        <f>VLOOKUP(A281,'[1]2.x-1'!$A$1:$C$151,2,FALSE)</f>
        <v>0</v>
      </c>
      <c r="H281" s="5" t="s">
        <v>8272</v>
      </c>
      <c r="I281" s="22">
        <f t="shared" si="116"/>
        <v>80</v>
      </c>
      <c r="J281" s="5"/>
      <c r="K281" s="5"/>
      <c r="L281" s="121">
        <f t="shared" si="117"/>
        <v>9976.35</v>
      </c>
      <c r="M281" s="121">
        <f t="shared" si="118"/>
        <v>9976.35</v>
      </c>
      <c r="N281" s="33">
        <f t="shared" si="119"/>
        <v>0</v>
      </c>
      <c r="S281">
        <v>1</v>
      </c>
      <c r="T281" s="29">
        <f t="shared" si="111"/>
        <v>0</v>
      </c>
      <c r="U281" s="29">
        <f t="shared" si="112"/>
        <v>0</v>
      </c>
      <c r="V281" s="29">
        <f t="shared" si="113"/>
        <v>0</v>
      </c>
      <c r="W281" s="29">
        <f t="shared" si="114"/>
        <v>0</v>
      </c>
      <c r="X281" s="29">
        <f t="shared" si="115"/>
        <v>9976.35</v>
      </c>
      <c r="Z281" s="29"/>
    </row>
    <row r="282" spans="1:26" x14ac:dyDescent="0.3">
      <c r="A282" s="5" t="s">
        <v>2556</v>
      </c>
      <c r="B282" s="5" t="s">
        <v>2557</v>
      </c>
      <c r="C282" s="5">
        <v>80</v>
      </c>
      <c r="D282" s="132">
        <v>11059.23</v>
      </c>
      <c r="E282" s="137">
        <v>45000</v>
      </c>
      <c r="F282" s="137">
        <v>45001</v>
      </c>
      <c r="G282" s="138">
        <f>VLOOKUP(A282,'[1]2.x-1'!$A$1:$C$151,2,FALSE)</f>
        <v>0</v>
      </c>
      <c r="H282" s="5" t="s">
        <v>8273</v>
      </c>
      <c r="I282" s="22">
        <f t="shared" si="116"/>
        <v>80</v>
      </c>
      <c r="J282" s="5"/>
      <c r="K282" s="5"/>
      <c r="L282" s="121">
        <f t="shared" si="117"/>
        <v>11059.23</v>
      </c>
      <c r="M282" s="121">
        <f t="shared" si="118"/>
        <v>11059.23</v>
      </c>
      <c r="N282" s="33">
        <f t="shared" si="119"/>
        <v>0</v>
      </c>
      <c r="S282">
        <v>1</v>
      </c>
      <c r="T282" s="29">
        <f t="shared" si="111"/>
        <v>0</v>
      </c>
      <c r="U282" s="29">
        <f t="shared" si="112"/>
        <v>0</v>
      </c>
      <c r="V282" s="29">
        <f t="shared" si="113"/>
        <v>0</v>
      </c>
      <c r="W282" s="29">
        <f t="shared" si="114"/>
        <v>0</v>
      </c>
      <c r="X282" s="29">
        <f t="shared" si="115"/>
        <v>11059.23</v>
      </c>
      <c r="Z282" s="29"/>
    </row>
    <row r="283" spans="1:26" x14ac:dyDescent="0.3">
      <c r="A283" s="5" t="s">
        <v>2522</v>
      </c>
      <c r="B283" s="5" t="s">
        <v>2523</v>
      </c>
      <c r="C283" s="5">
        <v>80</v>
      </c>
      <c r="D283" s="132">
        <v>9976.35</v>
      </c>
      <c r="E283" s="137">
        <v>45002</v>
      </c>
      <c r="F283" s="137">
        <v>45002</v>
      </c>
      <c r="G283" s="138">
        <f>VLOOKUP(A283,'[1]2.x-1'!$A$1:$C$151,2,FALSE)</f>
        <v>0</v>
      </c>
      <c r="H283" s="5" t="s">
        <v>8272</v>
      </c>
      <c r="I283" s="22">
        <f t="shared" si="116"/>
        <v>80</v>
      </c>
      <c r="J283" s="5"/>
      <c r="K283" s="5"/>
      <c r="L283" s="121">
        <f t="shared" si="117"/>
        <v>9976.35</v>
      </c>
      <c r="M283" s="121">
        <f t="shared" si="118"/>
        <v>9976.35</v>
      </c>
      <c r="N283" s="33">
        <f t="shared" si="119"/>
        <v>0</v>
      </c>
      <c r="S283">
        <v>1</v>
      </c>
      <c r="T283" s="29">
        <f t="shared" si="111"/>
        <v>0</v>
      </c>
      <c r="U283" s="29">
        <f t="shared" si="112"/>
        <v>0</v>
      </c>
      <c r="V283" s="29">
        <f t="shared" si="113"/>
        <v>0</v>
      </c>
      <c r="W283" s="29">
        <f t="shared" si="114"/>
        <v>0</v>
      </c>
      <c r="X283" s="29">
        <f t="shared" si="115"/>
        <v>9976.35</v>
      </c>
      <c r="Z283" s="29"/>
    </row>
    <row r="284" spans="1:26" x14ac:dyDescent="0.3">
      <c r="A284" s="5" t="s">
        <v>2522</v>
      </c>
      <c r="B284" s="5" t="s">
        <v>2523</v>
      </c>
      <c r="C284" s="5">
        <v>24</v>
      </c>
      <c r="D284" s="132">
        <v>3862.09</v>
      </c>
      <c r="E284" s="137">
        <v>45002</v>
      </c>
      <c r="F284" s="137">
        <v>45002</v>
      </c>
      <c r="G284" s="138">
        <f>VLOOKUP(A284,'[1]2.x-1'!$A$1:$C$151,2,FALSE)</f>
        <v>0</v>
      </c>
      <c r="H284" s="5" t="s">
        <v>8267</v>
      </c>
      <c r="I284" s="22">
        <f t="shared" si="116"/>
        <v>24</v>
      </c>
      <c r="J284" s="5"/>
      <c r="K284" s="5"/>
      <c r="L284" s="121">
        <f t="shared" si="117"/>
        <v>3862.09</v>
      </c>
      <c r="M284" s="121">
        <f t="shared" si="118"/>
        <v>3862.09</v>
      </c>
      <c r="N284" s="33">
        <f t="shared" si="119"/>
        <v>0</v>
      </c>
      <c r="S284">
        <v>1</v>
      </c>
      <c r="T284" s="29">
        <f t="shared" si="111"/>
        <v>0</v>
      </c>
      <c r="U284" s="29">
        <f t="shared" si="112"/>
        <v>0</v>
      </c>
      <c r="V284" s="29">
        <f t="shared" si="113"/>
        <v>0</v>
      </c>
      <c r="W284" s="29">
        <f t="shared" si="114"/>
        <v>0</v>
      </c>
      <c r="X284" s="29">
        <f t="shared" si="115"/>
        <v>3862.09</v>
      </c>
      <c r="Z284" s="29"/>
    </row>
    <row r="285" spans="1:26" x14ac:dyDescent="0.3">
      <c r="A285" s="5" t="s">
        <v>2522</v>
      </c>
      <c r="B285" s="5" t="s">
        <v>2523</v>
      </c>
      <c r="C285" s="5">
        <v>80</v>
      </c>
      <c r="D285" s="132">
        <v>9976.35</v>
      </c>
      <c r="E285" s="137">
        <v>45002</v>
      </c>
      <c r="F285" s="137">
        <v>45002</v>
      </c>
      <c r="G285" s="138">
        <f>VLOOKUP(A285,'[1]2.x-1'!$A$1:$C$151,2,FALSE)</f>
        <v>0</v>
      </c>
      <c r="H285" s="5" t="s">
        <v>8269</v>
      </c>
      <c r="I285" s="22">
        <f t="shared" si="116"/>
        <v>80</v>
      </c>
      <c r="J285" s="5"/>
      <c r="K285" s="5"/>
      <c r="L285" s="121">
        <f t="shared" si="117"/>
        <v>9976.35</v>
      </c>
      <c r="M285" s="121">
        <f t="shared" si="118"/>
        <v>9976.35</v>
      </c>
      <c r="N285" s="33">
        <f t="shared" si="119"/>
        <v>0</v>
      </c>
      <c r="S285">
        <v>1</v>
      </c>
      <c r="T285" s="29">
        <f t="shared" si="111"/>
        <v>0</v>
      </c>
      <c r="U285" s="29">
        <f t="shared" si="112"/>
        <v>0</v>
      </c>
      <c r="V285" s="29">
        <f t="shared" si="113"/>
        <v>0</v>
      </c>
      <c r="W285" s="29">
        <f t="shared" si="114"/>
        <v>0</v>
      </c>
      <c r="X285" s="29">
        <f t="shared" si="115"/>
        <v>9976.35</v>
      </c>
      <c r="Z285" s="29"/>
    </row>
    <row r="286" spans="1:26" x14ac:dyDescent="0.3">
      <c r="A286" s="5" t="s">
        <v>2522</v>
      </c>
      <c r="B286" s="5" t="s">
        <v>2523</v>
      </c>
      <c r="C286" s="5">
        <v>24</v>
      </c>
      <c r="D286" s="132">
        <v>2992.9</v>
      </c>
      <c r="E286" s="137">
        <v>45002</v>
      </c>
      <c r="F286" s="137">
        <v>45002</v>
      </c>
      <c r="G286" s="138">
        <f>VLOOKUP(A286,'[1]2.x-1'!$A$1:$C$151,2,FALSE)</f>
        <v>0</v>
      </c>
      <c r="H286" s="5" t="s">
        <v>8271</v>
      </c>
      <c r="I286" s="22">
        <f t="shared" si="116"/>
        <v>24</v>
      </c>
      <c r="J286" s="5"/>
      <c r="K286" s="5"/>
      <c r="L286" s="121">
        <f t="shared" si="117"/>
        <v>2992.9</v>
      </c>
      <c r="M286" s="121">
        <f t="shared" si="118"/>
        <v>2992.9</v>
      </c>
      <c r="N286" s="33">
        <f t="shared" si="119"/>
        <v>0</v>
      </c>
      <c r="S286">
        <v>1</v>
      </c>
      <c r="T286" s="29">
        <f t="shared" si="111"/>
        <v>0</v>
      </c>
      <c r="U286" s="29">
        <f t="shared" si="112"/>
        <v>0</v>
      </c>
      <c r="V286" s="29">
        <f t="shared" si="113"/>
        <v>0</v>
      </c>
      <c r="W286" s="29">
        <f t="shared" si="114"/>
        <v>0</v>
      </c>
      <c r="X286" s="29">
        <f t="shared" si="115"/>
        <v>2992.9</v>
      </c>
      <c r="Z286" s="29"/>
    </row>
    <row r="287" spans="1:26" x14ac:dyDescent="0.3">
      <c r="A287" s="5" t="s">
        <v>2522</v>
      </c>
      <c r="B287" s="5" t="s">
        <v>2523</v>
      </c>
      <c r="C287" s="5">
        <v>24</v>
      </c>
      <c r="D287" s="132">
        <v>3862.09</v>
      </c>
      <c r="E287" s="137">
        <v>45002</v>
      </c>
      <c r="F287" s="137">
        <v>45002</v>
      </c>
      <c r="G287" s="138">
        <f>VLOOKUP(A287,'[1]2.x-1'!$A$1:$C$151,2,FALSE)</f>
        <v>0</v>
      </c>
      <c r="H287" s="5" t="s">
        <v>8270</v>
      </c>
      <c r="I287" s="22">
        <f t="shared" si="116"/>
        <v>24</v>
      </c>
      <c r="J287" s="5"/>
      <c r="K287" s="5"/>
      <c r="L287" s="121">
        <f t="shared" si="117"/>
        <v>3862.09</v>
      </c>
      <c r="M287" s="121">
        <f t="shared" si="118"/>
        <v>3862.09</v>
      </c>
      <c r="N287" s="33">
        <f t="shared" si="119"/>
        <v>0</v>
      </c>
      <c r="S287">
        <v>1</v>
      </c>
      <c r="T287" s="29">
        <f t="shared" si="111"/>
        <v>0</v>
      </c>
      <c r="U287" s="29">
        <f t="shared" si="112"/>
        <v>0</v>
      </c>
      <c r="V287" s="29">
        <f t="shared" si="113"/>
        <v>0</v>
      </c>
      <c r="W287" s="29">
        <f t="shared" si="114"/>
        <v>0</v>
      </c>
      <c r="X287" s="29">
        <f t="shared" si="115"/>
        <v>3862.09</v>
      </c>
      <c r="Z287" s="29"/>
    </row>
    <row r="288" spans="1:26" x14ac:dyDescent="0.3">
      <c r="A288" s="5" t="s">
        <v>2522</v>
      </c>
      <c r="B288" s="5" t="s">
        <v>2523</v>
      </c>
      <c r="C288" s="5">
        <v>160</v>
      </c>
      <c r="D288" s="132">
        <v>21867.01</v>
      </c>
      <c r="E288" s="137">
        <v>45002</v>
      </c>
      <c r="F288" s="137">
        <v>45002</v>
      </c>
      <c r="G288" s="138">
        <f>VLOOKUP(A288,'[1]2.x-1'!$A$1:$C$151,2,FALSE)</f>
        <v>0</v>
      </c>
      <c r="H288" s="5" t="s">
        <v>8265</v>
      </c>
      <c r="I288" s="22">
        <f t="shared" si="116"/>
        <v>160</v>
      </c>
      <c r="J288" s="5"/>
      <c r="K288" s="5"/>
      <c r="L288" s="121">
        <f t="shared" si="117"/>
        <v>21867.01</v>
      </c>
      <c r="M288" s="121">
        <f t="shared" si="118"/>
        <v>21867.01</v>
      </c>
      <c r="N288" s="33">
        <f t="shared" si="119"/>
        <v>0</v>
      </c>
      <c r="S288">
        <v>1</v>
      </c>
      <c r="T288" s="29">
        <f t="shared" si="111"/>
        <v>0</v>
      </c>
      <c r="U288" s="29">
        <f t="shared" si="112"/>
        <v>0</v>
      </c>
      <c r="V288" s="29">
        <f t="shared" si="113"/>
        <v>0</v>
      </c>
      <c r="W288" s="29">
        <f t="shared" si="114"/>
        <v>0</v>
      </c>
      <c r="X288" s="29">
        <f t="shared" si="115"/>
        <v>21867.01</v>
      </c>
      <c r="Z288" s="29"/>
    </row>
    <row r="289" spans="1:26" x14ac:dyDescent="0.3">
      <c r="A289" s="5" t="s">
        <v>2538</v>
      </c>
      <c r="B289" s="5" t="s">
        <v>2539</v>
      </c>
      <c r="C289" s="5">
        <v>500</v>
      </c>
      <c r="D289" s="132">
        <v>603.79</v>
      </c>
      <c r="E289" s="137">
        <v>45002</v>
      </c>
      <c r="F289" s="137">
        <v>45002</v>
      </c>
      <c r="G289" s="138">
        <f>VLOOKUP(A289,'[1]2.x-1'!$A$1:$C$151,2,FALSE)</f>
        <v>0</v>
      </c>
      <c r="H289" s="5" t="s">
        <v>8255</v>
      </c>
      <c r="I289" s="22">
        <f t="shared" si="116"/>
        <v>500</v>
      </c>
      <c r="J289" s="5"/>
      <c r="K289" s="5"/>
      <c r="L289" s="121">
        <f t="shared" si="117"/>
        <v>603.79</v>
      </c>
      <c r="M289" s="121">
        <f t="shared" si="118"/>
        <v>603.79</v>
      </c>
      <c r="N289" s="33">
        <f t="shared" si="119"/>
        <v>0</v>
      </c>
      <c r="P289">
        <v>1</v>
      </c>
      <c r="T289" s="29">
        <f t="shared" si="111"/>
        <v>0</v>
      </c>
      <c r="U289" s="29">
        <f t="shared" si="112"/>
        <v>603.79</v>
      </c>
      <c r="V289" s="29">
        <f t="shared" si="113"/>
        <v>0</v>
      </c>
      <c r="W289" s="29">
        <f t="shared" si="114"/>
        <v>0</v>
      </c>
      <c r="X289" s="29">
        <f t="shared" si="115"/>
        <v>0</v>
      </c>
      <c r="Z289" s="29"/>
    </row>
    <row r="290" spans="1:26" x14ac:dyDescent="0.3">
      <c r="A290" s="92" t="s">
        <v>8419</v>
      </c>
      <c r="B290" s="92"/>
      <c r="C290" s="92"/>
      <c r="D290" s="131"/>
      <c r="E290" s="136" t="s">
        <v>7351</v>
      </c>
      <c r="F290" s="136">
        <v>45001</v>
      </c>
      <c r="G290" s="133"/>
      <c r="H290" s="92"/>
      <c r="I290" s="96"/>
      <c r="J290" s="92"/>
      <c r="K290" s="92"/>
      <c r="L290" s="129">
        <f t="shared" si="117"/>
        <v>0</v>
      </c>
      <c r="M290" s="129">
        <f t="shared" si="118"/>
        <v>0</v>
      </c>
      <c r="N290" s="97"/>
      <c r="T290" s="29"/>
      <c r="U290" s="29"/>
      <c r="V290" s="29"/>
      <c r="W290" s="29"/>
      <c r="X290" s="29"/>
      <c r="Z290" s="29"/>
    </row>
    <row r="291" spans="1:26" x14ac:dyDescent="0.3">
      <c r="A291" s="5" t="s">
        <v>2194</v>
      </c>
      <c r="B291" s="5" t="s">
        <v>2195</v>
      </c>
      <c r="C291" s="5">
        <v>30</v>
      </c>
      <c r="D291" s="132">
        <v>4724.5</v>
      </c>
      <c r="E291" s="137" t="s">
        <v>8455</v>
      </c>
      <c r="F291" s="137">
        <v>44859</v>
      </c>
      <c r="G291" s="138">
        <f>VLOOKUP(A291,'[1]2.x-1'!$A$1:$C$151,2,FALSE)</f>
        <v>0.5</v>
      </c>
      <c r="H291" s="5" t="s">
        <v>8270</v>
      </c>
      <c r="I291" s="22">
        <f t="shared" si="116"/>
        <v>15</v>
      </c>
      <c r="J291" s="5"/>
      <c r="K291" s="5"/>
      <c r="L291" s="121">
        <f t="shared" si="117"/>
        <v>2362.25</v>
      </c>
      <c r="M291" s="121">
        <f t="shared" si="118"/>
        <v>2362.25</v>
      </c>
      <c r="N291" s="33">
        <f t="shared" si="119"/>
        <v>0</v>
      </c>
      <c r="Q291">
        <v>1</v>
      </c>
      <c r="T291" s="29">
        <f t="shared" ref="T291:T314" si="120">O291*M291</f>
        <v>0</v>
      </c>
      <c r="U291" s="29">
        <f t="shared" ref="U291:U314" si="121">P291*M291</f>
        <v>0</v>
      </c>
      <c r="V291" s="29">
        <f t="shared" ref="V291:V314" si="122">Q291*M291</f>
        <v>2362.25</v>
      </c>
      <c r="W291" s="29">
        <f t="shared" ref="W291:W314" si="123">R291*M291</f>
        <v>0</v>
      </c>
      <c r="X291" s="29">
        <f t="shared" ref="X291:X314" si="124">S291*M291</f>
        <v>0</v>
      </c>
      <c r="Z291" s="29"/>
    </row>
    <row r="292" spans="1:26" x14ac:dyDescent="0.3">
      <c r="A292" s="5" t="s">
        <v>2194</v>
      </c>
      <c r="B292" s="5" t="s">
        <v>2195</v>
      </c>
      <c r="C292" s="5">
        <v>10</v>
      </c>
      <c r="D292" s="132">
        <v>1220.4100000000001</v>
      </c>
      <c r="E292" s="137" t="s">
        <v>8455</v>
      </c>
      <c r="F292" s="137">
        <v>44859</v>
      </c>
      <c r="G292" s="138">
        <f>VLOOKUP(A292,'[1]2.x-1'!$A$1:$C$151,2,FALSE)</f>
        <v>0.5</v>
      </c>
      <c r="H292" s="5" t="s">
        <v>8271</v>
      </c>
      <c r="I292" s="22">
        <f t="shared" si="116"/>
        <v>5</v>
      </c>
      <c r="J292" s="5"/>
      <c r="K292" s="5"/>
      <c r="L292" s="121">
        <f t="shared" si="117"/>
        <v>610.20500000000004</v>
      </c>
      <c r="M292" s="121">
        <f t="shared" si="118"/>
        <v>610.20500000000004</v>
      </c>
      <c r="N292" s="33">
        <f t="shared" si="119"/>
        <v>0</v>
      </c>
      <c r="Q292">
        <v>1</v>
      </c>
      <c r="T292" s="29">
        <f t="shared" si="120"/>
        <v>0</v>
      </c>
      <c r="U292" s="29">
        <f t="shared" si="121"/>
        <v>0</v>
      </c>
      <c r="V292" s="29">
        <f t="shared" si="122"/>
        <v>610.20500000000004</v>
      </c>
      <c r="W292" s="29">
        <f t="shared" si="123"/>
        <v>0</v>
      </c>
      <c r="X292" s="29">
        <f t="shared" si="124"/>
        <v>0</v>
      </c>
      <c r="Z292" s="29"/>
    </row>
    <row r="293" spans="1:26" x14ac:dyDescent="0.3">
      <c r="A293" s="5" t="s">
        <v>2194</v>
      </c>
      <c r="B293" s="5" t="s">
        <v>2195</v>
      </c>
      <c r="C293" s="5">
        <v>10</v>
      </c>
      <c r="D293" s="132">
        <v>1220.4100000000001</v>
      </c>
      <c r="E293" s="137" t="s">
        <v>8455</v>
      </c>
      <c r="F293" s="137">
        <v>44859</v>
      </c>
      <c r="G293" s="138">
        <f>VLOOKUP(A293,'[1]2.x-1'!$A$1:$C$151,2,FALSE)</f>
        <v>0.5</v>
      </c>
      <c r="H293" s="5" t="s">
        <v>8272</v>
      </c>
      <c r="I293" s="22">
        <f t="shared" si="116"/>
        <v>5</v>
      </c>
      <c r="J293" s="5"/>
      <c r="K293" s="5"/>
      <c r="L293" s="121">
        <f t="shared" si="117"/>
        <v>610.20500000000004</v>
      </c>
      <c r="M293" s="121">
        <f t="shared" si="118"/>
        <v>610.20500000000004</v>
      </c>
      <c r="N293" s="33">
        <f t="shared" si="119"/>
        <v>0</v>
      </c>
      <c r="Q293">
        <v>1</v>
      </c>
      <c r="T293" s="29">
        <f t="shared" si="120"/>
        <v>0</v>
      </c>
      <c r="U293" s="29">
        <f t="shared" si="121"/>
        <v>0</v>
      </c>
      <c r="V293" s="29">
        <f t="shared" si="122"/>
        <v>610.20500000000004</v>
      </c>
      <c r="W293" s="29">
        <f t="shared" si="123"/>
        <v>0</v>
      </c>
      <c r="X293" s="29">
        <f t="shared" si="124"/>
        <v>0</v>
      </c>
      <c r="Z293" s="29"/>
    </row>
    <row r="294" spans="1:26" x14ac:dyDescent="0.3">
      <c r="A294" s="5" t="s">
        <v>2218</v>
      </c>
      <c r="B294" s="5" t="s">
        <v>2219</v>
      </c>
      <c r="C294" s="5">
        <v>10000</v>
      </c>
      <c r="D294" s="132">
        <v>11838.98</v>
      </c>
      <c r="E294" s="137" t="s">
        <v>8455</v>
      </c>
      <c r="F294" s="137">
        <v>44859</v>
      </c>
      <c r="G294" s="138">
        <f>VLOOKUP(A294,'[1]2.x-1'!$A$1:$C$151,2,FALSE)</f>
        <v>0.5</v>
      </c>
      <c r="H294" s="5" t="s">
        <v>8255</v>
      </c>
      <c r="I294" s="22">
        <f t="shared" si="116"/>
        <v>5000</v>
      </c>
      <c r="J294" s="5"/>
      <c r="K294" s="5"/>
      <c r="L294" s="121">
        <f t="shared" si="117"/>
        <v>5919.49</v>
      </c>
      <c r="M294" s="121">
        <f t="shared" si="118"/>
        <v>5919.49</v>
      </c>
      <c r="N294" s="33">
        <f t="shared" si="119"/>
        <v>0</v>
      </c>
      <c r="O294">
        <v>1</v>
      </c>
      <c r="T294" s="29">
        <f t="shared" si="120"/>
        <v>5919.49</v>
      </c>
      <c r="U294" s="29">
        <f t="shared" si="121"/>
        <v>0</v>
      </c>
      <c r="V294" s="29">
        <f t="shared" si="122"/>
        <v>0</v>
      </c>
      <c r="W294" s="29">
        <f t="shared" si="123"/>
        <v>0</v>
      </c>
      <c r="X294" s="29">
        <f t="shared" si="124"/>
        <v>0</v>
      </c>
      <c r="Z294" s="29"/>
    </row>
    <row r="295" spans="1:26" x14ac:dyDescent="0.3">
      <c r="A295" s="5" t="s">
        <v>2196</v>
      </c>
      <c r="B295" s="5" t="s">
        <v>2197</v>
      </c>
      <c r="C295" s="5">
        <v>40</v>
      </c>
      <c r="D295" s="132">
        <v>6067.32</v>
      </c>
      <c r="E295" s="137" t="s">
        <v>7351</v>
      </c>
      <c r="F295" s="137">
        <v>44862</v>
      </c>
      <c r="G295" s="138">
        <f>VLOOKUP(A295,'[1]2.x-1'!$A$1:$C$151,2,FALSE)</f>
        <v>0.75</v>
      </c>
      <c r="H295" s="5" t="s">
        <v>8270</v>
      </c>
      <c r="I295" s="22">
        <f t="shared" si="116"/>
        <v>10</v>
      </c>
      <c r="J295" s="5"/>
      <c r="K295" s="5"/>
      <c r="L295" s="121">
        <f t="shared" si="117"/>
        <v>1516.83</v>
      </c>
      <c r="M295" s="121">
        <f t="shared" si="118"/>
        <v>1516.83</v>
      </c>
      <c r="N295" s="33">
        <f t="shared" si="119"/>
        <v>0</v>
      </c>
      <c r="Q295">
        <v>1</v>
      </c>
      <c r="T295" s="29">
        <f t="shared" si="120"/>
        <v>0</v>
      </c>
      <c r="U295" s="29">
        <f t="shared" si="121"/>
        <v>0</v>
      </c>
      <c r="V295" s="29">
        <f t="shared" si="122"/>
        <v>1516.83</v>
      </c>
      <c r="W295" s="29">
        <f t="shared" si="123"/>
        <v>0</v>
      </c>
      <c r="X295" s="29">
        <f t="shared" si="124"/>
        <v>0</v>
      </c>
      <c r="Z295" s="29"/>
    </row>
    <row r="296" spans="1:26" x14ac:dyDescent="0.3">
      <c r="A296" s="5" t="s">
        <v>2196</v>
      </c>
      <c r="B296" s="5" t="s">
        <v>2197</v>
      </c>
      <c r="C296" s="5">
        <v>20</v>
      </c>
      <c r="D296" s="132">
        <v>2350.92</v>
      </c>
      <c r="E296" s="137" t="s">
        <v>7351</v>
      </c>
      <c r="F296" s="137">
        <v>44862</v>
      </c>
      <c r="G296" s="138">
        <f>VLOOKUP(A296,'[1]2.x-1'!$A$1:$C$151,2,FALSE)</f>
        <v>0.75</v>
      </c>
      <c r="H296" s="5" t="s">
        <v>8271</v>
      </c>
      <c r="I296" s="22">
        <f t="shared" si="116"/>
        <v>5</v>
      </c>
      <c r="J296" s="5"/>
      <c r="K296" s="5"/>
      <c r="L296" s="121">
        <f t="shared" si="117"/>
        <v>587.73</v>
      </c>
      <c r="M296" s="121">
        <f t="shared" si="118"/>
        <v>587.73</v>
      </c>
      <c r="N296" s="33">
        <f t="shared" si="119"/>
        <v>0</v>
      </c>
      <c r="Q296">
        <v>1</v>
      </c>
      <c r="T296" s="29">
        <f t="shared" si="120"/>
        <v>0</v>
      </c>
      <c r="U296" s="29">
        <f t="shared" si="121"/>
        <v>0</v>
      </c>
      <c r="V296" s="29">
        <f t="shared" si="122"/>
        <v>587.73</v>
      </c>
      <c r="W296" s="29">
        <f t="shared" si="123"/>
        <v>0</v>
      </c>
      <c r="X296" s="29">
        <f t="shared" si="124"/>
        <v>0</v>
      </c>
      <c r="Z296" s="29"/>
    </row>
    <row r="297" spans="1:26" x14ac:dyDescent="0.3">
      <c r="A297" s="5" t="s">
        <v>2198</v>
      </c>
      <c r="B297" s="5" t="s">
        <v>2199</v>
      </c>
      <c r="C297" s="5">
        <v>8</v>
      </c>
      <c r="D297" s="132">
        <v>1249.8699999999999</v>
      </c>
      <c r="E297" s="137">
        <v>44865</v>
      </c>
      <c r="F297" s="137">
        <v>44879</v>
      </c>
      <c r="G297" s="138">
        <f>VLOOKUP(A297,'[1]2.x-1'!$A$1:$C$151,2,FALSE)</f>
        <v>0</v>
      </c>
      <c r="H297" s="5" t="s">
        <v>8270</v>
      </c>
      <c r="I297" s="22">
        <f t="shared" si="116"/>
        <v>8</v>
      </c>
      <c r="J297" s="5"/>
      <c r="K297" s="5"/>
      <c r="L297" s="121">
        <f t="shared" si="117"/>
        <v>1249.8699999999999</v>
      </c>
      <c r="M297" s="121">
        <f t="shared" si="118"/>
        <v>1249.8699999999999</v>
      </c>
      <c r="N297" s="33">
        <f t="shared" si="119"/>
        <v>0</v>
      </c>
      <c r="S297">
        <v>1</v>
      </c>
      <c r="T297" s="29">
        <f t="shared" si="120"/>
        <v>0</v>
      </c>
      <c r="U297" s="29">
        <f t="shared" si="121"/>
        <v>0</v>
      </c>
      <c r="V297" s="29">
        <f t="shared" si="122"/>
        <v>0</v>
      </c>
      <c r="W297" s="29">
        <f t="shared" si="123"/>
        <v>0</v>
      </c>
      <c r="X297" s="29">
        <f t="shared" si="124"/>
        <v>1249.8699999999999</v>
      </c>
      <c r="Z297" s="29"/>
    </row>
    <row r="298" spans="1:26" x14ac:dyDescent="0.3">
      <c r="A298" s="5" t="s">
        <v>2198</v>
      </c>
      <c r="B298" s="5" t="s">
        <v>2199</v>
      </c>
      <c r="C298" s="5">
        <v>8</v>
      </c>
      <c r="D298" s="132">
        <v>968.58</v>
      </c>
      <c r="E298" s="137">
        <v>44865</v>
      </c>
      <c r="F298" s="137">
        <v>44879</v>
      </c>
      <c r="G298" s="138">
        <f>VLOOKUP(A298,'[1]2.x-1'!$A$1:$C$151,2,FALSE)</f>
        <v>0</v>
      </c>
      <c r="H298" s="5" t="s">
        <v>8271</v>
      </c>
      <c r="I298" s="22">
        <f t="shared" si="116"/>
        <v>8</v>
      </c>
      <c r="J298" s="5"/>
      <c r="K298" s="5"/>
      <c r="L298" s="121">
        <f t="shared" si="117"/>
        <v>968.58</v>
      </c>
      <c r="M298" s="121">
        <f t="shared" si="118"/>
        <v>968.58</v>
      </c>
      <c r="N298" s="33">
        <f t="shared" si="119"/>
        <v>0</v>
      </c>
      <c r="S298">
        <v>1</v>
      </c>
      <c r="T298" s="29">
        <f t="shared" si="120"/>
        <v>0</v>
      </c>
      <c r="U298" s="29">
        <f t="shared" si="121"/>
        <v>0</v>
      </c>
      <c r="V298" s="29">
        <f t="shared" si="122"/>
        <v>0</v>
      </c>
      <c r="W298" s="29">
        <f t="shared" si="123"/>
        <v>0</v>
      </c>
      <c r="X298" s="29">
        <f t="shared" si="124"/>
        <v>968.58</v>
      </c>
      <c r="Z298" s="29"/>
    </row>
    <row r="299" spans="1:26" x14ac:dyDescent="0.3">
      <c r="A299" s="5" t="s">
        <v>2198</v>
      </c>
      <c r="B299" s="5" t="s">
        <v>2199</v>
      </c>
      <c r="C299" s="5">
        <v>8</v>
      </c>
      <c r="D299" s="132">
        <v>968.58</v>
      </c>
      <c r="E299" s="137">
        <v>44865</v>
      </c>
      <c r="F299" s="137">
        <v>44879</v>
      </c>
      <c r="G299" s="138">
        <f>VLOOKUP(A299,'[1]2.x-1'!$A$1:$C$151,2,FALSE)</f>
        <v>0</v>
      </c>
      <c r="H299" s="5" t="s">
        <v>8272</v>
      </c>
      <c r="I299" s="22">
        <f t="shared" si="116"/>
        <v>8</v>
      </c>
      <c r="J299" s="5"/>
      <c r="K299" s="5"/>
      <c r="L299" s="121">
        <f t="shared" si="117"/>
        <v>968.58</v>
      </c>
      <c r="M299" s="121">
        <f t="shared" si="118"/>
        <v>968.58</v>
      </c>
      <c r="N299" s="33">
        <f t="shared" si="119"/>
        <v>0</v>
      </c>
      <c r="S299">
        <v>1</v>
      </c>
      <c r="T299" s="29">
        <f t="shared" si="120"/>
        <v>0</v>
      </c>
      <c r="U299" s="29">
        <f t="shared" si="121"/>
        <v>0</v>
      </c>
      <c r="V299" s="29">
        <f t="shared" si="122"/>
        <v>0</v>
      </c>
      <c r="W299" s="29">
        <f t="shared" si="123"/>
        <v>0</v>
      </c>
      <c r="X299" s="29">
        <f t="shared" si="124"/>
        <v>968.58</v>
      </c>
      <c r="Z299" s="29"/>
    </row>
    <row r="300" spans="1:26" x14ac:dyDescent="0.3">
      <c r="A300" s="5" t="s">
        <v>2200</v>
      </c>
      <c r="B300" s="5" t="s">
        <v>2201</v>
      </c>
      <c r="C300" s="5">
        <v>8</v>
      </c>
      <c r="D300" s="132">
        <v>1249.8699999999999</v>
      </c>
      <c r="E300" s="137">
        <v>44880</v>
      </c>
      <c r="F300" s="137">
        <v>44895</v>
      </c>
      <c r="G300" s="138">
        <f>VLOOKUP(A300,'[1]2.x-1'!$A$1:$C$151,2,FALSE)</f>
        <v>0</v>
      </c>
      <c r="H300" s="5" t="s">
        <v>8270</v>
      </c>
      <c r="I300" s="22">
        <f t="shared" si="116"/>
        <v>8</v>
      </c>
      <c r="J300" s="5"/>
      <c r="K300" s="5"/>
      <c r="L300" s="121">
        <f t="shared" si="117"/>
        <v>1249.8699999999999</v>
      </c>
      <c r="M300" s="121">
        <f t="shared" si="118"/>
        <v>1249.8699999999999</v>
      </c>
      <c r="N300" s="33">
        <f t="shared" si="119"/>
        <v>0</v>
      </c>
      <c r="S300">
        <v>1</v>
      </c>
      <c r="T300" s="29">
        <f t="shared" si="120"/>
        <v>0</v>
      </c>
      <c r="U300" s="29">
        <f t="shared" si="121"/>
        <v>0</v>
      </c>
      <c r="V300" s="29">
        <f t="shared" si="122"/>
        <v>0</v>
      </c>
      <c r="W300" s="29">
        <f t="shared" si="123"/>
        <v>0</v>
      </c>
      <c r="X300" s="29">
        <f t="shared" si="124"/>
        <v>1249.8699999999999</v>
      </c>
      <c r="Z300" s="29"/>
    </row>
    <row r="301" spans="1:26" x14ac:dyDescent="0.3">
      <c r="A301" s="5" t="s">
        <v>2200</v>
      </c>
      <c r="B301" s="5" t="s">
        <v>2201</v>
      </c>
      <c r="C301" s="5">
        <v>8</v>
      </c>
      <c r="D301" s="132">
        <v>968.58</v>
      </c>
      <c r="E301" s="137">
        <v>44880</v>
      </c>
      <c r="F301" s="137">
        <v>44895</v>
      </c>
      <c r="G301" s="138">
        <f>VLOOKUP(A301,'[1]2.x-1'!$A$1:$C$151,2,FALSE)</f>
        <v>0</v>
      </c>
      <c r="H301" s="5" t="s">
        <v>8271</v>
      </c>
      <c r="I301" s="22">
        <f t="shared" si="116"/>
        <v>8</v>
      </c>
      <c r="J301" s="5"/>
      <c r="K301" s="5"/>
      <c r="L301" s="121">
        <f t="shared" si="117"/>
        <v>968.58</v>
      </c>
      <c r="M301" s="121">
        <f t="shared" si="118"/>
        <v>968.58</v>
      </c>
      <c r="N301" s="33">
        <f t="shared" si="119"/>
        <v>0</v>
      </c>
      <c r="S301">
        <v>1</v>
      </c>
      <c r="T301" s="29">
        <f t="shared" si="120"/>
        <v>0</v>
      </c>
      <c r="U301" s="29">
        <f t="shared" si="121"/>
        <v>0</v>
      </c>
      <c r="V301" s="29">
        <f t="shared" si="122"/>
        <v>0</v>
      </c>
      <c r="W301" s="29">
        <f t="shared" si="123"/>
        <v>0</v>
      </c>
      <c r="X301" s="29">
        <f t="shared" si="124"/>
        <v>968.58</v>
      </c>
      <c r="Z301" s="29"/>
    </row>
    <row r="302" spans="1:26" x14ac:dyDescent="0.3">
      <c r="A302" s="5" t="s">
        <v>2200</v>
      </c>
      <c r="B302" s="5" t="s">
        <v>2201</v>
      </c>
      <c r="C302" s="5">
        <v>8</v>
      </c>
      <c r="D302" s="132">
        <v>968.58</v>
      </c>
      <c r="E302" s="137">
        <v>44880</v>
      </c>
      <c r="F302" s="137">
        <v>44895</v>
      </c>
      <c r="G302" s="138">
        <f>VLOOKUP(A302,'[1]2.x-1'!$A$1:$C$151,2,FALSE)</f>
        <v>0</v>
      </c>
      <c r="H302" s="5" t="s">
        <v>8272</v>
      </c>
      <c r="I302" s="22">
        <f t="shared" si="116"/>
        <v>8</v>
      </c>
      <c r="J302" s="5"/>
      <c r="K302" s="5"/>
      <c r="L302" s="121">
        <f t="shared" si="117"/>
        <v>968.58</v>
      </c>
      <c r="M302" s="121">
        <f t="shared" si="118"/>
        <v>968.58</v>
      </c>
      <c r="N302" s="33">
        <f t="shared" si="119"/>
        <v>0</v>
      </c>
      <c r="S302">
        <v>1</v>
      </c>
      <c r="T302" s="29">
        <f t="shared" si="120"/>
        <v>0</v>
      </c>
      <c r="U302" s="29">
        <f t="shared" si="121"/>
        <v>0</v>
      </c>
      <c r="V302" s="29">
        <f t="shared" si="122"/>
        <v>0</v>
      </c>
      <c r="W302" s="29">
        <f t="shared" si="123"/>
        <v>0</v>
      </c>
      <c r="X302" s="29">
        <f t="shared" si="124"/>
        <v>968.58</v>
      </c>
      <c r="Z302" s="29"/>
    </row>
    <row r="303" spans="1:26" x14ac:dyDescent="0.3">
      <c r="A303" s="5" t="s">
        <v>2202</v>
      </c>
      <c r="B303" s="5" t="s">
        <v>2203</v>
      </c>
      <c r="C303" s="5">
        <v>8</v>
      </c>
      <c r="D303" s="132">
        <v>1287.3599999999999</v>
      </c>
      <c r="E303" s="137">
        <v>44998</v>
      </c>
      <c r="F303" s="137">
        <v>44998</v>
      </c>
      <c r="G303" s="138">
        <f>VLOOKUP(A303,'[1]2.x-1'!$A$1:$C$151,2,FALSE)</f>
        <v>0</v>
      </c>
      <c r="H303" s="5" t="s">
        <v>8270</v>
      </c>
      <c r="I303" s="22">
        <f t="shared" si="116"/>
        <v>8</v>
      </c>
      <c r="J303" s="5"/>
      <c r="K303" s="5"/>
      <c r="L303" s="121">
        <f t="shared" si="117"/>
        <v>1287.3599999999999</v>
      </c>
      <c r="M303" s="121">
        <f t="shared" si="118"/>
        <v>1287.3599999999999</v>
      </c>
      <c r="N303" s="33">
        <f t="shared" si="119"/>
        <v>0</v>
      </c>
      <c r="S303">
        <v>1</v>
      </c>
      <c r="T303" s="29">
        <f t="shared" si="120"/>
        <v>0</v>
      </c>
      <c r="U303" s="29">
        <f t="shared" si="121"/>
        <v>0</v>
      </c>
      <c r="V303" s="29">
        <f t="shared" si="122"/>
        <v>0</v>
      </c>
      <c r="W303" s="29">
        <f t="shared" si="123"/>
        <v>0</v>
      </c>
      <c r="X303" s="29">
        <f t="shared" si="124"/>
        <v>1287.3599999999999</v>
      </c>
      <c r="Z303" s="29"/>
    </row>
    <row r="304" spans="1:26" x14ac:dyDescent="0.3">
      <c r="A304" s="5" t="s">
        <v>2202</v>
      </c>
      <c r="B304" s="5" t="s">
        <v>2203</v>
      </c>
      <c r="C304" s="5">
        <v>8</v>
      </c>
      <c r="D304" s="132">
        <v>997.63</v>
      </c>
      <c r="E304" s="137">
        <v>44998</v>
      </c>
      <c r="F304" s="137">
        <v>44998</v>
      </c>
      <c r="G304" s="138">
        <f>VLOOKUP(A304,'[1]2.x-1'!$A$1:$C$151,2,FALSE)</f>
        <v>0</v>
      </c>
      <c r="H304" s="5" t="s">
        <v>8272</v>
      </c>
      <c r="I304" s="22">
        <f t="shared" si="116"/>
        <v>8</v>
      </c>
      <c r="J304" s="5"/>
      <c r="K304" s="5"/>
      <c r="L304" s="121">
        <f t="shared" si="117"/>
        <v>997.63</v>
      </c>
      <c r="M304" s="121">
        <f t="shared" si="118"/>
        <v>997.63</v>
      </c>
      <c r="N304" s="33">
        <f t="shared" si="119"/>
        <v>0</v>
      </c>
      <c r="S304">
        <v>1</v>
      </c>
      <c r="T304" s="29">
        <f t="shared" si="120"/>
        <v>0</v>
      </c>
      <c r="U304" s="29">
        <f t="shared" si="121"/>
        <v>0</v>
      </c>
      <c r="V304" s="29">
        <f t="shared" si="122"/>
        <v>0</v>
      </c>
      <c r="W304" s="29">
        <f t="shared" si="123"/>
        <v>0</v>
      </c>
      <c r="X304" s="29">
        <f t="shared" si="124"/>
        <v>997.63</v>
      </c>
      <c r="Z304" s="29"/>
    </row>
    <row r="305" spans="1:26" x14ac:dyDescent="0.3">
      <c r="A305" s="5" t="s">
        <v>2220</v>
      </c>
      <c r="B305" s="5" t="s">
        <v>2221</v>
      </c>
      <c r="C305" s="5">
        <v>500</v>
      </c>
      <c r="D305" s="132">
        <v>603.79</v>
      </c>
      <c r="E305" s="137">
        <v>44998</v>
      </c>
      <c r="F305" s="137">
        <v>44998</v>
      </c>
      <c r="G305" s="138">
        <f>VLOOKUP(A305,'[1]2.x-1'!$A$1:$C$151,2,FALSE)</f>
        <v>0</v>
      </c>
      <c r="H305" s="5" t="s">
        <v>8255</v>
      </c>
      <c r="I305" s="22">
        <f t="shared" si="116"/>
        <v>500</v>
      </c>
      <c r="J305" s="5"/>
      <c r="K305" s="5"/>
      <c r="L305" s="121">
        <f t="shared" si="117"/>
        <v>603.79</v>
      </c>
      <c r="M305" s="121">
        <f t="shared" si="118"/>
        <v>603.79</v>
      </c>
      <c r="N305" s="33">
        <f t="shared" si="119"/>
        <v>0</v>
      </c>
      <c r="P305">
        <v>1</v>
      </c>
      <c r="T305" s="29">
        <f t="shared" si="120"/>
        <v>0</v>
      </c>
      <c r="U305" s="29">
        <f t="shared" si="121"/>
        <v>603.79</v>
      </c>
      <c r="V305" s="29">
        <f t="shared" si="122"/>
        <v>0</v>
      </c>
      <c r="W305" s="29">
        <f t="shared" si="123"/>
        <v>0</v>
      </c>
      <c r="X305" s="29">
        <f t="shared" si="124"/>
        <v>0</v>
      </c>
      <c r="Z305" s="29"/>
    </row>
    <row r="306" spans="1:26" x14ac:dyDescent="0.3">
      <c r="A306" s="5" t="s">
        <v>2204</v>
      </c>
      <c r="B306" s="5" t="s">
        <v>2205</v>
      </c>
      <c r="C306" s="5">
        <v>8</v>
      </c>
      <c r="D306" s="132">
        <v>1287.3599999999999</v>
      </c>
      <c r="E306" s="137">
        <v>44999</v>
      </c>
      <c r="F306" s="137">
        <v>44999</v>
      </c>
      <c r="G306" s="138">
        <f>VLOOKUP(A306,'[1]2.x-1'!$A$1:$C$151,2,FALSE)</f>
        <v>0</v>
      </c>
      <c r="H306" s="5" t="s">
        <v>8270</v>
      </c>
      <c r="I306" s="22">
        <f t="shared" si="116"/>
        <v>8</v>
      </c>
      <c r="J306" s="5"/>
      <c r="K306" s="5"/>
      <c r="L306" s="121">
        <f t="shared" si="117"/>
        <v>1287.3599999999999</v>
      </c>
      <c r="M306" s="121">
        <f t="shared" si="118"/>
        <v>1287.3599999999999</v>
      </c>
      <c r="N306" s="33">
        <f t="shared" si="119"/>
        <v>0</v>
      </c>
      <c r="S306">
        <v>1</v>
      </c>
      <c r="T306" s="29">
        <f t="shared" si="120"/>
        <v>0</v>
      </c>
      <c r="U306" s="29">
        <f t="shared" si="121"/>
        <v>0</v>
      </c>
      <c r="V306" s="29">
        <f t="shared" si="122"/>
        <v>0</v>
      </c>
      <c r="W306" s="29">
        <f t="shared" si="123"/>
        <v>0</v>
      </c>
      <c r="X306" s="29">
        <f t="shared" si="124"/>
        <v>1287.3599999999999</v>
      </c>
      <c r="Z306" s="29"/>
    </row>
    <row r="307" spans="1:26" x14ac:dyDescent="0.3">
      <c r="A307" s="5" t="s">
        <v>2204</v>
      </c>
      <c r="B307" s="5" t="s">
        <v>2205</v>
      </c>
      <c r="C307" s="5">
        <v>8</v>
      </c>
      <c r="D307" s="132">
        <v>997.63</v>
      </c>
      <c r="E307" s="137">
        <v>44999</v>
      </c>
      <c r="F307" s="137">
        <v>44999</v>
      </c>
      <c r="G307" s="138">
        <f>VLOOKUP(A307,'[1]2.x-1'!$A$1:$C$151,2,FALSE)</f>
        <v>0</v>
      </c>
      <c r="H307" s="5" t="s">
        <v>8271</v>
      </c>
      <c r="I307" s="22">
        <f t="shared" si="116"/>
        <v>8</v>
      </c>
      <c r="J307" s="5"/>
      <c r="K307" s="5"/>
      <c r="L307" s="121">
        <f t="shared" si="117"/>
        <v>997.63</v>
      </c>
      <c r="M307" s="121">
        <f t="shared" si="118"/>
        <v>997.63</v>
      </c>
      <c r="N307" s="33">
        <f t="shared" si="119"/>
        <v>0</v>
      </c>
      <c r="S307">
        <v>1</v>
      </c>
      <c r="T307" s="29">
        <f t="shared" si="120"/>
        <v>0</v>
      </c>
      <c r="U307" s="29">
        <f t="shared" si="121"/>
        <v>0</v>
      </c>
      <c r="V307" s="29">
        <f t="shared" si="122"/>
        <v>0</v>
      </c>
      <c r="W307" s="29">
        <f t="shared" si="123"/>
        <v>0</v>
      </c>
      <c r="X307" s="29">
        <f t="shared" si="124"/>
        <v>997.63</v>
      </c>
      <c r="Z307" s="29"/>
    </row>
    <row r="308" spans="1:26" x14ac:dyDescent="0.3">
      <c r="A308" s="5" t="s">
        <v>2204</v>
      </c>
      <c r="B308" s="5" t="s">
        <v>2205</v>
      </c>
      <c r="C308" s="5">
        <v>16</v>
      </c>
      <c r="D308" s="132">
        <v>1995.27</v>
      </c>
      <c r="E308" s="137">
        <v>44999</v>
      </c>
      <c r="F308" s="137">
        <v>44999</v>
      </c>
      <c r="G308" s="138">
        <f>VLOOKUP(A308,'[1]2.x-1'!$A$1:$C$151,2,FALSE)</f>
        <v>0</v>
      </c>
      <c r="H308" s="5" t="s">
        <v>8272</v>
      </c>
      <c r="I308" s="22">
        <f t="shared" si="116"/>
        <v>16</v>
      </c>
      <c r="J308" s="5"/>
      <c r="K308" s="5"/>
      <c r="L308" s="121">
        <f t="shared" si="117"/>
        <v>1995.27</v>
      </c>
      <c r="M308" s="121">
        <f t="shared" si="118"/>
        <v>1995.27</v>
      </c>
      <c r="N308" s="33">
        <f t="shared" si="119"/>
        <v>0</v>
      </c>
      <c r="S308">
        <v>1</v>
      </c>
      <c r="T308" s="29">
        <f t="shared" si="120"/>
        <v>0</v>
      </c>
      <c r="U308" s="29">
        <f t="shared" si="121"/>
        <v>0</v>
      </c>
      <c r="V308" s="29">
        <f t="shared" si="122"/>
        <v>0</v>
      </c>
      <c r="W308" s="29">
        <f t="shared" si="123"/>
        <v>0</v>
      </c>
      <c r="X308" s="29">
        <f t="shared" si="124"/>
        <v>1995.27</v>
      </c>
      <c r="Z308" s="29"/>
    </row>
    <row r="309" spans="1:26" x14ac:dyDescent="0.3">
      <c r="A309" s="5" t="s">
        <v>2222</v>
      </c>
      <c r="B309" s="5" t="s">
        <v>2223</v>
      </c>
      <c r="C309" s="5">
        <v>500</v>
      </c>
      <c r="D309" s="132">
        <v>603.79</v>
      </c>
      <c r="E309" s="137">
        <v>44999</v>
      </c>
      <c r="F309" s="137">
        <v>44999</v>
      </c>
      <c r="G309" s="138">
        <f>VLOOKUP(A309,'[1]2.x-1'!$A$1:$C$151,2,FALSE)</f>
        <v>0</v>
      </c>
      <c r="H309" s="5" t="s">
        <v>8255</v>
      </c>
      <c r="I309" s="22">
        <f t="shared" si="116"/>
        <v>500</v>
      </c>
      <c r="J309" s="5"/>
      <c r="K309" s="5"/>
      <c r="L309" s="121">
        <f t="shared" si="117"/>
        <v>603.79</v>
      </c>
      <c r="M309" s="121">
        <f t="shared" si="118"/>
        <v>603.79</v>
      </c>
      <c r="N309" s="33">
        <f t="shared" si="119"/>
        <v>0</v>
      </c>
      <c r="P309">
        <v>1</v>
      </c>
      <c r="T309" s="29">
        <f t="shared" si="120"/>
        <v>0</v>
      </c>
      <c r="U309" s="29">
        <f t="shared" si="121"/>
        <v>603.79</v>
      </c>
      <c r="V309" s="29">
        <f t="shared" si="122"/>
        <v>0</v>
      </c>
      <c r="W309" s="29">
        <f t="shared" si="123"/>
        <v>0</v>
      </c>
      <c r="X309" s="29">
        <f t="shared" si="124"/>
        <v>0</v>
      </c>
      <c r="Z309" s="29"/>
    </row>
    <row r="310" spans="1:26" x14ac:dyDescent="0.3">
      <c r="A310" s="5" t="s">
        <v>2206</v>
      </c>
      <c r="B310" s="5" t="s">
        <v>2207</v>
      </c>
      <c r="C310" s="5">
        <v>8</v>
      </c>
      <c r="D310" s="132">
        <v>1287.3599999999999</v>
      </c>
      <c r="E310" s="137">
        <v>45000</v>
      </c>
      <c r="F310" s="137">
        <v>45000</v>
      </c>
      <c r="G310" s="138">
        <f>VLOOKUP(A310,'[1]2.x-1'!$A$1:$C$151,2,FALSE)</f>
        <v>0</v>
      </c>
      <c r="H310" s="5" t="s">
        <v>8270</v>
      </c>
      <c r="I310" s="22">
        <f t="shared" si="116"/>
        <v>8</v>
      </c>
      <c r="J310" s="5"/>
      <c r="K310" s="5"/>
      <c r="L310" s="121">
        <f t="shared" si="117"/>
        <v>1287.3599999999999</v>
      </c>
      <c r="M310" s="121">
        <f t="shared" si="118"/>
        <v>1287.3599999999999</v>
      </c>
      <c r="N310" s="33">
        <f t="shared" si="119"/>
        <v>0</v>
      </c>
      <c r="S310">
        <v>1</v>
      </c>
      <c r="T310" s="29">
        <f t="shared" si="120"/>
        <v>0</v>
      </c>
      <c r="U310" s="29">
        <f t="shared" si="121"/>
        <v>0</v>
      </c>
      <c r="V310" s="29">
        <f t="shared" si="122"/>
        <v>0</v>
      </c>
      <c r="W310" s="29">
        <f t="shared" si="123"/>
        <v>0</v>
      </c>
      <c r="X310" s="29">
        <f t="shared" si="124"/>
        <v>1287.3599999999999</v>
      </c>
      <c r="Z310" s="29"/>
    </row>
    <row r="311" spans="1:26" x14ac:dyDescent="0.3">
      <c r="A311" s="5" t="s">
        <v>2206</v>
      </c>
      <c r="B311" s="5" t="s">
        <v>2207</v>
      </c>
      <c r="C311" s="5">
        <v>8</v>
      </c>
      <c r="D311" s="132">
        <v>997.63</v>
      </c>
      <c r="E311" s="137">
        <v>45000</v>
      </c>
      <c r="F311" s="137">
        <v>45000</v>
      </c>
      <c r="G311" s="138">
        <f>VLOOKUP(A311,'[1]2.x-1'!$A$1:$C$151,2,FALSE)</f>
        <v>0</v>
      </c>
      <c r="H311" s="5" t="s">
        <v>8271</v>
      </c>
      <c r="I311" s="22">
        <f t="shared" si="116"/>
        <v>8</v>
      </c>
      <c r="J311" s="5"/>
      <c r="K311" s="5"/>
      <c r="L311" s="121">
        <f t="shared" si="117"/>
        <v>997.63</v>
      </c>
      <c r="M311" s="121">
        <f t="shared" si="118"/>
        <v>997.63</v>
      </c>
      <c r="N311" s="33">
        <f t="shared" si="119"/>
        <v>0</v>
      </c>
      <c r="S311">
        <v>1</v>
      </c>
      <c r="T311" s="29">
        <f t="shared" si="120"/>
        <v>0</v>
      </c>
      <c r="U311" s="29">
        <f t="shared" si="121"/>
        <v>0</v>
      </c>
      <c r="V311" s="29">
        <f t="shared" si="122"/>
        <v>0</v>
      </c>
      <c r="W311" s="29">
        <f t="shared" si="123"/>
        <v>0</v>
      </c>
      <c r="X311" s="29">
        <f t="shared" si="124"/>
        <v>997.63</v>
      </c>
      <c r="Z311" s="29"/>
    </row>
    <row r="312" spans="1:26" x14ac:dyDescent="0.3">
      <c r="A312" s="5" t="s">
        <v>2206</v>
      </c>
      <c r="B312" s="5" t="s">
        <v>2207</v>
      </c>
      <c r="C312" s="5">
        <v>16</v>
      </c>
      <c r="D312" s="132">
        <v>1995.27</v>
      </c>
      <c r="E312" s="137">
        <v>45000</v>
      </c>
      <c r="F312" s="137">
        <v>45000</v>
      </c>
      <c r="G312" s="138">
        <f>VLOOKUP(A312,'[1]2.x-1'!$A$1:$C$151,2,FALSE)</f>
        <v>0</v>
      </c>
      <c r="H312" s="5" t="s">
        <v>8272</v>
      </c>
      <c r="I312" s="22">
        <f t="shared" si="116"/>
        <v>16</v>
      </c>
      <c r="J312" s="5"/>
      <c r="K312" s="5"/>
      <c r="L312" s="121">
        <f t="shared" si="117"/>
        <v>1995.27</v>
      </c>
      <c r="M312" s="121">
        <f t="shared" si="118"/>
        <v>1995.27</v>
      </c>
      <c r="N312" s="33">
        <f t="shared" si="119"/>
        <v>0</v>
      </c>
      <c r="S312">
        <v>1</v>
      </c>
      <c r="T312" s="29">
        <f t="shared" si="120"/>
        <v>0</v>
      </c>
      <c r="U312" s="29">
        <f t="shared" si="121"/>
        <v>0</v>
      </c>
      <c r="V312" s="29">
        <f t="shared" si="122"/>
        <v>0</v>
      </c>
      <c r="W312" s="29">
        <f t="shared" si="123"/>
        <v>0</v>
      </c>
      <c r="X312" s="29">
        <f t="shared" si="124"/>
        <v>1995.27</v>
      </c>
      <c r="Z312" s="29"/>
    </row>
    <row r="313" spans="1:26" x14ac:dyDescent="0.3">
      <c r="A313" s="5" t="s">
        <v>2224</v>
      </c>
      <c r="B313" s="5" t="s">
        <v>2225</v>
      </c>
      <c r="C313" s="5">
        <v>500</v>
      </c>
      <c r="D313" s="132">
        <v>603.79</v>
      </c>
      <c r="E313" s="137">
        <v>45000</v>
      </c>
      <c r="F313" s="137">
        <v>45000</v>
      </c>
      <c r="G313" s="138">
        <f>VLOOKUP(A313,'[1]2.x-1'!$A$1:$C$151,2,FALSE)</f>
        <v>0</v>
      </c>
      <c r="H313" s="5" t="s">
        <v>8255</v>
      </c>
      <c r="I313" s="22">
        <f t="shared" si="116"/>
        <v>500</v>
      </c>
      <c r="J313" s="5"/>
      <c r="K313" s="5"/>
      <c r="L313" s="121">
        <f t="shared" si="117"/>
        <v>603.79</v>
      </c>
      <c r="M313" s="121">
        <f t="shared" si="118"/>
        <v>603.79</v>
      </c>
      <c r="N313" s="33">
        <f t="shared" si="119"/>
        <v>0</v>
      </c>
      <c r="P313">
        <v>1</v>
      </c>
      <c r="T313" s="29">
        <f t="shared" si="120"/>
        <v>0</v>
      </c>
      <c r="U313" s="29">
        <f t="shared" si="121"/>
        <v>603.79</v>
      </c>
      <c r="V313" s="29">
        <f t="shared" si="122"/>
        <v>0</v>
      </c>
      <c r="W313" s="29">
        <f t="shared" si="123"/>
        <v>0</v>
      </c>
      <c r="X313" s="29">
        <f t="shared" si="124"/>
        <v>0</v>
      </c>
      <c r="Z313" s="29"/>
    </row>
    <row r="314" spans="1:26" x14ac:dyDescent="0.3">
      <c r="A314" s="5" t="s">
        <v>2210</v>
      </c>
      <c r="B314" s="5" t="s">
        <v>2211</v>
      </c>
      <c r="C314" s="5">
        <v>40</v>
      </c>
      <c r="D314" s="132">
        <v>4988.17</v>
      </c>
      <c r="E314" s="137">
        <v>45001</v>
      </c>
      <c r="F314" s="137">
        <v>45001</v>
      </c>
      <c r="G314" s="138">
        <f>VLOOKUP(A314,'[1]2.x-1'!$A$1:$C$151,2,FALSE)</f>
        <v>0</v>
      </c>
      <c r="H314" s="5" t="s">
        <v>8269</v>
      </c>
      <c r="I314" s="22">
        <f t="shared" si="116"/>
        <v>40</v>
      </c>
      <c r="J314" s="5"/>
      <c r="K314" s="5"/>
      <c r="L314" s="121">
        <f t="shared" si="117"/>
        <v>4988.17</v>
      </c>
      <c r="M314" s="121">
        <f t="shared" si="118"/>
        <v>4988.17</v>
      </c>
      <c r="N314" s="33">
        <f t="shared" si="119"/>
        <v>0</v>
      </c>
      <c r="S314">
        <v>1</v>
      </c>
      <c r="T314" s="29">
        <f t="shared" si="120"/>
        <v>0</v>
      </c>
      <c r="U314" s="29">
        <f t="shared" si="121"/>
        <v>0</v>
      </c>
      <c r="V314" s="29">
        <f t="shared" si="122"/>
        <v>0</v>
      </c>
      <c r="W314" s="29">
        <f t="shared" si="123"/>
        <v>0</v>
      </c>
      <c r="X314" s="29">
        <f t="shared" si="124"/>
        <v>4988.17</v>
      </c>
      <c r="Z314" s="29"/>
    </row>
    <row r="315" spans="1:26" x14ac:dyDescent="0.3">
      <c r="A315" s="5" t="s">
        <v>2210</v>
      </c>
      <c r="B315" s="5" t="s">
        <v>2211</v>
      </c>
      <c r="C315" s="5">
        <v>40</v>
      </c>
      <c r="D315" s="132">
        <v>4988.17</v>
      </c>
      <c r="E315" s="137">
        <v>45001</v>
      </c>
      <c r="F315" s="137">
        <v>45001</v>
      </c>
      <c r="G315" s="138">
        <f>VLOOKUP(A315,'[1]2.x-1'!$A$1:$C$151,2,FALSE)</f>
        <v>0</v>
      </c>
      <c r="H315" s="5" t="s">
        <v>8272</v>
      </c>
      <c r="I315" s="22">
        <f t="shared" si="116"/>
        <v>40</v>
      </c>
      <c r="J315" s="5"/>
      <c r="K315" s="5"/>
      <c r="L315" s="121">
        <f t="shared" si="117"/>
        <v>4988.17</v>
      </c>
      <c r="M315" s="121">
        <f t="shared" si="118"/>
        <v>4988.17</v>
      </c>
      <c r="N315" s="33">
        <f t="shared" si="119"/>
        <v>0</v>
      </c>
      <c r="S315">
        <v>1</v>
      </c>
      <c r="T315" s="29">
        <f>O315*M315</f>
        <v>0</v>
      </c>
      <c r="U315" s="29">
        <f>P315*M315</f>
        <v>0</v>
      </c>
      <c r="V315" s="29">
        <f>Q315*M315</f>
        <v>0</v>
      </c>
      <c r="W315" s="29">
        <f>R315*M315</f>
        <v>0</v>
      </c>
      <c r="X315" s="29">
        <f>S315*M315</f>
        <v>4988.17</v>
      </c>
      <c r="Z315" s="29"/>
    </row>
    <row r="316" spans="1:26" x14ac:dyDescent="0.3">
      <c r="A316" s="5" t="s">
        <v>2228</v>
      </c>
      <c r="B316" s="5" t="s">
        <v>2229</v>
      </c>
      <c r="C316" s="5">
        <v>500</v>
      </c>
      <c r="D316" s="132">
        <v>603.79</v>
      </c>
      <c r="E316" s="137">
        <v>45001</v>
      </c>
      <c r="F316" s="137">
        <v>45001</v>
      </c>
      <c r="G316" s="138">
        <f>VLOOKUP(A316,'[1]2.x-1'!$A$1:$C$151,2,FALSE)</f>
        <v>0</v>
      </c>
      <c r="H316" s="5" t="s">
        <v>8255</v>
      </c>
      <c r="I316" s="22">
        <f t="shared" si="116"/>
        <v>500</v>
      </c>
      <c r="J316" s="5"/>
      <c r="K316" s="5"/>
      <c r="L316" s="121">
        <f t="shared" si="117"/>
        <v>603.79</v>
      </c>
      <c r="M316" s="121">
        <f t="shared" si="118"/>
        <v>603.79</v>
      </c>
      <c r="N316" s="33">
        <f t="shared" si="119"/>
        <v>0</v>
      </c>
      <c r="P316">
        <v>1</v>
      </c>
      <c r="T316" s="29">
        <f>O316*M316</f>
        <v>0</v>
      </c>
      <c r="U316" s="29">
        <f>P316*M316</f>
        <v>603.79</v>
      </c>
      <c r="V316" s="29">
        <f>Q316*M316</f>
        <v>0</v>
      </c>
      <c r="W316" s="29">
        <f>R316*M316</f>
        <v>0</v>
      </c>
      <c r="X316" s="29">
        <f>S316*M316</f>
        <v>0</v>
      </c>
      <c r="Z316" s="29"/>
    </row>
    <row r="317" spans="1:26" x14ac:dyDescent="0.3">
      <c r="A317" s="92" t="s">
        <v>8420</v>
      </c>
      <c r="B317" s="92"/>
      <c r="C317" s="92"/>
      <c r="D317" s="131"/>
      <c r="E317" s="136">
        <v>44837</v>
      </c>
      <c r="F317" s="136">
        <v>44957</v>
      </c>
      <c r="G317" s="133"/>
      <c r="H317" s="92"/>
      <c r="I317" s="96"/>
      <c r="J317" s="92"/>
      <c r="K317" s="92"/>
      <c r="L317" s="129">
        <f t="shared" si="117"/>
        <v>0</v>
      </c>
      <c r="M317" s="129">
        <f t="shared" si="118"/>
        <v>0</v>
      </c>
      <c r="N317" s="97"/>
      <c r="T317" s="29"/>
      <c r="U317" s="29"/>
      <c r="V317" s="29"/>
      <c r="W317" s="29"/>
      <c r="X317" s="29"/>
      <c r="Z317" s="29"/>
    </row>
    <row r="318" spans="1:26" x14ac:dyDescent="0.3">
      <c r="A318" s="5" t="s">
        <v>2582</v>
      </c>
      <c r="B318" s="5" t="s">
        <v>2583</v>
      </c>
      <c r="C318" s="5">
        <v>40</v>
      </c>
      <c r="D318" s="132">
        <v>6249.34</v>
      </c>
      <c r="E318" s="137">
        <v>44837</v>
      </c>
      <c r="F318" s="137">
        <v>44865</v>
      </c>
      <c r="G318" s="138">
        <f>VLOOKUP(A318,'[1]2.x-1'!$A$1:$C$151,2,FALSE)</f>
        <v>0</v>
      </c>
      <c r="H318" s="5" t="s">
        <v>8270</v>
      </c>
      <c r="I318" s="22">
        <f t="shared" si="116"/>
        <v>40</v>
      </c>
      <c r="J318" s="5"/>
      <c r="K318" s="5"/>
      <c r="L318" s="121">
        <f t="shared" si="117"/>
        <v>6249.34</v>
      </c>
      <c r="M318" s="121">
        <f t="shared" si="118"/>
        <v>6249.34</v>
      </c>
      <c r="N318" s="33">
        <f t="shared" si="119"/>
        <v>0</v>
      </c>
      <c r="S318">
        <v>1</v>
      </c>
      <c r="T318" s="29">
        <f t="shared" ref="T318:T333" si="125">O318*M318</f>
        <v>0</v>
      </c>
      <c r="U318" s="29">
        <f t="shared" ref="U318:U333" si="126">P318*M318</f>
        <v>0</v>
      </c>
      <c r="V318" s="29">
        <f t="shared" ref="V318:V333" si="127">Q318*M318</f>
        <v>0</v>
      </c>
      <c r="W318" s="29">
        <f t="shared" ref="W318:W333" si="128">R318*M318</f>
        <v>0</v>
      </c>
      <c r="X318" s="29">
        <f t="shared" ref="X318:X333" si="129">S318*M318</f>
        <v>6249.34</v>
      </c>
      <c r="Z318" s="29"/>
    </row>
    <row r="319" spans="1:26" x14ac:dyDescent="0.3">
      <c r="A319" s="5" t="s">
        <v>2582</v>
      </c>
      <c r="B319" s="5" t="s">
        <v>2583</v>
      </c>
      <c r="C319" s="5">
        <v>40</v>
      </c>
      <c r="D319" s="132">
        <v>6249.34</v>
      </c>
      <c r="E319" s="137">
        <v>44837</v>
      </c>
      <c r="F319" s="137">
        <v>44865</v>
      </c>
      <c r="G319" s="138">
        <f>VLOOKUP(A319,'[1]2.x-1'!$A$1:$C$151,2,FALSE)</f>
        <v>0</v>
      </c>
      <c r="H319" s="5" t="s">
        <v>8267</v>
      </c>
      <c r="I319" s="22">
        <f t="shared" si="116"/>
        <v>40</v>
      </c>
      <c r="J319" s="5"/>
      <c r="K319" s="5"/>
      <c r="L319" s="121">
        <f t="shared" si="117"/>
        <v>6249.34</v>
      </c>
      <c r="M319" s="121">
        <f t="shared" si="118"/>
        <v>6249.34</v>
      </c>
      <c r="N319" s="33">
        <f t="shared" si="119"/>
        <v>0</v>
      </c>
      <c r="S319">
        <v>1</v>
      </c>
      <c r="T319" s="29">
        <f t="shared" si="125"/>
        <v>0</v>
      </c>
      <c r="U319" s="29">
        <f t="shared" si="126"/>
        <v>0</v>
      </c>
      <c r="V319" s="29">
        <f t="shared" si="127"/>
        <v>0</v>
      </c>
      <c r="W319" s="29">
        <f t="shared" si="128"/>
        <v>0</v>
      </c>
      <c r="X319" s="29">
        <f t="shared" si="129"/>
        <v>6249.34</v>
      </c>
      <c r="Z319" s="29"/>
    </row>
    <row r="320" spans="1:26" x14ac:dyDescent="0.3">
      <c r="A320" s="5" t="s">
        <v>2582</v>
      </c>
      <c r="B320" s="5" t="s">
        <v>2583</v>
      </c>
      <c r="C320" s="5">
        <v>40</v>
      </c>
      <c r="D320" s="132">
        <v>7303.48</v>
      </c>
      <c r="E320" s="137">
        <v>44837</v>
      </c>
      <c r="F320" s="137">
        <v>44865</v>
      </c>
      <c r="G320" s="138">
        <f>VLOOKUP(A320,'[1]2.x-1'!$A$1:$C$151,2,FALSE)</f>
        <v>0</v>
      </c>
      <c r="H320" s="5" t="s">
        <v>8274</v>
      </c>
      <c r="I320" s="22">
        <f t="shared" si="116"/>
        <v>40</v>
      </c>
      <c r="J320" s="5"/>
      <c r="K320" s="5"/>
      <c r="L320" s="121">
        <f t="shared" si="117"/>
        <v>7303.48</v>
      </c>
      <c r="M320" s="121">
        <f t="shared" si="118"/>
        <v>7303.48</v>
      </c>
      <c r="N320" s="33">
        <f t="shared" si="119"/>
        <v>0</v>
      </c>
      <c r="S320">
        <v>1</v>
      </c>
      <c r="T320" s="29">
        <f t="shared" si="125"/>
        <v>0</v>
      </c>
      <c r="U320" s="29">
        <f t="shared" si="126"/>
        <v>0</v>
      </c>
      <c r="V320" s="29">
        <f t="shared" si="127"/>
        <v>0</v>
      </c>
      <c r="W320" s="29">
        <f t="shared" si="128"/>
        <v>0</v>
      </c>
      <c r="X320" s="29">
        <f t="shared" si="129"/>
        <v>7303.48</v>
      </c>
      <c r="Z320" s="29"/>
    </row>
    <row r="321" spans="1:26" x14ac:dyDescent="0.3">
      <c r="A321" s="5" t="s">
        <v>2582</v>
      </c>
      <c r="B321" s="5" t="s">
        <v>2583</v>
      </c>
      <c r="C321" s="5">
        <v>40</v>
      </c>
      <c r="D321" s="132">
        <v>8737.89</v>
      </c>
      <c r="E321" s="137">
        <v>44837</v>
      </c>
      <c r="F321" s="137">
        <v>44865</v>
      </c>
      <c r="G321" s="138">
        <f>VLOOKUP(A321,'[1]2.x-1'!$A$1:$C$151,2,FALSE)</f>
        <v>0</v>
      </c>
      <c r="H321" s="5" t="s">
        <v>8268</v>
      </c>
      <c r="I321" s="22">
        <f t="shared" si="116"/>
        <v>40</v>
      </c>
      <c r="J321" s="5"/>
      <c r="K321" s="5"/>
      <c r="L321" s="121">
        <f t="shared" si="117"/>
        <v>8737.89</v>
      </c>
      <c r="M321" s="121">
        <f t="shared" si="118"/>
        <v>8737.89</v>
      </c>
      <c r="N321" s="33">
        <f t="shared" si="119"/>
        <v>0</v>
      </c>
      <c r="S321">
        <v>1</v>
      </c>
      <c r="T321" s="29">
        <f t="shared" si="125"/>
        <v>0</v>
      </c>
      <c r="U321" s="29">
        <f t="shared" si="126"/>
        <v>0</v>
      </c>
      <c r="V321" s="29">
        <f t="shared" si="127"/>
        <v>0</v>
      </c>
      <c r="W321" s="29">
        <f t="shared" si="128"/>
        <v>0</v>
      </c>
      <c r="X321" s="29">
        <f t="shared" si="129"/>
        <v>8737.89</v>
      </c>
      <c r="Z321" s="29"/>
    </row>
    <row r="322" spans="1:26" x14ac:dyDescent="0.3">
      <c r="A322" s="5" t="s">
        <v>2584</v>
      </c>
      <c r="B322" s="5" t="s">
        <v>2585</v>
      </c>
      <c r="C322" s="5">
        <v>8</v>
      </c>
      <c r="D322" s="132">
        <v>1249.8699999999999</v>
      </c>
      <c r="E322" s="137">
        <v>44866</v>
      </c>
      <c r="F322" s="137">
        <v>44868</v>
      </c>
      <c r="G322" s="138">
        <f>VLOOKUP(A322,'[1]2.x-1'!$A$1:$C$151,2,FALSE)</f>
        <v>0</v>
      </c>
      <c r="H322" s="5" t="s">
        <v>8270</v>
      </c>
      <c r="I322" s="22">
        <f t="shared" si="116"/>
        <v>8</v>
      </c>
      <c r="J322" s="5"/>
      <c r="K322" s="5"/>
      <c r="L322" s="121">
        <f t="shared" si="117"/>
        <v>1249.8699999999999</v>
      </c>
      <c r="M322" s="121">
        <f t="shared" si="118"/>
        <v>1249.8699999999999</v>
      </c>
      <c r="N322" s="33">
        <f t="shared" si="119"/>
        <v>0</v>
      </c>
      <c r="S322">
        <v>1</v>
      </c>
      <c r="T322" s="29">
        <f t="shared" si="125"/>
        <v>0</v>
      </c>
      <c r="U322" s="29">
        <f t="shared" si="126"/>
        <v>0</v>
      </c>
      <c r="V322" s="29">
        <f t="shared" si="127"/>
        <v>0</v>
      </c>
      <c r="W322" s="29">
        <f t="shared" si="128"/>
        <v>0</v>
      </c>
      <c r="X322" s="29">
        <f t="shared" si="129"/>
        <v>1249.8699999999999</v>
      </c>
      <c r="Z322" s="29"/>
    </row>
    <row r="323" spans="1:26" x14ac:dyDescent="0.3">
      <c r="A323" s="5" t="s">
        <v>2584</v>
      </c>
      <c r="B323" s="5" t="s">
        <v>2585</v>
      </c>
      <c r="C323" s="5">
        <v>8</v>
      </c>
      <c r="D323" s="132">
        <v>1249.8699999999999</v>
      </c>
      <c r="E323" s="137">
        <v>44866</v>
      </c>
      <c r="F323" s="137">
        <v>44868</v>
      </c>
      <c r="G323" s="138">
        <f>VLOOKUP(A323,'[1]2.x-1'!$A$1:$C$151,2,FALSE)</f>
        <v>0</v>
      </c>
      <c r="H323" s="5" t="s">
        <v>8267</v>
      </c>
      <c r="I323" s="22">
        <f t="shared" si="116"/>
        <v>8</v>
      </c>
      <c r="J323" s="5"/>
      <c r="K323" s="5"/>
      <c r="L323" s="121">
        <f t="shared" si="117"/>
        <v>1249.8699999999999</v>
      </c>
      <c r="M323" s="121">
        <f t="shared" si="118"/>
        <v>1249.8699999999999</v>
      </c>
      <c r="N323" s="33">
        <f t="shared" si="119"/>
        <v>0</v>
      </c>
      <c r="S323">
        <v>1</v>
      </c>
      <c r="T323" s="29">
        <f t="shared" si="125"/>
        <v>0</v>
      </c>
      <c r="U323" s="29">
        <f t="shared" si="126"/>
        <v>0</v>
      </c>
      <c r="V323" s="29">
        <f t="shared" si="127"/>
        <v>0</v>
      </c>
      <c r="W323" s="29">
        <f t="shared" si="128"/>
        <v>0</v>
      </c>
      <c r="X323" s="29">
        <f t="shared" si="129"/>
        <v>1249.8699999999999</v>
      </c>
      <c r="Z323" s="29"/>
    </row>
    <row r="324" spans="1:26" x14ac:dyDescent="0.3">
      <c r="A324" s="5" t="s">
        <v>2584</v>
      </c>
      <c r="B324" s="5" t="s">
        <v>2585</v>
      </c>
      <c r="C324" s="5">
        <v>24</v>
      </c>
      <c r="D324" s="132">
        <v>5242.7299999999996</v>
      </c>
      <c r="E324" s="137">
        <v>44866</v>
      </c>
      <c r="F324" s="137">
        <v>44868</v>
      </c>
      <c r="G324" s="138">
        <f>VLOOKUP(A324,'[1]2.x-1'!$A$1:$C$151,2,FALSE)</f>
        <v>0</v>
      </c>
      <c r="H324" s="5" t="s">
        <v>8268</v>
      </c>
      <c r="I324" s="22">
        <f t="shared" ref="I324:I364" si="130">C324*(1-G324)</f>
        <v>24</v>
      </c>
      <c r="J324" s="5"/>
      <c r="K324" s="5"/>
      <c r="L324" s="121">
        <f t="shared" ref="L324:L364" si="131">D324*(1-G324)</f>
        <v>5242.7299999999996</v>
      </c>
      <c r="M324" s="121">
        <f t="shared" ref="M324:M364" si="132">IF(J324="",L324,(D324/C324)*J324)</f>
        <v>5242.7299999999996</v>
      </c>
      <c r="N324" s="33">
        <f t="shared" ref="N324:N364" si="133">L324-M324</f>
        <v>0</v>
      </c>
      <c r="S324">
        <v>1</v>
      </c>
      <c r="T324" s="29">
        <f t="shared" si="125"/>
        <v>0</v>
      </c>
      <c r="U324" s="29">
        <f t="shared" si="126"/>
        <v>0</v>
      </c>
      <c r="V324" s="29">
        <f t="shared" si="127"/>
        <v>0</v>
      </c>
      <c r="W324" s="29">
        <f t="shared" si="128"/>
        <v>0</v>
      </c>
      <c r="X324" s="29">
        <f t="shared" si="129"/>
        <v>5242.7299999999996</v>
      </c>
      <c r="Z324" s="29"/>
    </row>
    <row r="325" spans="1:26" x14ac:dyDescent="0.3">
      <c r="A325" s="5" t="s">
        <v>2584</v>
      </c>
      <c r="B325" s="5" t="s">
        <v>2585</v>
      </c>
      <c r="C325" s="5">
        <v>24</v>
      </c>
      <c r="D325" s="132">
        <v>4382.09</v>
      </c>
      <c r="E325" s="137">
        <v>44866</v>
      </c>
      <c r="F325" s="137">
        <v>44868</v>
      </c>
      <c r="G325" s="138">
        <f>VLOOKUP(A325,'[1]2.x-1'!$A$1:$C$151,2,FALSE)</f>
        <v>0</v>
      </c>
      <c r="H325" s="5" t="s">
        <v>8274</v>
      </c>
      <c r="I325" s="22">
        <f t="shared" si="130"/>
        <v>24</v>
      </c>
      <c r="J325" s="5"/>
      <c r="K325" s="5"/>
      <c r="L325" s="121">
        <f t="shared" si="131"/>
        <v>4382.09</v>
      </c>
      <c r="M325" s="121">
        <f t="shared" si="132"/>
        <v>4382.09</v>
      </c>
      <c r="N325" s="33">
        <f t="shared" si="133"/>
        <v>0</v>
      </c>
      <c r="S325">
        <v>1</v>
      </c>
      <c r="T325" s="29">
        <f t="shared" si="125"/>
        <v>0</v>
      </c>
      <c r="U325" s="29">
        <f t="shared" si="126"/>
        <v>0</v>
      </c>
      <c r="V325" s="29">
        <f t="shared" si="127"/>
        <v>0</v>
      </c>
      <c r="W325" s="29">
        <f t="shared" si="128"/>
        <v>0</v>
      </c>
      <c r="X325" s="29">
        <f t="shared" si="129"/>
        <v>4382.09</v>
      </c>
      <c r="Z325" s="29"/>
    </row>
    <row r="326" spans="1:26" x14ac:dyDescent="0.3">
      <c r="A326" s="5" t="s">
        <v>2586</v>
      </c>
      <c r="B326" s="5" t="s">
        <v>2587</v>
      </c>
      <c r="C326" s="5">
        <v>40</v>
      </c>
      <c r="D326" s="132">
        <v>6249.34</v>
      </c>
      <c r="E326" s="137">
        <v>44869</v>
      </c>
      <c r="F326" s="137">
        <v>44901</v>
      </c>
      <c r="G326" s="138">
        <f>VLOOKUP(A326,'[1]2.x-1'!$A$1:$C$151,2,FALSE)</f>
        <v>0</v>
      </c>
      <c r="H326" s="5" t="s">
        <v>8270</v>
      </c>
      <c r="I326" s="22">
        <f t="shared" si="130"/>
        <v>40</v>
      </c>
      <c r="J326" s="5"/>
      <c r="K326" s="5"/>
      <c r="L326" s="121">
        <f t="shared" si="131"/>
        <v>6249.34</v>
      </c>
      <c r="M326" s="121">
        <f t="shared" si="132"/>
        <v>6249.34</v>
      </c>
      <c r="N326" s="33">
        <f t="shared" si="133"/>
        <v>0</v>
      </c>
      <c r="S326">
        <v>1</v>
      </c>
      <c r="T326" s="29">
        <f t="shared" si="125"/>
        <v>0</v>
      </c>
      <c r="U326" s="29">
        <f t="shared" si="126"/>
        <v>0</v>
      </c>
      <c r="V326" s="29">
        <f t="shared" si="127"/>
        <v>0</v>
      </c>
      <c r="W326" s="29">
        <f t="shared" si="128"/>
        <v>0</v>
      </c>
      <c r="X326" s="29">
        <f t="shared" si="129"/>
        <v>6249.34</v>
      </c>
      <c r="Z326" s="29"/>
    </row>
    <row r="327" spans="1:26" x14ac:dyDescent="0.3">
      <c r="A327" s="5" t="s">
        <v>2586</v>
      </c>
      <c r="B327" s="5" t="s">
        <v>2587</v>
      </c>
      <c r="C327" s="5">
        <v>40</v>
      </c>
      <c r="D327" s="132">
        <v>6249.34</v>
      </c>
      <c r="E327" s="137">
        <v>44869</v>
      </c>
      <c r="F327" s="137">
        <v>44901</v>
      </c>
      <c r="G327" s="138">
        <f>VLOOKUP(A327,'[1]2.x-1'!$A$1:$C$151,2,FALSE)</f>
        <v>0</v>
      </c>
      <c r="H327" s="5" t="s">
        <v>8267</v>
      </c>
      <c r="I327" s="22">
        <f t="shared" si="130"/>
        <v>40</v>
      </c>
      <c r="J327" s="5"/>
      <c r="K327" s="5"/>
      <c r="L327" s="121">
        <f t="shared" si="131"/>
        <v>6249.34</v>
      </c>
      <c r="M327" s="121">
        <f t="shared" si="132"/>
        <v>6249.34</v>
      </c>
      <c r="N327" s="33">
        <f t="shared" si="133"/>
        <v>0</v>
      </c>
      <c r="S327">
        <v>1</v>
      </c>
      <c r="T327" s="29">
        <f t="shared" si="125"/>
        <v>0</v>
      </c>
      <c r="U327" s="29">
        <f t="shared" si="126"/>
        <v>0</v>
      </c>
      <c r="V327" s="29">
        <f t="shared" si="127"/>
        <v>0</v>
      </c>
      <c r="W327" s="29">
        <f t="shared" si="128"/>
        <v>0</v>
      </c>
      <c r="X327" s="29">
        <f t="shared" si="129"/>
        <v>6249.34</v>
      </c>
      <c r="Z327" s="29"/>
    </row>
    <row r="328" spans="1:26" x14ac:dyDescent="0.3">
      <c r="A328" s="5" t="s">
        <v>2586</v>
      </c>
      <c r="B328" s="5" t="s">
        <v>2587</v>
      </c>
      <c r="C328" s="5">
        <v>40</v>
      </c>
      <c r="D328" s="132">
        <v>7303.48</v>
      </c>
      <c r="E328" s="137">
        <v>44869</v>
      </c>
      <c r="F328" s="137">
        <v>44901</v>
      </c>
      <c r="G328" s="138">
        <f>VLOOKUP(A328,'[1]2.x-1'!$A$1:$C$151,2,FALSE)</f>
        <v>0</v>
      </c>
      <c r="H328" s="5" t="s">
        <v>8274</v>
      </c>
      <c r="I328" s="22">
        <f t="shared" si="130"/>
        <v>40</v>
      </c>
      <c r="J328" s="5"/>
      <c r="K328" s="5"/>
      <c r="L328" s="121">
        <f t="shared" si="131"/>
        <v>7303.48</v>
      </c>
      <c r="M328" s="121">
        <f t="shared" si="132"/>
        <v>7303.48</v>
      </c>
      <c r="N328" s="33">
        <f t="shared" si="133"/>
        <v>0</v>
      </c>
      <c r="S328">
        <v>1</v>
      </c>
      <c r="T328" s="29">
        <f t="shared" si="125"/>
        <v>0</v>
      </c>
      <c r="U328" s="29">
        <f t="shared" si="126"/>
        <v>0</v>
      </c>
      <c r="V328" s="29">
        <f t="shared" si="127"/>
        <v>0</v>
      </c>
      <c r="W328" s="29">
        <f t="shared" si="128"/>
        <v>0</v>
      </c>
      <c r="X328" s="29">
        <f t="shared" si="129"/>
        <v>7303.48</v>
      </c>
      <c r="Z328" s="29"/>
    </row>
    <row r="329" spans="1:26" x14ac:dyDescent="0.3">
      <c r="A329" s="5" t="s">
        <v>2586</v>
      </c>
      <c r="B329" s="5" t="s">
        <v>2587</v>
      </c>
      <c r="C329" s="5">
        <v>40</v>
      </c>
      <c r="D329" s="132">
        <v>8737.89</v>
      </c>
      <c r="E329" s="137">
        <v>44869</v>
      </c>
      <c r="F329" s="137">
        <v>44901</v>
      </c>
      <c r="G329" s="138">
        <f>VLOOKUP(A329,'[1]2.x-1'!$A$1:$C$151,2,FALSE)</f>
        <v>0</v>
      </c>
      <c r="H329" s="5" t="s">
        <v>8268</v>
      </c>
      <c r="I329" s="22">
        <f t="shared" si="130"/>
        <v>40</v>
      </c>
      <c r="J329" s="5"/>
      <c r="K329" s="5"/>
      <c r="L329" s="121">
        <f t="shared" si="131"/>
        <v>8737.89</v>
      </c>
      <c r="M329" s="121">
        <f t="shared" si="132"/>
        <v>8737.89</v>
      </c>
      <c r="N329" s="33">
        <f t="shared" si="133"/>
        <v>0</v>
      </c>
      <c r="S329">
        <v>1</v>
      </c>
      <c r="T329" s="29">
        <f t="shared" si="125"/>
        <v>0</v>
      </c>
      <c r="U329" s="29">
        <f t="shared" si="126"/>
        <v>0</v>
      </c>
      <c r="V329" s="29">
        <f t="shared" si="127"/>
        <v>0</v>
      </c>
      <c r="W329" s="29">
        <f t="shared" si="128"/>
        <v>0</v>
      </c>
      <c r="X329" s="29">
        <f t="shared" si="129"/>
        <v>8737.89</v>
      </c>
      <c r="Z329" s="29"/>
    </row>
    <row r="330" spans="1:26" x14ac:dyDescent="0.3">
      <c r="A330" s="5" t="s">
        <v>2586</v>
      </c>
      <c r="B330" s="5" t="s">
        <v>2587</v>
      </c>
      <c r="C330" s="5">
        <v>20</v>
      </c>
      <c r="D330" s="132">
        <v>3608.4</v>
      </c>
      <c r="E330" s="137">
        <v>44869</v>
      </c>
      <c r="F330" s="137">
        <v>44901</v>
      </c>
      <c r="G330" s="138">
        <f>VLOOKUP(A330,'[1]2.x-1'!$A$1:$C$151,2,FALSE)</f>
        <v>0</v>
      </c>
      <c r="H330" s="5" t="s">
        <v>8258</v>
      </c>
      <c r="I330" s="22">
        <f t="shared" si="130"/>
        <v>20</v>
      </c>
      <c r="J330" s="5"/>
      <c r="K330" s="5"/>
      <c r="L330" s="121">
        <f t="shared" si="131"/>
        <v>3608.4</v>
      </c>
      <c r="M330" s="121">
        <f t="shared" si="132"/>
        <v>3608.4</v>
      </c>
      <c r="N330" s="33">
        <f t="shared" si="133"/>
        <v>0</v>
      </c>
      <c r="S330">
        <v>1</v>
      </c>
      <c r="T330" s="29">
        <f t="shared" si="125"/>
        <v>0</v>
      </c>
      <c r="U330" s="29">
        <f t="shared" si="126"/>
        <v>0</v>
      </c>
      <c r="V330" s="29">
        <f t="shared" si="127"/>
        <v>0</v>
      </c>
      <c r="W330" s="29">
        <f t="shared" si="128"/>
        <v>0</v>
      </c>
      <c r="X330" s="29">
        <f t="shared" si="129"/>
        <v>3608.4</v>
      </c>
      <c r="Z330" s="29"/>
    </row>
    <row r="331" spans="1:26" x14ac:dyDescent="0.3">
      <c r="A331" s="5" t="s">
        <v>2586</v>
      </c>
      <c r="B331" s="5" t="s">
        <v>2587</v>
      </c>
      <c r="C331" s="5">
        <v>20</v>
      </c>
      <c r="D331" s="132">
        <v>4094.92</v>
      </c>
      <c r="E331" s="137">
        <v>44869</v>
      </c>
      <c r="F331" s="137">
        <v>44901</v>
      </c>
      <c r="G331" s="138">
        <f>VLOOKUP(A331,'[1]2.x-1'!$A$1:$C$151,2,FALSE)</f>
        <v>0</v>
      </c>
      <c r="H331" s="5" t="s">
        <v>8262</v>
      </c>
      <c r="I331" s="22">
        <f t="shared" si="130"/>
        <v>20</v>
      </c>
      <c r="J331" s="5"/>
      <c r="K331" s="5"/>
      <c r="L331" s="121">
        <f t="shared" si="131"/>
        <v>4094.92</v>
      </c>
      <c r="M331" s="121">
        <f t="shared" si="132"/>
        <v>4094.92</v>
      </c>
      <c r="N331" s="33">
        <f t="shared" si="133"/>
        <v>0</v>
      </c>
      <c r="S331">
        <v>1</v>
      </c>
      <c r="T331" s="29">
        <f t="shared" si="125"/>
        <v>0</v>
      </c>
      <c r="U331" s="29">
        <f t="shared" si="126"/>
        <v>0</v>
      </c>
      <c r="V331" s="29">
        <f t="shared" si="127"/>
        <v>0</v>
      </c>
      <c r="W331" s="29">
        <f t="shared" si="128"/>
        <v>0</v>
      </c>
      <c r="X331" s="29">
        <f t="shared" si="129"/>
        <v>4094.92</v>
      </c>
      <c r="Z331" s="29"/>
    </row>
    <row r="332" spans="1:26" x14ac:dyDescent="0.3">
      <c r="A332" s="5" t="s">
        <v>2586</v>
      </c>
      <c r="B332" s="5" t="s">
        <v>2587</v>
      </c>
      <c r="C332" s="5">
        <v>20</v>
      </c>
      <c r="D332" s="132">
        <v>2126.4499999999998</v>
      </c>
      <c r="E332" s="137">
        <v>44869</v>
      </c>
      <c r="F332" s="137">
        <v>44901</v>
      </c>
      <c r="G332" s="138">
        <f>VLOOKUP(A332,'[1]2.x-1'!$A$1:$C$151,2,FALSE)</f>
        <v>0</v>
      </c>
      <c r="H332" s="5" t="s">
        <v>8260</v>
      </c>
      <c r="I332" s="22">
        <f t="shared" si="130"/>
        <v>20</v>
      </c>
      <c r="J332" s="5"/>
      <c r="K332" s="5"/>
      <c r="L332" s="121">
        <f t="shared" si="131"/>
        <v>2126.4499999999998</v>
      </c>
      <c r="M332" s="121">
        <f t="shared" si="132"/>
        <v>2126.4499999999998</v>
      </c>
      <c r="N332" s="33">
        <f t="shared" si="133"/>
        <v>0</v>
      </c>
      <c r="S332">
        <v>1</v>
      </c>
      <c r="T332" s="29">
        <f t="shared" si="125"/>
        <v>0</v>
      </c>
      <c r="U332" s="29">
        <f t="shared" si="126"/>
        <v>0</v>
      </c>
      <c r="V332" s="29">
        <f t="shared" si="127"/>
        <v>0</v>
      </c>
      <c r="W332" s="29">
        <f t="shared" si="128"/>
        <v>0</v>
      </c>
      <c r="X332" s="29">
        <f t="shared" si="129"/>
        <v>2126.4499999999998</v>
      </c>
      <c r="Z332" s="29"/>
    </row>
    <row r="333" spans="1:26" x14ac:dyDescent="0.3">
      <c r="A333" s="5" t="s">
        <v>2586</v>
      </c>
      <c r="B333" s="5" t="s">
        <v>2587</v>
      </c>
      <c r="C333" s="5">
        <v>20</v>
      </c>
      <c r="D333" s="132">
        <v>3124.67</v>
      </c>
      <c r="E333" s="137">
        <v>44869</v>
      </c>
      <c r="F333" s="137">
        <v>44901</v>
      </c>
      <c r="G333" s="138">
        <f>VLOOKUP(A333,'[1]2.x-1'!$A$1:$C$151,2,FALSE)</f>
        <v>0</v>
      </c>
      <c r="H333" s="5" t="s">
        <v>8266</v>
      </c>
      <c r="I333" s="22">
        <f t="shared" si="130"/>
        <v>20</v>
      </c>
      <c r="J333" s="5"/>
      <c r="K333" s="5"/>
      <c r="L333" s="121">
        <f t="shared" si="131"/>
        <v>3124.67</v>
      </c>
      <c r="M333" s="121">
        <f t="shared" si="132"/>
        <v>3124.67</v>
      </c>
      <c r="N333" s="33">
        <f t="shared" si="133"/>
        <v>0</v>
      </c>
      <c r="S333">
        <v>1</v>
      </c>
      <c r="T333" s="29">
        <f t="shared" si="125"/>
        <v>0</v>
      </c>
      <c r="U333" s="29">
        <f t="shared" si="126"/>
        <v>0</v>
      </c>
      <c r="V333" s="29">
        <f t="shared" si="127"/>
        <v>0</v>
      </c>
      <c r="W333" s="29">
        <f t="shared" si="128"/>
        <v>0</v>
      </c>
      <c r="X333" s="29">
        <f t="shared" si="129"/>
        <v>3124.67</v>
      </c>
      <c r="Z333" s="29"/>
    </row>
    <row r="334" spans="1:26" x14ac:dyDescent="0.3">
      <c r="A334" s="5" t="s">
        <v>2588</v>
      </c>
      <c r="B334" s="5" t="s">
        <v>2589</v>
      </c>
      <c r="C334" s="5">
        <v>16</v>
      </c>
      <c r="D334" s="132">
        <v>2499.7399999999998</v>
      </c>
      <c r="E334" s="137">
        <v>44902</v>
      </c>
      <c r="F334" s="137">
        <v>44903</v>
      </c>
      <c r="G334" s="138">
        <f>VLOOKUP(A334,'[1]2.x-1'!$A$1:$C$151,2,FALSE)</f>
        <v>0</v>
      </c>
      <c r="H334" s="5" t="s">
        <v>8270</v>
      </c>
      <c r="I334" s="22">
        <f t="shared" si="130"/>
        <v>16</v>
      </c>
      <c r="J334" s="5"/>
      <c r="K334" s="5"/>
      <c r="L334" s="121">
        <f t="shared" si="131"/>
        <v>2499.7399999999998</v>
      </c>
      <c r="M334" s="121">
        <f t="shared" si="132"/>
        <v>2499.7399999999998</v>
      </c>
      <c r="N334" s="33">
        <f t="shared" si="133"/>
        <v>0</v>
      </c>
      <c r="S334">
        <v>1</v>
      </c>
      <c r="T334" s="29">
        <f t="shared" ref="T334:T364" si="134">O334*M334</f>
        <v>0</v>
      </c>
      <c r="U334" s="29">
        <f t="shared" ref="U334:U364" si="135">P334*M334</f>
        <v>0</v>
      </c>
      <c r="V334" s="29">
        <f t="shared" ref="V334:V364" si="136">Q334*M334</f>
        <v>0</v>
      </c>
      <c r="W334" s="29">
        <f t="shared" ref="W334:W364" si="137">R334*M334</f>
        <v>0</v>
      </c>
      <c r="X334" s="29">
        <f t="shared" ref="X334:X364" si="138">S334*M334</f>
        <v>2499.7399999999998</v>
      </c>
      <c r="Z334" s="29"/>
    </row>
    <row r="335" spans="1:26" x14ac:dyDescent="0.3">
      <c r="A335" s="5" t="s">
        <v>2588</v>
      </c>
      <c r="B335" s="5" t="s">
        <v>2589</v>
      </c>
      <c r="C335" s="5">
        <v>16</v>
      </c>
      <c r="D335" s="132">
        <v>2499.7399999999998</v>
      </c>
      <c r="E335" s="137">
        <v>44902</v>
      </c>
      <c r="F335" s="137">
        <v>44903</v>
      </c>
      <c r="G335" s="138">
        <f>VLOOKUP(A335,'[1]2.x-1'!$A$1:$C$151,2,FALSE)</f>
        <v>0</v>
      </c>
      <c r="H335" s="5" t="s">
        <v>8267</v>
      </c>
      <c r="I335" s="22">
        <f t="shared" si="130"/>
        <v>16</v>
      </c>
      <c r="J335" s="5"/>
      <c r="K335" s="5"/>
      <c r="L335" s="121">
        <f t="shared" si="131"/>
        <v>2499.7399999999998</v>
      </c>
      <c r="M335" s="121">
        <f t="shared" si="132"/>
        <v>2499.7399999999998</v>
      </c>
      <c r="N335" s="33">
        <f t="shared" si="133"/>
        <v>0</v>
      </c>
      <c r="S335">
        <v>1</v>
      </c>
      <c r="T335" s="29">
        <f t="shared" si="134"/>
        <v>0</v>
      </c>
      <c r="U335" s="29">
        <f t="shared" si="135"/>
        <v>0</v>
      </c>
      <c r="V335" s="29">
        <f t="shared" si="136"/>
        <v>0</v>
      </c>
      <c r="W335" s="29">
        <f t="shared" si="137"/>
        <v>0</v>
      </c>
      <c r="X335" s="29">
        <f t="shared" si="138"/>
        <v>2499.7399999999998</v>
      </c>
      <c r="Z335" s="29"/>
    </row>
    <row r="336" spans="1:26" x14ac:dyDescent="0.3">
      <c r="A336" s="5" t="s">
        <v>2588</v>
      </c>
      <c r="B336" s="5" t="s">
        <v>2589</v>
      </c>
      <c r="C336" s="5">
        <v>16</v>
      </c>
      <c r="D336" s="132">
        <v>2921.39</v>
      </c>
      <c r="E336" s="137">
        <v>44902</v>
      </c>
      <c r="F336" s="137">
        <v>44903</v>
      </c>
      <c r="G336" s="138">
        <f>VLOOKUP(A336,'[1]2.x-1'!$A$1:$C$151,2,FALSE)</f>
        <v>0</v>
      </c>
      <c r="H336" s="5" t="s">
        <v>8274</v>
      </c>
      <c r="I336" s="22">
        <f t="shared" si="130"/>
        <v>16</v>
      </c>
      <c r="J336" s="5"/>
      <c r="K336" s="5"/>
      <c r="L336" s="121">
        <f t="shared" si="131"/>
        <v>2921.39</v>
      </c>
      <c r="M336" s="121">
        <f t="shared" si="132"/>
        <v>2921.39</v>
      </c>
      <c r="N336" s="33">
        <f t="shared" si="133"/>
        <v>0</v>
      </c>
      <c r="S336">
        <v>1</v>
      </c>
      <c r="T336" s="29">
        <f t="shared" si="134"/>
        <v>0</v>
      </c>
      <c r="U336" s="29">
        <f t="shared" si="135"/>
        <v>0</v>
      </c>
      <c r="V336" s="29">
        <f t="shared" si="136"/>
        <v>0</v>
      </c>
      <c r="W336" s="29">
        <f t="shared" si="137"/>
        <v>0</v>
      </c>
      <c r="X336" s="29">
        <f t="shared" si="138"/>
        <v>2921.39</v>
      </c>
      <c r="Z336" s="29"/>
    </row>
    <row r="337" spans="1:26" x14ac:dyDescent="0.3">
      <c r="A337" s="5" t="s">
        <v>2588</v>
      </c>
      <c r="B337" s="5" t="s">
        <v>2589</v>
      </c>
      <c r="C337" s="5">
        <v>16</v>
      </c>
      <c r="D337" s="132">
        <v>3495.16</v>
      </c>
      <c r="E337" s="137">
        <v>44902</v>
      </c>
      <c r="F337" s="137">
        <v>44903</v>
      </c>
      <c r="G337" s="138">
        <f>VLOOKUP(A337,'[1]2.x-1'!$A$1:$C$151,2,FALSE)</f>
        <v>0</v>
      </c>
      <c r="H337" s="5" t="s">
        <v>8268</v>
      </c>
      <c r="I337" s="22">
        <f t="shared" si="130"/>
        <v>16</v>
      </c>
      <c r="J337" s="5"/>
      <c r="K337" s="5"/>
      <c r="L337" s="121">
        <f t="shared" si="131"/>
        <v>3495.16</v>
      </c>
      <c r="M337" s="121">
        <f t="shared" si="132"/>
        <v>3495.16</v>
      </c>
      <c r="N337" s="33">
        <f t="shared" si="133"/>
        <v>0</v>
      </c>
      <c r="S337">
        <v>1</v>
      </c>
      <c r="T337" s="29">
        <f t="shared" si="134"/>
        <v>0</v>
      </c>
      <c r="U337" s="29">
        <f t="shared" si="135"/>
        <v>0</v>
      </c>
      <c r="V337" s="29">
        <f t="shared" si="136"/>
        <v>0</v>
      </c>
      <c r="W337" s="29">
        <f t="shared" si="137"/>
        <v>0</v>
      </c>
      <c r="X337" s="29">
        <f t="shared" si="138"/>
        <v>3495.16</v>
      </c>
      <c r="Z337" s="29"/>
    </row>
    <row r="338" spans="1:26" x14ac:dyDescent="0.3">
      <c r="A338" s="5" t="s">
        <v>2588</v>
      </c>
      <c r="B338" s="5" t="s">
        <v>2589</v>
      </c>
      <c r="C338" s="5">
        <v>16</v>
      </c>
      <c r="D338" s="132">
        <v>2886.72</v>
      </c>
      <c r="E338" s="137">
        <v>44902</v>
      </c>
      <c r="F338" s="137">
        <v>44903</v>
      </c>
      <c r="G338" s="138">
        <f>VLOOKUP(A338,'[1]2.x-1'!$A$1:$C$151,2,FALSE)</f>
        <v>0</v>
      </c>
      <c r="H338" s="5" t="s">
        <v>8258</v>
      </c>
      <c r="I338" s="22">
        <f t="shared" si="130"/>
        <v>16</v>
      </c>
      <c r="J338" s="5"/>
      <c r="K338" s="5"/>
      <c r="L338" s="121">
        <f t="shared" si="131"/>
        <v>2886.72</v>
      </c>
      <c r="M338" s="121">
        <f t="shared" si="132"/>
        <v>2886.72</v>
      </c>
      <c r="N338" s="33">
        <f t="shared" si="133"/>
        <v>0</v>
      </c>
      <c r="S338">
        <v>1</v>
      </c>
      <c r="T338" s="29">
        <f t="shared" si="134"/>
        <v>0</v>
      </c>
      <c r="U338" s="29">
        <f t="shared" si="135"/>
        <v>0</v>
      </c>
      <c r="V338" s="29">
        <f t="shared" si="136"/>
        <v>0</v>
      </c>
      <c r="W338" s="29">
        <f t="shared" si="137"/>
        <v>0</v>
      </c>
      <c r="X338" s="29">
        <f t="shared" si="138"/>
        <v>2886.72</v>
      </c>
      <c r="Z338" s="29"/>
    </row>
    <row r="339" spans="1:26" x14ac:dyDescent="0.3">
      <c r="A339" s="5" t="s">
        <v>2588</v>
      </c>
      <c r="B339" s="5" t="s">
        <v>2589</v>
      </c>
      <c r="C339" s="5">
        <v>16</v>
      </c>
      <c r="D339" s="132">
        <v>3275.94</v>
      </c>
      <c r="E339" s="137">
        <v>44902</v>
      </c>
      <c r="F339" s="137">
        <v>44903</v>
      </c>
      <c r="G339" s="138">
        <f>VLOOKUP(A339,'[1]2.x-1'!$A$1:$C$151,2,FALSE)</f>
        <v>0</v>
      </c>
      <c r="H339" s="5" t="s">
        <v>8262</v>
      </c>
      <c r="I339" s="22">
        <f t="shared" si="130"/>
        <v>16</v>
      </c>
      <c r="J339" s="5"/>
      <c r="K339" s="5"/>
      <c r="L339" s="121">
        <f t="shared" si="131"/>
        <v>3275.94</v>
      </c>
      <c r="M339" s="121">
        <f t="shared" si="132"/>
        <v>3275.94</v>
      </c>
      <c r="N339" s="33">
        <f t="shared" si="133"/>
        <v>0</v>
      </c>
      <c r="S339">
        <v>1</v>
      </c>
      <c r="T339" s="29">
        <f t="shared" si="134"/>
        <v>0</v>
      </c>
      <c r="U339" s="29">
        <f t="shared" si="135"/>
        <v>0</v>
      </c>
      <c r="V339" s="29">
        <f t="shared" si="136"/>
        <v>0</v>
      </c>
      <c r="W339" s="29">
        <f t="shared" si="137"/>
        <v>0</v>
      </c>
      <c r="X339" s="29">
        <f t="shared" si="138"/>
        <v>3275.94</v>
      </c>
      <c r="Z339" s="29"/>
    </row>
    <row r="340" spans="1:26" x14ac:dyDescent="0.3">
      <c r="A340" s="5" t="s">
        <v>2590</v>
      </c>
      <c r="B340" s="5" t="s">
        <v>2591</v>
      </c>
      <c r="C340" s="5">
        <v>16</v>
      </c>
      <c r="D340" s="132">
        <v>2921.39</v>
      </c>
      <c r="E340" s="137">
        <v>44904</v>
      </c>
      <c r="F340" s="137">
        <v>44910</v>
      </c>
      <c r="G340" s="138">
        <f>VLOOKUP(A340,'[1]2.x-1'!$A$1:$C$151,2,FALSE)</f>
        <v>0</v>
      </c>
      <c r="H340" s="5" t="s">
        <v>8257</v>
      </c>
      <c r="I340" s="22">
        <f t="shared" si="130"/>
        <v>16</v>
      </c>
      <c r="J340" s="5"/>
      <c r="K340" s="5"/>
      <c r="L340" s="121">
        <f t="shared" si="131"/>
        <v>2921.39</v>
      </c>
      <c r="M340" s="121">
        <f t="shared" si="132"/>
        <v>2921.39</v>
      </c>
      <c r="N340" s="33">
        <f t="shared" si="133"/>
        <v>0</v>
      </c>
      <c r="S340">
        <v>1</v>
      </c>
      <c r="T340" s="29">
        <f t="shared" si="134"/>
        <v>0</v>
      </c>
      <c r="U340" s="29">
        <f t="shared" si="135"/>
        <v>0</v>
      </c>
      <c r="V340" s="29">
        <f t="shared" si="136"/>
        <v>0</v>
      </c>
      <c r="W340" s="29">
        <f t="shared" si="137"/>
        <v>0</v>
      </c>
      <c r="X340" s="29">
        <f t="shared" si="138"/>
        <v>2921.39</v>
      </c>
      <c r="Z340" s="29"/>
    </row>
    <row r="341" spans="1:26" x14ac:dyDescent="0.3">
      <c r="A341" s="5" t="s">
        <v>2590</v>
      </c>
      <c r="B341" s="5" t="s">
        <v>2591</v>
      </c>
      <c r="C341" s="5">
        <v>16</v>
      </c>
      <c r="D341" s="132">
        <v>3275.94</v>
      </c>
      <c r="E341" s="137">
        <v>44904</v>
      </c>
      <c r="F341" s="137">
        <v>44910</v>
      </c>
      <c r="G341" s="138">
        <f>VLOOKUP(A341,'[1]2.x-1'!$A$1:$C$151,2,FALSE)</f>
        <v>0</v>
      </c>
      <c r="H341" s="5" t="s">
        <v>8262</v>
      </c>
      <c r="I341" s="22">
        <f t="shared" si="130"/>
        <v>16</v>
      </c>
      <c r="J341" s="5"/>
      <c r="K341" s="5"/>
      <c r="L341" s="121">
        <f t="shared" si="131"/>
        <v>3275.94</v>
      </c>
      <c r="M341" s="121">
        <f t="shared" si="132"/>
        <v>3275.94</v>
      </c>
      <c r="N341" s="33">
        <f t="shared" si="133"/>
        <v>0</v>
      </c>
      <c r="S341">
        <v>1</v>
      </c>
      <c r="T341" s="29">
        <f t="shared" si="134"/>
        <v>0</v>
      </c>
      <c r="U341" s="29">
        <f t="shared" si="135"/>
        <v>0</v>
      </c>
      <c r="V341" s="29">
        <f t="shared" si="136"/>
        <v>0</v>
      </c>
      <c r="W341" s="29">
        <f t="shared" si="137"/>
        <v>0</v>
      </c>
      <c r="X341" s="29">
        <f t="shared" si="138"/>
        <v>3275.94</v>
      </c>
      <c r="Z341" s="29"/>
    </row>
    <row r="342" spans="1:26" x14ac:dyDescent="0.3">
      <c r="A342" s="5" t="s">
        <v>2590</v>
      </c>
      <c r="B342" s="5" t="s">
        <v>2591</v>
      </c>
      <c r="C342" s="5">
        <v>16</v>
      </c>
      <c r="D342" s="132">
        <v>2886.72</v>
      </c>
      <c r="E342" s="137">
        <v>44904</v>
      </c>
      <c r="F342" s="137">
        <v>44910</v>
      </c>
      <c r="G342" s="138">
        <f>VLOOKUP(A342,'[1]2.x-1'!$A$1:$C$151,2,FALSE)</f>
        <v>0</v>
      </c>
      <c r="H342" s="5" t="s">
        <v>8258</v>
      </c>
      <c r="I342" s="22">
        <f t="shared" si="130"/>
        <v>16</v>
      </c>
      <c r="J342" s="5"/>
      <c r="K342" s="5"/>
      <c r="L342" s="121">
        <f t="shared" si="131"/>
        <v>2886.72</v>
      </c>
      <c r="M342" s="121">
        <f t="shared" si="132"/>
        <v>2886.72</v>
      </c>
      <c r="N342" s="33">
        <f t="shared" si="133"/>
        <v>0</v>
      </c>
      <c r="S342">
        <v>1</v>
      </c>
      <c r="T342" s="29">
        <f t="shared" si="134"/>
        <v>0</v>
      </c>
      <c r="U342" s="29">
        <f t="shared" si="135"/>
        <v>0</v>
      </c>
      <c r="V342" s="29">
        <f t="shared" si="136"/>
        <v>0</v>
      </c>
      <c r="W342" s="29">
        <f t="shared" si="137"/>
        <v>0</v>
      </c>
      <c r="X342" s="29">
        <f t="shared" si="138"/>
        <v>2886.72</v>
      </c>
      <c r="Z342" s="29"/>
    </row>
    <row r="343" spans="1:26" x14ac:dyDescent="0.3">
      <c r="A343" s="5" t="s">
        <v>2592</v>
      </c>
      <c r="B343" s="5" t="s">
        <v>2593</v>
      </c>
      <c r="C343" s="5">
        <v>24</v>
      </c>
      <c r="D343" s="132">
        <v>2905.73</v>
      </c>
      <c r="E343" s="137">
        <v>44911</v>
      </c>
      <c r="F343" s="137">
        <v>44917</v>
      </c>
      <c r="G343" s="138">
        <f>VLOOKUP(A343,'[1]2.x-1'!$A$1:$C$151,2,FALSE)</f>
        <v>0</v>
      </c>
      <c r="H343" s="5" t="s">
        <v>8269</v>
      </c>
      <c r="I343" s="22">
        <f t="shared" si="130"/>
        <v>24</v>
      </c>
      <c r="J343" s="5"/>
      <c r="K343" s="5"/>
      <c r="L343" s="121">
        <f t="shared" si="131"/>
        <v>2905.73</v>
      </c>
      <c r="M343" s="121">
        <f t="shared" si="132"/>
        <v>2905.73</v>
      </c>
      <c r="N343" s="33">
        <f t="shared" si="133"/>
        <v>0</v>
      </c>
      <c r="S343">
        <v>1</v>
      </c>
      <c r="T343" s="29">
        <f t="shared" si="134"/>
        <v>0</v>
      </c>
      <c r="U343" s="29">
        <f t="shared" si="135"/>
        <v>0</v>
      </c>
      <c r="V343" s="29">
        <f t="shared" si="136"/>
        <v>0</v>
      </c>
      <c r="W343" s="29">
        <f t="shared" si="137"/>
        <v>0</v>
      </c>
      <c r="X343" s="29">
        <f t="shared" si="138"/>
        <v>2905.73</v>
      </c>
      <c r="Z343" s="29"/>
    </row>
    <row r="344" spans="1:26" x14ac:dyDescent="0.3">
      <c r="A344" s="5" t="s">
        <v>2592</v>
      </c>
      <c r="B344" s="5" t="s">
        <v>2593</v>
      </c>
      <c r="C344" s="5">
        <v>24</v>
      </c>
      <c r="D344" s="132">
        <v>3749.6</v>
      </c>
      <c r="E344" s="137">
        <v>44911</v>
      </c>
      <c r="F344" s="137">
        <v>44917</v>
      </c>
      <c r="G344" s="138">
        <f>VLOOKUP(A344,'[1]2.x-1'!$A$1:$C$151,2,FALSE)</f>
        <v>0</v>
      </c>
      <c r="H344" s="5" t="s">
        <v>8267</v>
      </c>
      <c r="I344" s="22">
        <f t="shared" si="130"/>
        <v>24</v>
      </c>
      <c r="J344" s="5"/>
      <c r="K344" s="5"/>
      <c r="L344" s="121">
        <f t="shared" si="131"/>
        <v>3749.6</v>
      </c>
      <c r="M344" s="121">
        <f t="shared" si="132"/>
        <v>3749.6</v>
      </c>
      <c r="N344" s="33">
        <f t="shared" si="133"/>
        <v>0</v>
      </c>
      <c r="S344">
        <v>1</v>
      </c>
      <c r="T344" s="29">
        <f t="shared" si="134"/>
        <v>0</v>
      </c>
      <c r="U344" s="29">
        <f t="shared" si="135"/>
        <v>0</v>
      </c>
      <c r="V344" s="29">
        <f t="shared" si="136"/>
        <v>0</v>
      </c>
      <c r="W344" s="29">
        <f t="shared" si="137"/>
        <v>0</v>
      </c>
      <c r="X344" s="29">
        <f t="shared" si="138"/>
        <v>3749.6</v>
      </c>
      <c r="Z344" s="29"/>
    </row>
    <row r="345" spans="1:26" x14ac:dyDescent="0.3">
      <c r="A345" s="5" t="s">
        <v>2592</v>
      </c>
      <c r="B345" s="5" t="s">
        <v>2593</v>
      </c>
      <c r="C345" s="5">
        <v>24</v>
      </c>
      <c r="D345" s="132">
        <v>5242.7299999999996</v>
      </c>
      <c r="E345" s="137">
        <v>44911</v>
      </c>
      <c r="F345" s="137">
        <v>44917</v>
      </c>
      <c r="G345" s="138">
        <f>VLOOKUP(A345,'[1]2.x-1'!$A$1:$C$151,2,FALSE)</f>
        <v>0</v>
      </c>
      <c r="H345" s="5" t="s">
        <v>8268</v>
      </c>
      <c r="I345" s="22">
        <f t="shared" si="130"/>
        <v>24</v>
      </c>
      <c r="J345" s="5"/>
      <c r="K345" s="5"/>
      <c r="L345" s="121">
        <f t="shared" si="131"/>
        <v>5242.7299999999996</v>
      </c>
      <c r="M345" s="121">
        <f t="shared" si="132"/>
        <v>5242.7299999999996</v>
      </c>
      <c r="N345" s="33">
        <f t="shared" si="133"/>
        <v>0</v>
      </c>
      <c r="S345">
        <v>1</v>
      </c>
      <c r="T345" s="29">
        <f t="shared" si="134"/>
        <v>0</v>
      </c>
      <c r="U345" s="29">
        <f t="shared" si="135"/>
        <v>0</v>
      </c>
      <c r="V345" s="29">
        <f t="shared" si="136"/>
        <v>0</v>
      </c>
      <c r="W345" s="29">
        <f t="shared" si="137"/>
        <v>0</v>
      </c>
      <c r="X345" s="29">
        <f t="shared" si="138"/>
        <v>5242.7299999999996</v>
      </c>
      <c r="Z345" s="29"/>
    </row>
    <row r="346" spans="1:26" x14ac:dyDescent="0.3">
      <c r="A346" s="5" t="s">
        <v>2594</v>
      </c>
      <c r="B346" s="5" t="s">
        <v>2595</v>
      </c>
      <c r="C346" s="5">
        <v>16</v>
      </c>
      <c r="D346" s="132">
        <v>2921.39</v>
      </c>
      <c r="E346" s="137">
        <v>44918</v>
      </c>
      <c r="F346" s="137">
        <v>44935</v>
      </c>
      <c r="G346" s="138">
        <f>VLOOKUP(A346,'[1]2.x-1'!$A$1:$C$151,2,FALSE)</f>
        <v>0</v>
      </c>
      <c r="H346" s="5" t="s">
        <v>8257</v>
      </c>
      <c r="I346" s="22">
        <f t="shared" si="130"/>
        <v>16</v>
      </c>
      <c r="J346" s="5"/>
      <c r="K346" s="5"/>
      <c r="L346" s="121">
        <f t="shared" si="131"/>
        <v>2921.39</v>
      </c>
      <c r="M346" s="121">
        <f t="shared" si="132"/>
        <v>2921.39</v>
      </c>
      <c r="N346" s="33">
        <f t="shared" si="133"/>
        <v>0</v>
      </c>
      <c r="S346">
        <v>1</v>
      </c>
      <c r="T346" s="29">
        <f t="shared" si="134"/>
        <v>0</v>
      </c>
      <c r="U346" s="29">
        <f t="shared" si="135"/>
        <v>0</v>
      </c>
      <c r="V346" s="29">
        <f t="shared" si="136"/>
        <v>0</v>
      </c>
      <c r="W346" s="29">
        <f t="shared" si="137"/>
        <v>0</v>
      </c>
      <c r="X346" s="29">
        <f t="shared" si="138"/>
        <v>2921.39</v>
      </c>
      <c r="Z346" s="29"/>
    </row>
    <row r="347" spans="1:26" x14ac:dyDescent="0.3">
      <c r="A347" s="5" t="s">
        <v>2594</v>
      </c>
      <c r="B347" s="5" t="s">
        <v>2595</v>
      </c>
      <c r="C347" s="5">
        <v>16</v>
      </c>
      <c r="D347" s="132">
        <v>2886.72</v>
      </c>
      <c r="E347" s="137">
        <v>44918</v>
      </c>
      <c r="F347" s="137">
        <v>44935</v>
      </c>
      <c r="G347" s="138">
        <f>VLOOKUP(A347,'[1]2.x-1'!$A$1:$C$151,2,FALSE)</f>
        <v>0</v>
      </c>
      <c r="H347" s="5" t="s">
        <v>8258</v>
      </c>
      <c r="I347" s="22">
        <f t="shared" si="130"/>
        <v>16</v>
      </c>
      <c r="J347" s="5"/>
      <c r="K347" s="5"/>
      <c r="L347" s="121">
        <f t="shared" si="131"/>
        <v>2886.72</v>
      </c>
      <c r="M347" s="121">
        <f t="shared" si="132"/>
        <v>2886.72</v>
      </c>
      <c r="N347" s="33">
        <f t="shared" si="133"/>
        <v>0</v>
      </c>
      <c r="S347">
        <v>1</v>
      </c>
      <c r="T347" s="29">
        <f t="shared" si="134"/>
        <v>0</v>
      </c>
      <c r="U347" s="29">
        <f t="shared" si="135"/>
        <v>0</v>
      </c>
      <c r="V347" s="29">
        <f t="shared" si="136"/>
        <v>0</v>
      </c>
      <c r="W347" s="29">
        <f t="shared" si="137"/>
        <v>0</v>
      </c>
      <c r="X347" s="29">
        <f t="shared" si="138"/>
        <v>2886.72</v>
      </c>
      <c r="Z347" s="29"/>
    </row>
    <row r="348" spans="1:26" x14ac:dyDescent="0.3">
      <c r="A348" s="5" t="s">
        <v>2594</v>
      </c>
      <c r="B348" s="5" t="s">
        <v>2595</v>
      </c>
      <c r="C348" s="5">
        <v>16</v>
      </c>
      <c r="D348" s="132">
        <v>3275.94</v>
      </c>
      <c r="E348" s="137">
        <v>44918</v>
      </c>
      <c r="F348" s="137">
        <v>44935</v>
      </c>
      <c r="G348" s="138">
        <f>VLOOKUP(A348,'[1]2.x-1'!$A$1:$C$151,2,FALSE)</f>
        <v>0</v>
      </c>
      <c r="H348" s="5" t="s">
        <v>8262</v>
      </c>
      <c r="I348" s="22">
        <f t="shared" si="130"/>
        <v>16</v>
      </c>
      <c r="J348" s="5"/>
      <c r="K348" s="5"/>
      <c r="L348" s="121">
        <f t="shared" si="131"/>
        <v>3275.94</v>
      </c>
      <c r="M348" s="121">
        <f t="shared" si="132"/>
        <v>3275.94</v>
      </c>
      <c r="N348" s="33">
        <f t="shared" si="133"/>
        <v>0</v>
      </c>
      <c r="S348">
        <v>1</v>
      </c>
      <c r="T348" s="29">
        <f t="shared" si="134"/>
        <v>0</v>
      </c>
      <c r="U348" s="29">
        <f t="shared" si="135"/>
        <v>0</v>
      </c>
      <c r="V348" s="29">
        <f t="shared" si="136"/>
        <v>0</v>
      </c>
      <c r="W348" s="29">
        <f t="shared" si="137"/>
        <v>0</v>
      </c>
      <c r="X348" s="29">
        <f t="shared" si="138"/>
        <v>3275.94</v>
      </c>
      <c r="Z348" s="29"/>
    </row>
    <row r="349" spans="1:26" x14ac:dyDescent="0.3">
      <c r="A349" s="5" t="s">
        <v>2596</v>
      </c>
      <c r="B349" s="5" t="s">
        <v>2597</v>
      </c>
      <c r="C349" s="5">
        <v>16</v>
      </c>
      <c r="D349" s="132">
        <v>2499.7399999999998</v>
      </c>
      <c r="E349" s="137">
        <v>44936</v>
      </c>
      <c r="F349" s="137">
        <v>44943</v>
      </c>
      <c r="G349" s="138">
        <f>VLOOKUP(A349,'[1]2.x-1'!$A$1:$C$151,2,FALSE)</f>
        <v>0</v>
      </c>
      <c r="H349" s="5" t="s">
        <v>8270</v>
      </c>
      <c r="I349" s="22">
        <f t="shared" si="130"/>
        <v>16</v>
      </c>
      <c r="J349" s="5"/>
      <c r="K349" s="5"/>
      <c r="L349" s="121">
        <f t="shared" si="131"/>
        <v>2499.7399999999998</v>
      </c>
      <c r="M349" s="121">
        <f t="shared" si="132"/>
        <v>2499.7399999999998</v>
      </c>
      <c r="N349" s="33">
        <f t="shared" si="133"/>
        <v>0</v>
      </c>
      <c r="S349">
        <v>1</v>
      </c>
      <c r="T349" s="29">
        <f t="shared" si="134"/>
        <v>0</v>
      </c>
      <c r="U349" s="29">
        <f t="shared" si="135"/>
        <v>0</v>
      </c>
      <c r="V349" s="29">
        <f t="shared" si="136"/>
        <v>0</v>
      </c>
      <c r="W349" s="29">
        <f t="shared" si="137"/>
        <v>0</v>
      </c>
      <c r="X349" s="29">
        <f t="shared" si="138"/>
        <v>2499.7399999999998</v>
      </c>
      <c r="Z349" s="29"/>
    </row>
    <row r="350" spans="1:26" x14ac:dyDescent="0.3">
      <c r="A350" s="5" t="s">
        <v>2596</v>
      </c>
      <c r="B350" s="5" t="s">
        <v>2597</v>
      </c>
      <c r="C350" s="5">
        <v>16</v>
      </c>
      <c r="D350" s="132">
        <v>1937.15</v>
      </c>
      <c r="E350" s="137">
        <v>44936</v>
      </c>
      <c r="F350" s="137">
        <v>44943</v>
      </c>
      <c r="G350" s="138">
        <f>VLOOKUP(A350,'[1]2.x-1'!$A$1:$C$151,2,FALSE)</f>
        <v>0</v>
      </c>
      <c r="H350" s="5" t="s">
        <v>8269</v>
      </c>
      <c r="I350" s="22">
        <f t="shared" si="130"/>
        <v>16</v>
      </c>
      <c r="J350" s="5"/>
      <c r="K350" s="5"/>
      <c r="L350" s="121">
        <f t="shared" si="131"/>
        <v>1937.15</v>
      </c>
      <c r="M350" s="121">
        <f t="shared" si="132"/>
        <v>1937.15</v>
      </c>
      <c r="N350" s="33">
        <f t="shared" si="133"/>
        <v>0</v>
      </c>
      <c r="S350">
        <v>1</v>
      </c>
      <c r="T350" s="29">
        <f t="shared" si="134"/>
        <v>0</v>
      </c>
      <c r="U350" s="29">
        <f t="shared" si="135"/>
        <v>0</v>
      </c>
      <c r="V350" s="29">
        <f t="shared" si="136"/>
        <v>0</v>
      </c>
      <c r="W350" s="29">
        <f t="shared" si="137"/>
        <v>0</v>
      </c>
      <c r="X350" s="29">
        <f t="shared" si="138"/>
        <v>1937.15</v>
      </c>
      <c r="Z350" s="29"/>
    </row>
    <row r="351" spans="1:26" x14ac:dyDescent="0.3">
      <c r="A351" s="5" t="s">
        <v>2596</v>
      </c>
      <c r="B351" s="5" t="s">
        <v>2597</v>
      </c>
      <c r="C351" s="5">
        <v>16</v>
      </c>
      <c r="D351" s="132">
        <v>1937.15</v>
      </c>
      <c r="E351" s="137">
        <v>44936</v>
      </c>
      <c r="F351" s="137">
        <v>44943</v>
      </c>
      <c r="G351" s="138">
        <f>VLOOKUP(A351,'[1]2.x-1'!$A$1:$C$151,2,FALSE)</f>
        <v>0</v>
      </c>
      <c r="H351" s="5" t="s">
        <v>8272</v>
      </c>
      <c r="I351" s="22">
        <f t="shared" si="130"/>
        <v>16</v>
      </c>
      <c r="J351" s="5"/>
      <c r="K351" s="5"/>
      <c r="L351" s="121">
        <f t="shared" si="131"/>
        <v>1937.15</v>
      </c>
      <c r="M351" s="121">
        <f t="shared" si="132"/>
        <v>1937.15</v>
      </c>
      <c r="N351" s="33">
        <f t="shared" si="133"/>
        <v>0</v>
      </c>
      <c r="S351">
        <v>1</v>
      </c>
      <c r="T351" s="29">
        <f t="shared" si="134"/>
        <v>0</v>
      </c>
      <c r="U351" s="29">
        <f t="shared" si="135"/>
        <v>0</v>
      </c>
      <c r="V351" s="29">
        <f t="shared" si="136"/>
        <v>0</v>
      </c>
      <c r="W351" s="29">
        <f t="shared" si="137"/>
        <v>0</v>
      </c>
      <c r="X351" s="29">
        <f t="shared" si="138"/>
        <v>1937.15</v>
      </c>
      <c r="Z351" s="29"/>
    </row>
    <row r="352" spans="1:26" x14ac:dyDescent="0.3">
      <c r="A352" s="5" t="s">
        <v>2596</v>
      </c>
      <c r="B352" s="5" t="s">
        <v>2597</v>
      </c>
      <c r="C352" s="5">
        <v>16</v>
      </c>
      <c r="D352" s="132">
        <v>2499.7399999999998</v>
      </c>
      <c r="E352" s="137">
        <v>44936</v>
      </c>
      <c r="F352" s="137">
        <v>44943</v>
      </c>
      <c r="G352" s="138">
        <f>VLOOKUP(A352,'[1]2.x-1'!$A$1:$C$151,2,FALSE)</f>
        <v>0</v>
      </c>
      <c r="H352" s="5" t="s">
        <v>8267</v>
      </c>
      <c r="I352" s="22">
        <f t="shared" si="130"/>
        <v>16</v>
      </c>
      <c r="J352" s="5"/>
      <c r="K352" s="5"/>
      <c r="L352" s="121">
        <f t="shared" si="131"/>
        <v>2499.7399999999998</v>
      </c>
      <c r="M352" s="121">
        <f t="shared" si="132"/>
        <v>2499.7399999999998</v>
      </c>
      <c r="N352" s="33">
        <f t="shared" si="133"/>
        <v>0</v>
      </c>
      <c r="S352">
        <v>1</v>
      </c>
      <c r="T352" s="29">
        <f t="shared" si="134"/>
        <v>0</v>
      </c>
      <c r="U352" s="29">
        <f t="shared" si="135"/>
        <v>0</v>
      </c>
      <c r="V352" s="29">
        <f t="shared" si="136"/>
        <v>0</v>
      </c>
      <c r="W352" s="29">
        <f t="shared" si="137"/>
        <v>0</v>
      </c>
      <c r="X352" s="29">
        <f t="shared" si="138"/>
        <v>2499.7399999999998</v>
      </c>
      <c r="Z352" s="29"/>
    </row>
    <row r="353" spans="1:26" x14ac:dyDescent="0.3">
      <c r="A353" s="5" t="s">
        <v>2596</v>
      </c>
      <c r="B353" s="5" t="s">
        <v>2597</v>
      </c>
      <c r="C353" s="5">
        <v>16</v>
      </c>
      <c r="D353" s="132">
        <v>3495.16</v>
      </c>
      <c r="E353" s="137">
        <v>44936</v>
      </c>
      <c r="F353" s="137">
        <v>44943</v>
      </c>
      <c r="G353" s="138">
        <f>VLOOKUP(A353,'[1]2.x-1'!$A$1:$C$151,2,FALSE)</f>
        <v>0</v>
      </c>
      <c r="H353" s="5" t="s">
        <v>8268</v>
      </c>
      <c r="I353" s="22">
        <f t="shared" si="130"/>
        <v>16</v>
      </c>
      <c r="J353" s="5"/>
      <c r="K353" s="5"/>
      <c r="L353" s="121">
        <f t="shared" si="131"/>
        <v>3495.16</v>
      </c>
      <c r="M353" s="121">
        <f t="shared" si="132"/>
        <v>3495.16</v>
      </c>
      <c r="N353" s="33">
        <f t="shared" si="133"/>
        <v>0</v>
      </c>
      <c r="S353">
        <v>1</v>
      </c>
      <c r="T353" s="29">
        <f t="shared" si="134"/>
        <v>0</v>
      </c>
      <c r="U353" s="29">
        <f t="shared" si="135"/>
        <v>0</v>
      </c>
      <c r="V353" s="29">
        <f t="shared" si="136"/>
        <v>0</v>
      </c>
      <c r="W353" s="29">
        <f t="shared" si="137"/>
        <v>0</v>
      </c>
      <c r="X353" s="29">
        <f t="shared" si="138"/>
        <v>3495.16</v>
      </c>
      <c r="Z353" s="29"/>
    </row>
    <row r="354" spans="1:26" x14ac:dyDescent="0.3">
      <c r="A354" s="5" t="s">
        <v>2598</v>
      </c>
      <c r="B354" s="5" t="s">
        <v>2599</v>
      </c>
      <c r="C354" s="5">
        <v>16</v>
      </c>
      <c r="D354" s="132">
        <v>2499.7399999999998</v>
      </c>
      <c r="E354" s="137">
        <v>44944</v>
      </c>
      <c r="F354" s="137">
        <v>44950</v>
      </c>
      <c r="G354" s="138">
        <f>VLOOKUP(A354,'[1]2.x-1'!$A$1:$C$151,2,FALSE)</f>
        <v>0</v>
      </c>
      <c r="H354" s="5" t="s">
        <v>8270</v>
      </c>
      <c r="I354" s="22">
        <f t="shared" si="130"/>
        <v>16</v>
      </c>
      <c r="J354" s="5"/>
      <c r="K354" s="5"/>
      <c r="L354" s="121">
        <f t="shared" si="131"/>
        <v>2499.7399999999998</v>
      </c>
      <c r="M354" s="121">
        <f t="shared" si="132"/>
        <v>2499.7399999999998</v>
      </c>
      <c r="N354" s="33">
        <f t="shared" si="133"/>
        <v>0</v>
      </c>
      <c r="S354">
        <v>1</v>
      </c>
      <c r="T354" s="29">
        <f t="shared" si="134"/>
        <v>0</v>
      </c>
      <c r="U354" s="29">
        <f t="shared" si="135"/>
        <v>0</v>
      </c>
      <c r="V354" s="29">
        <f t="shared" si="136"/>
        <v>0</v>
      </c>
      <c r="W354" s="29">
        <f t="shared" si="137"/>
        <v>0</v>
      </c>
      <c r="X354" s="29">
        <f t="shared" si="138"/>
        <v>2499.7399999999998</v>
      </c>
      <c r="Z354" s="29"/>
    </row>
    <row r="355" spans="1:26" x14ac:dyDescent="0.3">
      <c r="A355" s="5" t="s">
        <v>2598</v>
      </c>
      <c r="B355" s="5" t="s">
        <v>2599</v>
      </c>
      <c r="C355" s="5">
        <v>16</v>
      </c>
      <c r="D355" s="132">
        <v>1937.15</v>
      </c>
      <c r="E355" s="137">
        <v>44944</v>
      </c>
      <c r="F355" s="137">
        <v>44950</v>
      </c>
      <c r="G355" s="138">
        <f>VLOOKUP(A355,'[1]2.x-1'!$A$1:$C$151,2,FALSE)</f>
        <v>0</v>
      </c>
      <c r="H355" s="5" t="s">
        <v>8269</v>
      </c>
      <c r="I355" s="22">
        <f t="shared" si="130"/>
        <v>16</v>
      </c>
      <c r="J355" s="5"/>
      <c r="K355" s="5"/>
      <c r="L355" s="121">
        <f t="shared" si="131"/>
        <v>1937.15</v>
      </c>
      <c r="M355" s="121">
        <f t="shared" si="132"/>
        <v>1937.15</v>
      </c>
      <c r="N355" s="33">
        <f t="shared" si="133"/>
        <v>0</v>
      </c>
      <c r="S355">
        <v>1</v>
      </c>
      <c r="T355" s="29">
        <f t="shared" si="134"/>
        <v>0</v>
      </c>
      <c r="U355" s="29">
        <f t="shared" si="135"/>
        <v>0</v>
      </c>
      <c r="V355" s="29">
        <f t="shared" si="136"/>
        <v>0</v>
      </c>
      <c r="W355" s="29">
        <f t="shared" si="137"/>
        <v>0</v>
      </c>
      <c r="X355" s="29">
        <f t="shared" si="138"/>
        <v>1937.15</v>
      </c>
      <c r="Z355" s="29"/>
    </row>
    <row r="356" spans="1:26" x14ac:dyDescent="0.3">
      <c r="A356" s="5" t="s">
        <v>2598</v>
      </c>
      <c r="B356" s="5" t="s">
        <v>2599</v>
      </c>
      <c r="C356" s="5">
        <v>16</v>
      </c>
      <c r="D356" s="132">
        <v>1937.15</v>
      </c>
      <c r="E356" s="137">
        <v>44944</v>
      </c>
      <c r="F356" s="137">
        <v>44950</v>
      </c>
      <c r="G356" s="138">
        <f>VLOOKUP(A356,'[1]2.x-1'!$A$1:$C$151,2,FALSE)</f>
        <v>0</v>
      </c>
      <c r="H356" s="5" t="s">
        <v>8272</v>
      </c>
      <c r="I356" s="22">
        <f t="shared" si="130"/>
        <v>16</v>
      </c>
      <c r="J356" s="5"/>
      <c r="K356" s="5"/>
      <c r="L356" s="121">
        <f t="shared" si="131"/>
        <v>1937.15</v>
      </c>
      <c r="M356" s="121">
        <f t="shared" si="132"/>
        <v>1937.15</v>
      </c>
      <c r="N356" s="33">
        <f t="shared" si="133"/>
        <v>0</v>
      </c>
      <c r="S356">
        <v>1</v>
      </c>
      <c r="T356" s="29">
        <f t="shared" si="134"/>
        <v>0</v>
      </c>
      <c r="U356" s="29">
        <f t="shared" si="135"/>
        <v>0</v>
      </c>
      <c r="V356" s="29">
        <f t="shared" si="136"/>
        <v>0</v>
      </c>
      <c r="W356" s="29">
        <f t="shared" si="137"/>
        <v>0</v>
      </c>
      <c r="X356" s="29">
        <f t="shared" si="138"/>
        <v>1937.15</v>
      </c>
      <c r="Z356" s="29"/>
    </row>
    <row r="357" spans="1:26" x14ac:dyDescent="0.3">
      <c r="A357" s="5" t="s">
        <v>2598</v>
      </c>
      <c r="B357" s="5" t="s">
        <v>2599</v>
      </c>
      <c r="C357" s="5">
        <v>16</v>
      </c>
      <c r="D357" s="132">
        <v>2499.7399999999998</v>
      </c>
      <c r="E357" s="137">
        <v>44944</v>
      </c>
      <c r="F357" s="137">
        <v>44950</v>
      </c>
      <c r="G357" s="138">
        <f>VLOOKUP(A357,'[1]2.x-1'!$A$1:$C$151,2,FALSE)</f>
        <v>0</v>
      </c>
      <c r="H357" s="5" t="s">
        <v>8267</v>
      </c>
      <c r="I357" s="22">
        <f t="shared" si="130"/>
        <v>16</v>
      </c>
      <c r="J357" s="5"/>
      <c r="K357" s="5"/>
      <c r="L357" s="121">
        <f t="shared" si="131"/>
        <v>2499.7399999999998</v>
      </c>
      <c r="M357" s="121">
        <f t="shared" si="132"/>
        <v>2499.7399999999998</v>
      </c>
      <c r="N357" s="33">
        <f t="shared" si="133"/>
        <v>0</v>
      </c>
      <c r="S357">
        <v>1</v>
      </c>
      <c r="T357" s="29">
        <f t="shared" si="134"/>
        <v>0</v>
      </c>
      <c r="U357" s="29">
        <f t="shared" si="135"/>
        <v>0</v>
      </c>
      <c r="V357" s="29">
        <f t="shared" si="136"/>
        <v>0</v>
      </c>
      <c r="W357" s="29">
        <f t="shared" si="137"/>
        <v>0</v>
      </c>
      <c r="X357" s="29">
        <f t="shared" si="138"/>
        <v>2499.7399999999998</v>
      </c>
      <c r="Z357" s="29"/>
    </row>
    <row r="358" spans="1:26" x14ac:dyDescent="0.3">
      <c r="A358" s="5" t="s">
        <v>2598</v>
      </c>
      <c r="B358" s="5" t="s">
        <v>2599</v>
      </c>
      <c r="C358" s="5">
        <v>16</v>
      </c>
      <c r="D358" s="132">
        <v>3495.16</v>
      </c>
      <c r="E358" s="137">
        <v>44944</v>
      </c>
      <c r="F358" s="137">
        <v>44950</v>
      </c>
      <c r="G358" s="138">
        <f>VLOOKUP(A358,'[1]2.x-1'!$A$1:$C$151,2,FALSE)</f>
        <v>0</v>
      </c>
      <c r="H358" s="5" t="s">
        <v>8268</v>
      </c>
      <c r="I358" s="22">
        <f t="shared" si="130"/>
        <v>16</v>
      </c>
      <c r="J358" s="5"/>
      <c r="K358" s="5"/>
      <c r="L358" s="121">
        <f t="shared" si="131"/>
        <v>3495.16</v>
      </c>
      <c r="M358" s="121">
        <f t="shared" si="132"/>
        <v>3495.16</v>
      </c>
      <c r="N358" s="33">
        <f t="shared" si="133"/>
        <v>0</v>
      </c>
      <c r="S358">
        <v>1</v>
      </c>
      <c r="T358" s="29">
        <f t="shared" si="134"/>
        <v>0</v>
      </c>
      <c r="U358" s="29">
        <f t="shared" si="135"/>
        <v>0</v>
      </c>
      <c r="V358" s="29">
        <f t="shared" si="136"/>
        <v>0</v>
      </c>
      <c r="W358" s="29">
        <f t="shared" si="137"/>
        <v>0</v>
      </c>
      <c r="X358" s="29">
        <f t="shared" si="138"/>
        <v>3495.16</v>
      </c>
      <c r="Z358" s="29"/>
    </row>
    <row r="359" spans="1:26" x14ac:dyDescent="0.3">
      <c r="A359" s="5" t="s">
        <v>2598</v>
      </c>
      <c r="B359" s="5" t="s">
        <v>2599</v>
      </c>
      <c r="C359" s="5">
        <v>16</v>
      </c>
      <c r="D359" s="132">
        <v>2921.39</v>
      </c>
      <c r="E359" s="137">
        <v>44944</v>
      </c>
      <c r="F359" s="137">
        <v>44950</v>
      </c>
      <c r="G359" s="138">
        <f>VLOOKUP(A359,'[1]2.x-1'!$A$1:$C$151,2,FALSE)</f>
        <v>0</v>
      </c>
      <c r="H359" s="5" t="s">
        <v>8274</v>
      </c>
      <c r="I359" s="22">
        <f t="shared" si="130"/>
        <v>16</v>
      </c>
      <c r="J359" s="5"/>
      <c r="K359" s="5"/>
      <c r="L359" s="121">
        <f t="shared" si="131"/>
        <v>2921.39</v>
      </c>
      <c r="M359" s="121">
        <f t="shared" si="132"/>
        <v>2921.39</v>
      </c>
      <c r="N359" s="33">
        <f t="shared" si="133"/>
        <v>0</v>
      </c>
      <c r="S359">
        <v>1</v>
      </c>
      <c r="T359" s="29">
        <f t="shared" si="134"/>
        <v>0</v>
      </c>
      <c r="U359" s="29">
        <f t="shared" si="135"/>
        <v>0</v>
      </c>
      <c r="V359" s="29">
        <f t="shared" si="136"/>
        <v>0</v>
      </c>
      <c r="W359" s="29">
        <f t="shared" si="137"/>
        <v>0</v>
      </c>
      <c r="X359" s="29">
        <f t="shared" si="138"/>
        <v>2921.39</v>
      </c>
      <c r="Z359" s="29"/>
    </row>
    <row r="360" spans="1:26" x14ac:dyDescent="0.3">
      <c r="A360" s="5" t="s">
        <v>2598</v>
      </c>
      <c r="B360" s="5" t="s">
        <v>2599</v>
      </c>
      <c r="C360" s="5">
        <v>8</v>
      </c>
      <c r="D360" s="132">
        <v>1460.7</v>
      </c>
      <c r="E360" s="137">
        <v>44944</v>
      </c>
      <c r="F360" s="137">
        <v>44950</v>
      </c>
      <c r="G360" s="138">
        <f>VLOOKUP(A360,'[1]2.x-1'!$A$1:$C$151,2,FALSE)</f>
        <v>0</v>
      </c>
      <c r="H360" s="5" t="s">
        <v>8257</v>
      </c>
      <c r="I360" s="22">
        <f t="shared" si="130"/>
        <v>8</v>
      </c>
      <c r="J360" s="5"/>
      <c r="K360" s="5"/>
      <c r="L360" s="121">
        <f t="shared" si="131"/>
        <v>1460.7</v>
      </c>
      <c r="M360" s="121">
        <f t="shared" si="132"/>
        <v>1460.7</v>
      </c>
      <c r="N360" s="33">
        <f t="shared" si="133"/>
        <v>0</v>
      </c>
      <c r="S360">
        <v>1</v>
      </c>
      <c r="T360" s="29">
        <f t="shared" si="134"/>
        <v>0</v>
      </c>
      <c r="U360" s="29">
        <f t="shared" si="135"/>
        <v>0</v>
      </c>
      <c r="V360" s="29">
        <f t="shared" si="136"/>
        <v>0</v>
      </c>
      <c r="W360" s="29">
        <f t="shared" si="137"/>
        <v>0</v>
      </c>
      <c r="X360" s="29">
        <f t="shared" si="138"/>
        <v>1460.7</v>
      </c>
      <c r="Z360" s="29"/>
    </row>
    <row r="361" spans="1:26" x14ac:dyDescent="0.3">
      <c r="A361" s="5" t="s">
        <v>2598</v>
      </c>
      <c r="B361" s="5" t="s">
        <v>2599</v>
      </c>
      <c r="C361" s="5">
        <v>8</v>
      </c>
      <c r="D361" s="132">
        <v>1249.8699999999999</v>
      </c>
      <c r="E361" s="137">
        <v>44944</v>
      </c>
      <c r="F361" s="137">
        <v>44950</v>
      </c>
      <c r="G361" s="138">
        <f>VLOOKUP(A361,'[1]2.x-1'!$A$1:$C$151,2,FALSE)</f>
        <v>0</v>
      </c>
      <c r="H361" s="5" t="s">
        <v>8266</v>
      </c>
      <c r="I361" s="22">
        <f t="shared" si="130"/>
        <v>8</v>
      </c>
      <c r="J361" s="5"/>
      <c r="K361" s="5"/>
      <c r="L361" s="121">
        <f t="shared" si="131"/>
        <v>1249.8699999999999</v>
      </c>
      <c r="M361" s="121">
        <f t="shared" si="132"/>
        <v>1249.8699999999999</v>
      </c>
      <c r="N361" s="33">
        <f t="shared" si="133"/>
        <v>0</v>
      </c>
      <c r="S361">
        <v>1</v>
      </c>
      <c r="T361" s="29">
        <f t="shared" si="134"/>
        <v>0</v>
      </c>
      <c r="U361" s="29">
        <f t="shared" si="135"/>
        <v>0</v>
      </c>
      <c r="V361" s="29">
        <f t="shared" si="136"/>
        <v>0</v>
      </c>
      <c r="W361" s="29">
        <f t="shared" si="137"/>
        <v>0</v>
      </c>
      <c r="X361" s="29">
        <f t="shared" si="138"/>
        <v>1249.8699999999999</v>
      </c>
      <c r="Z361" s="29"/>
    </row>
    <row r="362" spans="1:26" x14ac:dyDescent="0.3">
      <c r="A362" s="5" t="s">
        <v>2598</v>
      </c>
      <c r="B362" s="5" t="s">
        <v>2599</v>
      </c>
      <c r="C362" s="5">
        <v>8</v>
      </c>
      <c r="D362" s="132">
        <v>1249.8699999999999</v>
      </c>
      <c r="E362" s="137">
        <v>44944</v>
      </c>
      <c r="F362" s="137">
        <v>44950</v>
      </c>
      <c r="G362" s="138">
        <f>VLOOKUP(A362,'[1]2.x-1'!$A$1:$C$151,2,FALSE)</f>
        <v>0</v>
      </c>
      <c r="H362" s="5" t="s">
        <v>8266</v>
      </c>
      <c r="I362" s="22">
        <f t="shared" si="130"/>
        <v>8</v>
      </c>
      <c r="J362" s="5"/>
      <c r="K362" s="5"/>
      <c r="L362" s="121">
        <f t="shared" si="131"/>
        <v>1249.8699999999999</v>
      </c>
      <c r="M362" s="121">
        <f t="shared" si="132"/>
        <v>1249.8699999999999</v>
      </c>
      <c r="N362" s="33">
        <f t="shared" si="133"/>
        <v>0</v>
      </c>
      <c r="S362">
        <v>1</v>
      </c>
      <c r="T362" s="29">
        <f t="shared" si="134"/>
        <v>0</v>
      </c>
      <c r="U362" s="29">
        <f t="shared" si="135"/>
        <v>0</v>
      </c>
      <c r="V362" s="29">
        <f t="shared" si="136"/>
        <v>0</v>
      </c>
      <c r="W362" s="29">
        <f t="shared" si="137"/>
        <v>0</v>
      </c>
      <c r="X362" s="29">
        <f t="shared" si="138"/>
        <v>1249.8699999999999</v>
      </c>
      <c r="Z362" s="29"/>
    </row>
    <row r="363" spans="1:26" x14ac:dyDescent="0.3">
      <c r="A363" s="5" t="s">
        <v>2598</v>
      </c>
      <c r="B363" s="5" t="s">
        <v>2599</v>
      </c>
      <c r="C363" s="5">
        <v>8</v>
      </c>
      <c r="D363" s="132">
        <v>1637.97</v>
      </c>
      <c r="E363" s="137">
        <v>44944</v>
      </c>
      <c r="F363" s="137">
        <v>44950</v>
      </c>
      <c r="G363" s="138">
        <f>VLOOKUP(A363,'[1]2.x-1'!$A$1:$C$151,2,FALSE)</f>
        <v>0</v>
      </c>
      <c r="H363" s="5" t="s">
        <v>8262</v>
      </c>
      <c r="I363" s="22">
        <f t="shared" si="130"/>
        <v>8</v>
      </c>
      <c r="J363" s="5"/>
      <c r="K363" s="5"/>
      <c r="L363" s="121">
        <f t="shared" si="131"/>
        <v>1637.97</v>
      </c>
      <c r="M363" s="121">
        <f t="shared" si="132"/>
        <v>1637.97</v>
      </c>
      <c r="N363" s="33">
        <f t="shared" si="133"/>
        <v>0</v>
      </c>
      <c r="S363">
        <v>1</v>
      </c>
      <c r="T363" s="29">
        <f t="shared" si="134"/>
        <v>0</v>
      </c>
      <c r="U363" s="29">
        <f t="shared" si="135"/>
        <v>0</v>
      </c>
      <c r="V363" s="29">
        <f t="shared" si="136"/>
        <v>0</v>
      </c>
      <c r="W363" s="29">
        <f t="shared" si="137"/>
        <v>0</v>
      </c>
      <c r="X363" s="29">
        <f t="shared" si="138"/>
        <v>1637.97</v>
      </c>
      <c r="Z363" s="29"/>
    </row>
    <row r="364" spans="1:26" x14ac:dyDescent="0.3">
      <c r="A364" s="5" t="s">
        <v>2600</v>
      </c>
      <c r="B364" s="5" t="s">
        <v>2601</v>
      </c>
      <c r="C364" s="5">
        <v>16</v>
      </c>
      <c r="D364" s="132">
        <v>3495.16</v>
      </c>
      <c r="E364" s="137">
        <v>44951</v>
      </c>
      <c r="F364" s="137">
        <v>44957</v>
      </c>
      <c r="G364" s="138">
        <f>VLOOKUP(A364,'[1]2.x-1'!$A$1:$C$151,2,FALSE)</f>
        <v>0</v>
      </c>
      <c r="H364" s="5" t="s">
        <v>8268</v>
      </c>
      <c r="I364" s="22">
        <f t="shared" si="130"/>
        <v>16</v>
      </c>
      <c r="J364" s="5"/>
      <c r="K364" s="5"/>
      <c r="L364" s="121">
        <f t="shared" si="131"/>
        <v>3495.16</v>
      </c>
      <c r="M364" s="121">
        <f t="shared" si="132"/>
        <v>3495.16</v>
      </c>
      <c r="N364" s="33">
        <f t="shared" si="133"/>
        <v>0</v>
      </c>
      <c r="S364">
        <v>1</v>
      </c>
      <c r="T364" s="29">
        <f t="shared" si="134"/>
        <v>0</v>
      </c>
      <c r="U364" s="29">
        <f t="shared" si="135"/>
        <v>0</v>
      </c>
      <c r="V364" s="29">
        <f t="shared" si="136"/>
        <v>0</v>
      </c>
      <c r="W364" s="29">
        <f t="shared" si="137"/>
        <v>0</v>
      </c>
      <c r="X364" s="29">
        <f t="shared" si="138"/>
        <v>3495.16</v>
      </c>
      <c r="Z364" s="29"/>
    </row>
    <row r="366" spans="1:26" x14ac:dyDescent="0.3">
      <c r="I366" s="29"/>
      <c r="J366" s="29"/>
      <c r="K366" s="29"/>
      <c r="L366" s="29">
        <f>SUM(L4:L364)</f>
        <v>1829148.3923000016</v>
      </c>
      <c r="M366" s="64">
        <f>SUM(M4:M364)</f>
        <v>1829148.3923000016</v>
      </c>
      <c r="T366" s="29">
        <f>SUM(T4:T364)</f>
        <v>27546.3174</v>
      </c>
      <c r="U366" s="29">
        <f>SUM(U4:U364)</f>
        <v>82497.149999999863</v>
      </c>
      <c r="V366" s="29">
        <f>SUM(V4:V364)</f>
        <v>439939.16590000002</v>
      </c>
      <c r="W366" s="29">
        <f>SUM(W4:W364)</f>
        <v>94499.975000000006</v>
      </c>
      <c r="X366" s="29">
        <f>SUM(X4:X364)</f>
        <v>1184665.7839999979</v>
      </c>
    </row>
    <row r="367" spans="1:26" x14ac:dyDescent="0.3">
      <c r="T367" t="s">
        <v>8222</v>
      </c>
      <c r="U367" s="29">
        <f>SUM(T366:U366)</f>
        <v>110043.46739999986</v>
      </c>
    </row>
    <row r="368" spans="1:26" x14ac:dyDescent="0.3">
      <c r="T368" t="s">
        <v>8221</v>
      </c>
      <c r="U368" s="29">
        <f>SUM(V366:X366)</f>
        <v>1719104.9248999979</v>
      </c>
    </row>
    <row r="369" spans="20:21" x14ac:dyDescent="0.3">
      <c r="T369" s="43" t="s">
        <v>8013</v>
      </c>
      <c r="U369" s="64">
        <f>SUM(T366:X366)</f>
        <v>1829148.3922999976</v>
      </c>
    </row>
  </sheetData>
  <autoFilter ref="A2:N364" xr:uid="{0C9BBF51-D755-4492-8EFB-08E10424166F}"/>
  <mergeCells count="2">
    <mergeCell ref="A1:D1"/>
    <mergeCell ref="E1:G1"/>
  </mergeCells>
  <pageMargins left="0.7" right="0.7" top="0.75" bottom="0.75" header="0.3" footer="0.3"/>
  <pageSetup scale="55" fitToHeight="0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94"/>
  <sheetViews>
    <sheetView workbookViewId="0">
      <pane xSplit="8" ySplit="1" topLeftCell="M76" activePane="bottomRight" state="frozen"/>
      <selection pane="topRight" activeCell="I1" sqref="I1"/>
      <selection pane="bottomLeft" activeCell="A2" sqref="A2"/>
      <selection pane="bottomRight" sqref="A1:XFD1048576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18.109375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3" t="s">
        <v>8030</v>
      </c>
      <c r="B1" s="43" t="s">
        <v>8031</v>
      </c>
      <c r="C1" s="43" t="s">
        <v>8032</v>
      </c>
      <c r="D1" s="43" t="s">
        <v>8033</v>
      </c>
      <c r="E1" s="43" t="s">
        <v>8041</v>
      </c>
      <c r="F1" s="43" t="s">
        <v>8034</v>
      </c>
      <c r="G1" s="43" t="s">
        <v>8035</v>
      </c>
      <c r="H1" s="43" t="s">
        <v>8036</v>
      </c>
      <c r="I1" s="43" t="s">
        <v>8046</v>
      </c>
      <c r="J1" s="43" t="s">
        <v>8043</v>
      </c>
      <c r="K1" s="43" t="s">
        <v>8037</v>
      </c>
      <c r="L1" s="74" t="s">
        <v>8180</v>
      </c>
      <c r="M1" s="74" t="s">
        <v>8181</v>
      </c>
      <c r="N1" s="43" t="s">
        <v>8171</v>
      </c>
      <c r="O1" s="84" t="s">
        <v>8190</v>
      </c>
      <c r="P1" s="85" t="s">
        <v>8177</v>
      </c>
      <c r="Q1" s="78" t="s">
        <v>8178</v>
      </c>
      <c r="R1" s="86" t="s">
        <v>8189</v>
      </c>
      <c r="S1" s="74" t="s">
        <v>8229</v>
      </c>
      <c r="T1" s="74" t="s">
        <v>8230</v>
      </c>
    </row>
    <row r="2" spans="1:20" x14ac:dyDescent="0.3">
      <c r="A2" t="s">
        <v>8038</v>
      </c>
      <c r="B2" t="s">
        <v>8039</v>
      </c>
      <c r="C2">
        <v>59702</v>
      </c>
      <c r="D2">
        <v>392774</v>
      </c>
      <c r="E2" s="70">
        <v>44181</v>
      </c>
      <c r="G2" s="72">
        <v>1</v>
      </c>
      <c r="H2" t="s">
        <v>8040</v>
      </c>
      <c r="I2" t="s">
        <v>8047</v>
      </c>
      <c r="J2" t="s">
        <v>8044</v>
      </c>
      <c r="K2">
        <v>5000</v>
      </c>
      <c r="L2" s="72">
        <v>5000</v>
      </c>
      <c r="N2" t="s">
        <v>8172</v>
      </c>
      <c r="O2" s="19">
        <f>M3*1.117</f>
        <v>347.387</v>
      </c>
      <c r="P2" s="19">
        <v>0</v>
      </c>
      <c r="Q2" s="19"/>
      <c r="R2" s="19">
        <f>O2-P2</f>
        <v>347.387</v>
      </c>
      <c r="S2" s="19">
        <f>R2</f>
        <v>347.387</v>
      </c>
    </row>
    <row r="3" spans="1:20" x14ac:dyDescent="0.3">
      <c r="C3">
        <v>59702</v>
      </c>
      <c r="D3">
        <v>376464</v>
      </c>
      <c r="E3" s="70">
        <v>43819</v>
      </c>
      <c r="F3">
        <v>1</v>
      </c>
      <c r="H3" t="s">
        <v>8042</v>
      </c>
      <c r="I3" t="s">
        <v>8048</v>
      </c>
      <c r="J3" t="s">
        <v>8045</v>
      </c>
      <c r="K3">
        <v>30901</v>
      </c>
      <c r="L3">
        <v>311</v>
      </c>
      <c r="M3">
        <v>311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69" t="s">
        <v>8049</v>
      </c>
      <c r="B6" s="69" t="s">
        <v>8050</v>
      </c>
      <c r="C6">
        <v>59703</v>
      </c>
      <c r="D6">
        <v>376464</v>
      </c>
      <c r="E6" s="70">
        <v>43819</v>
      </c>
      <c r="F6">
        <v>1</v>
      </c>
      <c r="H6" t="s">
        <v>8042</v>
      </c>
      <c r="I6" t="s">
        <v>8048</v>
      </c>
      <c r="J6" t="s">
        <v>8045</v>
      </c>
      <c r="K6" s="71">
        <v>749434</v>
      </c>
      <c r="L6" s="71">
        <v>7532</v>
      </c>
      <c r="M6" s="71">
        <v>7532</v>
      </c>
      <c r="O6" s="19">
        <f>SUM(M6:M8)*1.117</f>
        <v>8774.0349999999999</v>
      </c>
      <c r="P6" s="19">
        <v>0</v>
      </c>
      <c r="Q6" s="19"/>
      <c r="R6" s="19">
        <f>O6-P6</f>
        <v>8774.0349999999999</v>
      </c>
      <c r="S6" s="19">
        <f>R6</f>
        <v>8774.0349999999999</v>
      </c>
    </row>
    <row r="7" spans="1:20" x14ac:dyDescent="0.3">
      <c r="A7" s="69"/>
      <c r="B7" s="69"/>
      <c r="C7">
        <v>59703</v>
      </c>
      <c r="D7">
        <v>359161</v>
      </c>
      <c r="E7" s="70">
        <v>43476</v>
      </c>
      <c r="F7">
        <v>1</v>
      </c>
      <c r="H7" t="s">
        <v>8428</v>
      </c>
      <c r="I7" t="s">
        <v>8048</v>
      </c>
      <c r="J7" t="s">
        <v>8429</v>
      </c>
      <c r="K7" s="71">
        <v>84777</v>
      </c>
      <c r="L7" s="71">
        <v>171</v>
      </c>
      <c r="M7" s="71">
        <v>171</v>
      </c>
      <c r="N7" s="69" t="s">
        <v>8433</v>
      </c>
      <c r="O7" s="19"/>
      <c r="P7" s="19"/>
      <c r="Q7" s="19"/>
      <c r="R7" s="19"/>
      <c r="S7" s="19"/>
    </row>
    <row r="8" spans="1:20" x14ac:dyDescent="0.3">
      <c r="A8" s="69"/>
      <c r="B8" s="69"/>
      <c r="C8">
        <v>59703</v>
      </c>
      <c r="D8">
        <v>384188</v>
      </c>
      <c r="E8" s="70">
        <v>44007</v>
      </c>
      <c r="G8">
        <v>1</v>
      </c>
      <c r="H8" t="s">
        <v>8430</v>
      </c>
      <c r="I8" t="s">
        <v>8048</v>
      </c>
      <c r="J8" t="s">
        <v>8431</v>
      </c>
      <c r="K8" s="71">
        <v>20020</v>
      </c>
      <c r="L8" s="71">
        <v>152</v>
      </c>
      <c r="M8" s="71">
        <v>152</v>
      </c>
      <c r="N8" s="69" t="s">
        <v>8433</v>
      </c>
      <c r="O8" s="19"/>
      <c r="P8" s="19"/>
      <c r="Q8" s="19"/>
      <c r="R8" s="19"/>
      <c r="S8" s="19"/>
    </row>
    <row r="9" spans="1:20" x14ac:dyDescent="0.3">
      <c r="O9" s="19"/>
      <c r="P9" s="19"/>
      <c r="Q9" s="19"/>
      <c r="R9" s="19"/>
    </row>
    <row r="10" spans="1:20" x14ac:dyDescent="0.3">
      <c r="O10" s="19"/>
      <c r="P10" s="19"/>
      <c r="Q10" s="19"/>
      <c r="R10" s="19"/>
    </row>
    <row r="11" spans="1:20" x14ac:dyDescent="0.3">
      <c r="A11" t="s">
        <v>8051</v>
      </c>
      <c r="B11" t="s">
        <v>8052</v>
      </c>
      <c r="C11">
        <v>59704</v>
      </c>
      <c r="D11">
        <v>388253</v>
      </c>
      <c r="E11" s="70">
        <v>44083</v>
      </c>
      <c r="G11" s="72">
        <v>1</v>
      </c>
      <c r="H11" t="s">
        <v>8053</v>
      </c>
      <c r="I11" t="s">
        <v>8054</v>
      </c>
      <c r="J11" t="s">
        <v>8055</v>
      </c>
      <c r="K11">
        <v>83687</v>
      </c>
      <c r="L11" s="72">
        <v>83687</v>
      </c>
      <c r="N11" t="s">
        <v>8172</v>
      </c>
      <c r="O11" s="19">
        <f>SUM(M12:M21)*1.117</f>
        <v>65553.379000000001</v>
      </c>
      <c r="P11" s="19">
        <f>'BCWR - Cat A'!U4</f>
        <v>2327.1696119999997</v>
      </c>
      <c r="Q11" s="19"/>
      <c r="R11" s="19">
        <f>O11-P11</f>
        <v>63226.209388000003</v>
      </c>
      <c r="T11" s="19">
        <f>R11</f>
        <v>63226.209388000003</v>
      </c>
    </row>
    <row r="12" spans="1:20" ht="43.2" x14ac:dyDescent="0.3">
      <c r="C12">
        <v>59704</v>
      </c>
      <c r="D12">
        <v>383443</v>
      </c>
      <c r="E12" s="70">
        <v>44309</v>
      </c>
      <c r="F12">
        <v>1</v>
      </c>
      <c r="H12" t="s">
        <v>8130</v>
      </c>
      <c r="I12" t="s">
        <v>8048</v>
      </c>
      <c r="J12" t="s">
        <v>8058</v>
      </c>
      <c r="K12">
        <v>35973</v>
      </c>
      <c r="L12" s="73">
        <v>32000</v>
      </c>
      <c r="M12" s="77"/>
      <c r="N12" s="123" t="s">
        <v>8384</v>
      </c>
      <c r="O12" s="19"/>
      <c r="P12" s="19"/>
      <c r="Q12" s="19"/>
      <c r="R12" s="19"/>
    </row>
    <row r="13" spans="1:20" x14ac:dyDescent="0.3">
      <c r="C13">
        <v>59704</v>
      </c>
      <c r="D13">
        <v>403596</v>
      </c>
      <c r="E13" s="70">
        <v>44446</v>
      </c>
      <c r="F13">
        <v>1</v>
      </c>
      <c r="H13" t="s">
        <v>8432</v>
      </c>
      <c r="I13" t="s">
        <v>8057</v>
      </c>
      <c r="J13" t="s">
        <v>8113</v>
      </c>
      <c r="K13">
        <v>23440</v>
      </c>
      <c r="N13" s="69" t="s">
        <v>8433</v>
      </c>
      <c r="O13" s="19"/>
      <c r="P13" s="19"/>
      <c r="Q13" s="19"/>
      <c r="R13" s="19"/>
    </row>
    <row r="14" spans="1:20" x14ac:dyDescent="0.3">
      <c r="C14">
        <v>59704</v>
      </c>
      <c r="D14">
        <v>419495</v>
      </c>
      <c r="E14" s="70">
        <v>44784</v>
      </c>
      <c r="G14">
        <v>1</v>
      </c>
      <c r="H14" t="s">
        <v>8486</v>
      </c>
      <c r="I14" t="s">
        <v>8057</v>
      </c>
      <c r="J14" t="s">
        <v>8487</v>
      </c>
      <c r="K14">
        <v>2430</v>
      </c>
      <c r="L14">
        <v>2430</v>
      </c>
      <c r="M14">
        <v>2430</v>
      </c>
      <c r="N14" s="69" t="s">
        <v>8489</v>
      </c>
      <c r="O14" s="19"/>
      <c r="P14" s="19"/>
      <c r="Q14" s="19"/>
      <c r="R14" s="19"/>
    </row>
    <row r="15" spans="1:20" x14ac:dyDescent="0.3">
      <c r="C15">
        <v>59704</v>
      </c>
      <c r="D15">
        <v>376464</v>
      </c>
      <c r="E15" s="70">
        <v>43819</v>
      </c>
      <c r="F15">
        <v>1</v>
      </c>
      <c r="H15" t="s">
        <v>8042</v>
      </c>
      <c r="I15" t="s">
        <v>8048</v>
      </c>
      <c r="J15" t="s">
        <v>8488</v>
      </c>
      <c r="K15">
        <v>30400</v>
      </c>
      <c r="L15">
        <v>30400</v>
      </c>
      <c r="M15">
        <v>30400</v>
      </c>
      <c r="N15" s="69" t="s">
        <v>8489</v>
      </c>
      <c r="O15" s="19"/>
      <c r="P15" s="19"/>
      <c r="Q15" s="19"/>
      <c r="R15" s="19"/>
    </row>
    <row r="16" spans="1:20" x14ac:dyDescent="0.3">
      <c r="C16" s="43">
        <v>59728</v>
      </c>
      <c r="D16">
        <v>405332</v>
      </c>
      <c r="E16" s="70">
        <v>44459</v>
      </c>
      <c r="G16">
        <v>1</v>
      </c>
      <c r="H16" t="s">
        <v>8243</v>
      </c>
      <c r="I16" t="s">
        <v>8057</v>
      </c>
      <c r="J16" t="s">
        <v>8244</v>
      </c>
      <c r="K16">
        <v>5202</v>
      </c>
      <c r="L16">
        <v>1935</v>
      </c>
      <c r="M16">
        <v>1935</v>
      </c>
      <c r="O16" s="19"/>
      <c r="P16" s="19"/>
      <c r="Q16" s="19"/>
      <c r="R16" s="19"/>
    </row>
    <row r="17" spans="1:20" x14ac:dyDescent="0.3">
      <c r="C17" s="43">
        <v>59728</v>
      </c>
      <c r="D17">
        <v>405424</v>
      </c>
      <c r="E17" s="70">
        <v>44468</v>
      </c>
      <c r="G17">
        <v>1</v>
      </c>
      <c r="H17" t="s">
        <v>8301</v>
      </c>
      <c r="I17" t="s">
        <v>8057</v>
      </c>
      <c r="J17" t="s">
        <v>8302</v>
      </c>
      <c r="K17">
        <v>4900</v>
      </c>
      <c r="L17">
        <v>98</v>
      </c>
      <c r="M17">
        <v>98</v>
      </c>
      <c r="O17" s="19"/>
      <c r="P17" s="19"/>
      <c r="Q17" s="19"/>
      <c r="R17" s="19"/>
    </row>
    <row r="18" spans="1:20" x14ac:dyDescent="0.3">
      <c r="C18" s="43">
        <v>59728</v>
      </c>
      <c r="D18">
        <v>405548</v>
      </c>
      <c r="E18" s="70">
        <v>44463</v>
      </c>
      <c r="G18">
        <v>1</v>
      </c>
      <c r="H18" t="s">
        <v>8287</v>
      </c>
      <c r="I18" t="s">
        <v>8286</v>
      </c>
      <c r="J18" t="s">
        <v>8245</v>
      </c>
      <c r="K18">
        <v>4259</v>
      </c>
      <c r="L18">
        <v>2369</v>
      </c>
      <c r="M18">
        <v>2369</v>
      </c>
      <c r="O18" s="19"/>
      <c r="P18" s="19"/>
      <c r="Q18" s="19"/>
      <c r="R18" s="19"/>
    </row>
    <row r="19" spans="1:20" x14ac:dyDescent="0.3">
      <c r="C19" s="43">
        <v>59728</v>
      </c>
      <c r="D19">
        <v>405777</v>
      </c>
      <c r="E19" s="70">
        <v>44469</v>
      </c>
      <c r="G19">
        <v>1</v>
      </c>
      <c r="H19" t="s">
        <v>8288</v>
      </c>
      <c r="I19" t="s">
        <v>8057</v>
      </c>
      <c r="J19" t="s">
        <v>8059</v>
      </c>
      <c r="K19">
        <v>1461</v>
      </c>
      <c r="L19">
        <v>1461</v>
      </c>
      <c r="M19">
        <v>1461</v>
      </c>
      <c r="O19" s="19"/>
      <c r="P19" s="19"/>
      <c r="Q19" s="19"/>
      <c r="R19" s="19"/>
    </row>
    <row r="20" spans="1:20" x14ac:dyDescent="0.3">
      <c r="C20" s="43">
        <v>59728</v>
      </c>
      <c r="D20">
        <v>405823</v>
      </c>
      <c r="E20" s="70">
        <v>44470</v>
      </c>
      <c r="G20">
        <v>1</v>
      </c>
      <c r="H20" t="s">
        <v>8289</v>
      </c>
      <c r="I20" t="s">
        <v>8057</v>
      </c>
      <c r="J20" t="s">
        <v>8245</v>
      </c>
      <c r="K20">
        <v>1094</v>
      </c>
      <c r="L20">
        <v>1094</v>
      </c>
      <c r="M20">
        <v>1094</v>
      </c>
      <c r="O20" s="19"/>
      <c r="P20" s="19"/>
      <c r="Q20" s="19"/>
      <c r="R20" s="19"/>
    </row>
    <row r="21" spans="1:20" x14ac:dyDescent="0.3">
      <c r="C21" s="43">
        <v>59728</v>
      </c>
      <c r="D21">
        <v>413439</v>
      </c>
      <c r="E21" s="70">
        <v>44663</v>
      </c>
      <c r="F21">
        <v>1</v>
      </c>
      <c r="H21" t="s">
        <v>8385</v>
      </c>
      <c r="I21" t="s">
        <v>8057</v>
      </c>
      <c r="J21" t="s">
        <v>8062</v>
      </c>
      <c r="K21">
        <v>18900</v>
      </c>
      <c r="L21">
        <v>18900</v>
      </c>
      <c r="M21">
        <v>18900</v>
      </c>
      <c r="O21" s="19"/>
      <c r="P21" s="19"/>
      <c r="Q21" s="19"/>
      <c r="R21" s="19"/>
    </row>
    <row r="22" spans="1:20" x14ac:dyDescent="0.3">
      <c r="C22" s="43"/>
      <c r="E22" s="70"/>
      <c r="O22" s="19"/>
      <c r="P22" s="19"/>
      <c r="Q22" s="19"/>
      <c r="R22" s="19"/>
    </row>
    <row r="23" spans="1:20" x14ac:dyDescent="0.3">
      <c r="O23" s="19"/>
      <c r="P23" s="19"/>
      <c r="Q23" s="19"/>
      <c r="R23" s="19"/>
    </row>
    <row r="24" spans="1:20" x14ac:dyDescent="0.3">
      <c r="A24" t="s">
        <v>8060</v>
      </c>
      <c r="B24" t="s">
        <v>8061</v>
      </c>
      <c r="C24">
        <v>59705</v>
      </c>
      <c r="D24">
        <v>415533</v>
      </c>
      <c r="E24" s="70">
        <v>44713</v>
      </c>
      <c r="F24">
        <v>1</v>
      </c>
      <c r="H24" t="s">
        <v>8434</v>
      </c>
      <c r="I24" t="s">
        <v>8346</v>
      </c>
      <c r="J24" t="s">
        <v>8347</v>
      </c>
      <c r="K24">
        <v>40063</v>
      </c>
      <c r="L24">
        <v>37279</v>
      </c>
      <c r="M24">
        <v>37279</v>
      </c>
      <c r="O24" s="19">
        <f>SUM(M24:M24)*1.117</f>
        <v>41640.642999999996</v>
      </c>
      <c r="P24" s="19">
        <f>'BCWR - Cat A'!U6</f>
        <v>37373.0556</v>
      </c>
      <c r="Q24" s="19"/>
      <c r="R24" s="19">
        <f>O24-P24</f>
        <v>4267.5873999999967</v>
      </c>
      <c r="T24" s="19">
        <f>R24</f>
        <v>4267.5873999999967</v>
      </c>
    </row>
    <row r="25" spans="1:20" x14ac:dyDescent="0.3">
      <c r="O25" s="19"/>
      <c r="P25" s="19"/>
      <c r="Q25" s="19"/>
      <c r="R25" s="19"/>
    </row>
    <row r="26" spans="1:20" x14ac:dyDescent="0.3">
      <c r="O26" s="19"/>
      <c r="P26" s="19"/>
      <c r="Q26" s="19"/>
      <c r="R26" s="19"/>
    </row>
    <row r="27" spans="1:20" x14ac:dyDescent="0.3">
      <c r="A27" t="s">
        <v>8063</v>
      </c>
      <c r="B27" t="s">
        <v>8064</v>
      </c>
      <c r="C27">
        <v>59706</v>
      </c>
      <c r="D27">
        <v>390374</v>
      </c>
      <c r="E27" s="70">
        <v>44130</v>
      </c>
      <c r="F27">
        <v>1</v>
      </c>
      <c r="H27" t="s">
        <v>8065</v>
      </c>
      <c r="I27" t="s">
        <v>8066</v>
      </c>
      <c r="J27" t="s">
        <v>8067</v>
      </c>
      <c r="K27">
        <v>3240</v>
      </c>
      <c r="L27">
        <v>360</v>
      </c>
      <c r="M27">
        <v>360</v>
      </c>
      <c r="O27" s="19">
        <f>SUM(M27:M36)*1.117</f>
        <v>418353.36099999998</v>
      </c>
      <c r="P27" s="19">
        <v>0</v>
      </c>
      <c r="Q27" s="19"/>
      <c r="R27" s="19">
        <f>O27-P27</f>
        <v>418353.36099999998</v>
      </c>
      <c r="S27" s="19">
        <f>((M36)*1.117)</f>
        <v>78815.520000000004</v>
      </c>
      <c r="T27" s="19">
        <f>R27-S27</f>
        <v>339537.84099999996</v>
      </c>
    </row>
    <row r="28" spans="1:20" x14ac:dyDescent="0.3">
      <c r="C28">
        <v>59706</v>
      </c>
      <c r="D28">
        <v>391026</v>
      </c>
      <c r="E28" s="70">
        <v>44147</v>
      </c>
      <c r="F28">
        <v>1</v>
      </c>
      <c r="H28" t="s">
        <v>8068</v>
      </c>
      <c r="I28" t="s">
        <v>8066</v>
      </c>
      <c r="J28" t="s">
        <v>8069</v>
      </c>
      <c r="K28">
        <v>2436</v>
      </c>
      <c r="L28">
        <v>244</v>
      </c>
      <c r="M28">
        <v>244</v>
      </c>
      <c r="O28" s="19"/>
      <c r="P28" s="19"/>
      <c r="Q28" s="19"/>
      <c r="R28" s="19"/>
    </row>
    <row r="29" spans="1:20" x14ac:dyDescent="0.3">
      <c r="C29">
        <v>59706</v>
      </c>
      <c r="D29">
        <v>415810</v>
      </c>
      <c r="E29" s="70">
        <v>44726</v>
      </c>
      <c r="F29">
        <v>1</v>
      </c>
      <c r="H29" t="s">
        <v>8423</v>
      </c>
      <c r="I29" t="s">
        <v>8066</v>
      </c>
      <c r="J29" t="s">
        <v>8313</v>
      </c>
      <c r="K29">
        <v>6200</v>
      </c>
      <c r="L29">
        <v>3100</v>
      </c>
      <c r="M29">
        <v>3100</v>
      </c>
      <c r="O29" s="19"/>
      <c r="P29" s="19"/>
      <c r="Q29" s="19"/>
      <c r="R29" s="19"/>
    </row>
    <row r="30" spans="1:20" x14ac:dyDescent="0.3">
      <c r="C30">
        <v>59706</v>
      </c>
      <c r="D30">
        <v>420306</v>
      </c>
      <c r="E30" s="70">
        <v>44817</v>
      </c>
      <c r="F30">
        <v>1</v>
      </c>
      <c r="H30" t="s">
        <v>8490</v>
      </c>
      <c r="I30" t="s">
        <v>8066</v>
      </c>
      <c r="J30" t="s">
        <v>8491</v>
      </c>
      <c r="K30">
        <v>6200</v>
      </c>
      <c r="L30">
        <v>6200</v>
      </c>
      <c r="M30">
        <v>6200</v>
      </c>
      <c r="O30" s="19"/>
      <c r="P30" s="19"/>
      <c r="Q30" s="19"/>
      <c r="R30" s="19"/>
    </row>
    <row r="31" spans="1:20" x14ac:dyDescent="0.3">
      <c r="C31" s="43">
        <v>59730</v>
      </c>
      <c r="D31">
        <v>389300</v>
      </c>
      <c r="E31" s="70">
        <v>44110</v>
      </c>
      <c r="F31">
        <v>1</v>
      </c>
      <c r="H31" t="s">
        <v>8354</v>
      </c>
      <c r="I31" t="s">
        <v>8144</v>
      </c>
      <c r="J31" t="s">
        <v>8290</v>
      </c>
      <c r="K31">
        <v>4532</v>
      </c>
      <c r="L31">
        <v>337</v>
      </c>
      <c r="M31">
        <v>337</v>
      </c>
      <c r="O31" s="19"/>
      <c r="P31" s="19"/>
      <c r="Q31" s="19"/>
      <c r="R31" s="19"/>
    </row>
    <row r="32" spans="1:20" x14ac:dyDescent="0.3">
      <c r="C32" s="43">
        <v>59730</v>
      </c>
      <c r="D32">
        <v>394400</v>
      </c>
      <c r="E32" s="70">
        <v>44232</v>
      </c>
      <c r="G32" s="63">
        <v>1</v>
      </c>
      <c r="H32" t="s">
        <v>8070</v>
      </c>
      <c r="I32" t="s">
        <v>8071</v>
      </c>
      <c r="J32" t="s">
        <v>8072</v>
      </c>
      <c r="K32">
        <v>30775</v>
      </c>
      <c r="L32" s="63">
        <v>30775</v>
      </c>
      <c r="M32" s="77"/>
      <c r="N32" s="77" t="s">
        <v>8173</v>
      </c>
      <c r="O32" s="19"/>
      <c r="P32" s="19"/>
      <c r="Q32" s="19"/>
      <c r="R32" s="19"/>
    </row>
    <row r="33" spans="1:20" x14ac:dyDescent="0.3">
      <c r="C33" s="43">
        <v>59730</v>
      </c>
      <c r="D33">
        <v>404242</v>
      </c>
      <c r="E33" s="70">
        <v>44460</v>
      </c>
      <c r="F33">
        <v>1</v>
      </c>
      <c r="H33" t="s">
        <v>8246</v>
      </c>
      <c r="I33" t="s">
        <v>8247</v>
      </c>
      <c r="J33" t="s">
        <v>8248</v>
      </c>
      <c r="K33">
        <v>21175</v>
      </c>
      <c r="L33">
        <v>21175</v>
      </c>
      <c r="M33">
        <v>21175</v>
      </c>
      <c r="O33" s="19"/>
      <c r="P33" s="19"/>
      <c r="Q33" s="19"/>
      <c r="R33" s="19"/>
    </row>
    <row r="34" spans="1:20" x14ac:dyDescent="0.3">
      <c r="C34" s="43">
        <v>59730</v>
      </c>
      <c r="D34">
        <v>405031</v>
      </c>
      <c r="E34" s="70">
        <v>44480</v>
      </c>
      <c r="F34">
        <v>1</v>
      </c>
      <c r="H34" t="s">
        <v>8348</v>
      </c>
      <c r="I34" t="s">
        <v>8066</v>
      </c>
      <c r="J34" t="s">
        <v>8073</v>
      </c>
      <c r="K34">
        <v>284898</v>
      </c>
      <c r="L34">
        <v>237415</v>
      </c>
      <c r="M34">
        <v>237415</v>
      </c>
      <c r="N34" t="s">
        <v>8343</v>
      </c>
      <c r="O34" s="19"/>
      <c r="P34" s="19"/>
      <c r="Q34" s="19"/>
      <c r="R34" s="19"/>
    </row>
    <row r="35" spans="1:20" x14ac:dyDescent="0.3">
      <c r="C35" s="43">
        <v>59730</v>
      </c>
      <c r="D35">
        <v>407180</v>
      </c>
      <c r="E35" s="70">
        <v>44502</v>
      </c>
      <c r="F35">
        <v>1</v>
      </c>
      <c r="H35" t="s">
        <v>8303</v>
      </c>
      <c r="I35" t="s">
        <v>8066</v>
      </c>
      <c r="J35" t="s">
        <v>8304</v>
      </c>
      <c r="K35">
        <v>70475</v>
      </c>
      <c r="L35">
        <v>35142</v>
      </c>
      <c r="M35">
        <v>35142</v>
      </c>
      <c r="O35" s="19"/>
      <c r="P35" s="19"/>
      <c r="Q35" s="19"/>
      <c r="R35" s="19"/>
    </row>
    <row r="36" spans="1:20" x14ac:dyDescent="0.3">
      <c r="C36" s="43">
        <v>59730</v>
      </c>
      <c r="D36" t="s">
        <v>8349</v>
      </c>
      <c r="E36" s="70">
        <v>44621</v>
      </c>
      <c r="F36">
        <v>1</v>
      </c>
      <c r="H36" t="s">
        <v>8350</v>
      </c>
      <c r="I36" t="s">
        <v>8048</v>
      </c>
      <c r="J36" t="s">
        <v>8351</v>
      </c>
      <c r="K36">
        <v>227022</v>
      </c>
      <c r="L36">
        <v>70560</v>
      </c>
      <c r="M36">
        <v>70560</v>
      </c>
      <c r="O36" s="19"/>
      <c r="P36" s="19"/>
      <c r="Q36" s="19"/>
      <c r="R36" s="19"/>
    </row>
    <row r="37" spans="1:20" x14ac:dyDescent="0.3">
      <c r="O37" s="19"/>
      <c r="P37" s="19"/>
      <c r="Q37" s="19"/>
      <c r="R37" s="19"/>
    </row>
    <row r="38" spans="1:20" x14ac:dyDescent="0.3">
      <c r="O38" s="19"/>
      <c r="P38" s="19"/>
      <c r="Q38" s="19"/>
      <c r="R38" s="19"/>
    </row>
    <row r="39" spans="1:20" x14ac:dyDescent="0.3">
      <c r="A39" t="s">
        <v>8074</v>
      </c>
      <c r="B39" t="s">
        <v>8075</v>
      </c>
      <c r="C39">
        <v>59708</v>
      </c>
      <c r="D39">
        <v>393173</v>
      </c>
      <c r="E39" s="70">
        <v>44208</v>
      </c>
      <c r="F39">
        <v>1</v>
      </c>
      <c r="H39" t="s">
        <v>8076</v>
      </c>
      <c r="I39" t="s">
        <v>8077</v>
      </c>
      <c r="J39" t="s">
        <v>8078</v>
      </c>
      <c r="K39">
        <v>205</v>
      </c>
      <c r="L39">
        <v>28</v>
      </c>
      <c r="M39">
        <v>28</v>
      </c>
      <c r="O39" s="19">
        <f>SUM(M39:M41)*1.117</f>
        <v>40009.822999999997</v>
      </c>
      <c r="P39" s="19">
        <v>0</v>
      </c>
      <c r="Q39" s="19"/>
      <c r="R39" s="19">
        <f>O39-P39</f>
        <v>40009.822999999997</v>
      </c>
      <c r="S39" s="19">
        <f>R39-T39</f>
        <v>40009.822999999997</v>
      </c>
    </row>
    <row r="40" spans="1:20" x14ac:dyDescent="0.3">
      <c r="C40">
        <v>59708</v>
      </c>
      <c r="D40">
        <v>362913</v>
      </c>
      <c r="E40" s="70">
        <v>43537</v>
      </c>
      <c r="G40">
        <v>1</v>
      </c>
      <c r="H40" t="s">
        <v>8235</v>
      </c>
      <c r="I40" t="s">
        <v>8048</v>
      </c>
      <c r="J40" t="s">
        <v>8080</v>
      </c>
      <c r="K40">
        <v>475410</v>
      </c>
      <c r="L40">
        <v>9509</v>
      </c>
      <c r="M40">
        <v>9509</v>
      </c>
      <c r="O40" s="19"/>
      <c r="P40" s="19"/>
      <c r="Q40" s="19"/>
      <c r="R40" s="19"/>
    </row>
    <row r="41" spans="1:20" x14ac:dyDescent="0.3">
      <c r="C41" s="43">
        <v>59731</v>
      </c>
      <c r="D41">
        <v>375848</v>
      </c>
      <c r="E41" s="70">
        <v>43803</v>
      </c>
      <c r="F41">
        <v>1</v>
      </c>
      <c r="H41" t="s">
        <v>8079</v>
      </c>
      <c r="I41" t="s">
        <v>8048</v>
      </c>
      <c r="J41" t="s">
        <v>8080</v>
      </c>
      <c r="K41">
        <v>55602</v>
      </c>
      <c r="L41">
        <v>26282</v>
      </c>
      <c r="M41">
        <v>26282</v>
      </c>
      <c r="N41" t="s">
        <v>8342</v>
      </c>
      <c r="O41" s="19"/>
      <c r="P41" s="19"/>
      <c r="Q41" s="19"/>
      <c r="R41" s="19"/>
    </row>
    <row r="42" spans="1:20" x14ac:dyDescent="0.3">
      <c r="O42" s="19"/>
      <c r="P42" s="19"/>
      <c r="Q42" s="19"/>
      <c r="R42" s="19"/>
    </row>
    <row r="43" spans="1:20" x14ac:dyDescent="0.3">
      <c r="A43" t="s">
        <v>8081</v>
      </c>
      <c r="B43" t="s">
        <v>8082</v>
      </c>
      <c r="C43">
        <v>59709</v>
      </c>
      <c r="D43">
        <v>359249</v>
      </c>
      <c r="E43" s="70">
        <v>43500</v>
      </c>
      <c r="F43">
        <v>1</v>
      </c>
      <c r="H43" t="s">
        <v>8083</v>
      </c>
      <c r="I43" t="s">
        <v>8084</v>
      </c>
      <c r="J43" t="s">
        <v>8085</v>
      </c>
      <c r="K43">
        <v>215244</v>
      </c>
      <c r="O43" s="19">
        <f>SUM(M43:M49)*1.117</f>
        <v>43608.796999999999</v>
      </c>
      <c r="P43" s="19">
        <v>0</v>
      </c>
      <c r="Q43" s="19"/>
      <c r="R43" s="19">
        <f>O43-P43</f>
        <v>43608.796999999999</v>
      </c>
      <c r="S43" s="19">
        <f>R43-M47-M48</f>
        <v>40721.796999999999</v>
      </c>
      <c r="T43" s="19">
        <f>R43-S43</f>
        <v>2887</v>
      </c>
    </row>
    <row r="44" spans="1:20" x14ac:dyDescent="0.3">
      <c r="C44">
        <v>59709</v>
      </c>
      <c r="D44">
        <v>394393</v>
      </c>
      <c r="E44" s="70">
        <v>44225</v>
      </c>
      <c r="G44">
        <v>1</v>
      </c>
      <c r="H44" t="s">
        <v>8086</v>
      </c>
      <c r="I44" t="s">
        <v>8087</v>
      </c>
      <c r="J44" t="s">
        <v>8059</v>
      </c>
      <c r="K44">
        <v>254</v>
      </c>
      <c r="L44">
        <v>254</v>
      </c>
      <c r="O44" s="19"/>
      <c r="P44" s="19"/>
      <c r="Q44" s="19"/>
      <c r="R44" s="19"/>
    </row>
    <row r="45" spans="1:20" x14ac:dyDescent="0.3">
      <c r="C45">
        <v>59709</v>
      </c>
      <c r="D45">
        <v>383091</v>
      </c>
      <c r="E45" s="70">
        <v>43973</v>
      </c>
      <c r="G45" s="62">
        <v>1</v>
      </c>
      <c r="H45" t="s">
        <v>8241</v>
      </c>
      <c r="I45" t="s">
        <v>8048</v>
      </c>
      <c r="J45" t="s">
        <v>8045</v>
      </c>
      <c r="K45">
        <v>271469</v>
      </c>
      <c r="L45" s="62">
        <v>14141</v>
      </c>
      <c r="M45">
        <v>14141</v>
      </c>
      <c r="O45" s="19"/>
      <c r="P45" s="19"/>
      <c r="Q45" s="19"/>
      <c r="R45" s="19"/>
    </row>
    <row r="46" spans="1:20" x14ac:dyDescent="0.3">
      <c r="C46" s="43">
        <v>59732</v>
      </c>
      <c r="D46">
        <v>383091</v>
      </c>
      <c r="E46" s="70">
        <v>44005</v>
      </c>
      <c r="F46">
        <v>1</v>
      </c>
      <c r="H46" t="s">
        <v>8242</v>
      </c>
      <c r="I46" t="s">
        <v>8048</v>
      </c>
      <c r="J46" t="s">
        <v>8045</v>
      </c>
      <c r="K46">
        <v>90620</v>
      </c>
      <c r="L46">
        <v>21760</v>
      </c>
      <c r="M46">
        <v>21760</v>
      </c>
      <c r="O46" s="19"/>
      <c r="P46" s="19"/>
      <c r="Q46" s="19"/>
      <c r="R46" s="19"/>
    </row>
    <row r="47" spans="1:20" x14ac:dyDescent="0.3">
      <c r="C47" s="43">
        <v>59732</v>
      </c>
      <c r="D47">
        <v>398317</v>
      </c>
      <c r="E47" s="70">
        <v>44326</v>
      </c>
      <c r="F47">
        <v>1</v>
      </c>
      <c r="H47" t="s">
        <v>8305</v>
      </c>
      <c r="I47" t="s">
        <v>8306</v>
      </c>
      <c r="J47" t="s">
        <v>8290</v>
      </c>
      <c r="K47">
        <v>10920</v>
      </c>
      <c r="N47" t="s">
        <v>8344</v>
      </c>
      <c r="O47" s="19"/>
      <c r="P47" s="19"/>
      <c r="Q47" s="19"/>
      <c r="R47" s="19"/>
    </row>
    <row r="48" spans="1:20" x14ac:dyDescent="0.3">
      <c r="C48" s="43">
        <v>59732</v>
      </c>
      <c r="D48">
        <v>406841</v>
      </c>
      <c r="E48" s="70">
        <v>44524</v>
      </c>
      <c r="F48">
        <v>1</v>
      </c>
      <c r="H48" t="s">
        <v>8307</v>
      </c>
      <c r="I48" t="s">
        <v>8308</v>
      </c>
      <c r="J48" t="s">
        <v>8309</v>
      </c>
      <c r="K48">
        <v>7500</v>
      </c>
      <c r="L48">
        <v>2887</v>
      </c>
      <c r="M48">
        <v>2887</v>
      </c>
      <c r="N48" t="s">
        <v>8345</v>
      </c>
      <c r="O48" s="19"/>
      <c r="P48" s="19"/>
      <c r="Q48" s="19"/>
      <c r="R48" s="19"/>
    </row>
    <row r="49" spans="1:23" x14ac:dyDescent="0.3">
      <c r="C49" s="43">
        <v>59732</v>
      </c>
      <c r="D49">
        <v>413679</v>
      </c>
      <c r="E49" s="70">
        <v>44663</v>
      </c>
      <c r="F49">
        <v>1</v>
      </c>
      <c r="H49" t="s">
        <v>8386</v>
      </c>
      <c r="I49" t="s">
        <v>8308</v>
      </c>
      <c r="J49" t="s">
        <v>8293</v>
      </c>
      <c r="K49">
        <v>359</v>
      </c>
      <c r="L49">
        <v>253</v>
      </c>
      <c r="M49">
        <v>253</v>
      </c>
      <c r="O49" s="19"/>
      <c r="P49" s="19"/>
      <c r="Q49" s="19"/>
      <c r="R49" s="19"/>
    </row>
    <row r="50" spans="1:23" x14ac:dyDescent="0.3">
      <c r="O50" s="19"/>
      <c r="P50" s="19"/>
      <c r="Q50" s="19"/>
      <c r="R50" s="19"/>
    </row>
    <row r="51" spans="1:23" x14ac:dyDescent="0.3">
      <c r="O51" s="19"/>
      <c r="P51" s="19"/>
      <c r="Q51" s="19"/>
      <c r="R51" s="19"/>
    </row>
    <row r="52" spans="1:23" x14ac:dyDescent="0.3">
      <c r="A52" t="s">
        <v>8088</v>
      </c>
      <c r="B52" t="s">
        <v>8089</v>
      </c>
      <c r="C52">
        <v>59710</v>
      </c>
      <c r="D52">
        <v>389547</v>
      </c>
      <c r="E52" s="70">
        <v>44106</v>
      </c>
      <c r="G52" s="62">
        <v>1</v>
      </c>
      <c r="H52" t="s">
        <v>8090</v>
      </c>
      <c r="I52" t="s">
        <v>8048</v>
      </c>
      <c r="J52" t="s">
        <v>8091</v>
      </c>
      <c r="K52">
        <v>950000</v>
      </c>
      <c r="L52" s="62">
        <v>38460</v>
      </c>
      <c r="M52">
        <v>38460</v>
      </c>
      <c r="O52" s="19">
        <f>SUM(M52:M54)*1.117</f>
        <v>67626.531000000003</v>
      </c>
      <c r="P52" s="19">
        <v>0</v>
      </c>
      <c r="Q52" s="19"/>
      <c r="R52" s="19">
        <f>O52-P52</f>
        <v>67626.531000000003</v>
      </c>
      <c r="S52" s="19">
        <f>R52</f>
        <v>67626.531000000003</v>
      </c>
    </row>
    <row r="53" spans="1:23" x14ac:dyDescent="0.3">
      <c r="C53">
        <v>59710</v>
      </c>
      <c r="D53">
        <v>392879</v>
      </c>
      <c r="E53" s="70">
        <v>44183</v>
      </c>
      <c r="G53" s="63">
        <v>1</v>
      </c>
      <c r="H53" t="s">
        <v>8092</v>
      </c>
      <c r="I53" t="s">
        <v>8048</v>
      </c>
      <c r="J53" t="s">
        <v>8093</v>
      </c>
      <c r="K53">
        <v>53431</v>
      </c>
      <c r="L53" s="63">
        <v>22083</v>
      </c>
      <c r="M53">
        <v>22083</v>
      </c>
      <c r="O53" s="19"/>
      <c r="P53" s="19"/>
      <c r="Q53" s="19"/>
      <c r="R53" s="19"/>
    </row>
    <row r="54" spans="1:23" x14ac:dyDescent="0.3">
      <c r="C54" s="43">
        <v>59733</v>
      </c>
      <c r="D54">
        <v>402364</v>
      </c>
      <c r="E54" s="70">
        <v>44398</v>
      </c>
      <c r="G54" s="63">
        <v>1</v>
      </c>
      <c r="H54" t="s">
        <v>8095</v>
      </c>
      <c r="I54" t="s">
        <v>8094</v>
      </c>
      <c r="J54" t="s">
        <v>8096</v>
      </c>
      <c r="K54">
        <v>1374</v>
      </c>
      <c r="L54" s="63">
        <v>1374</v>
      </c>
      <c r="O54" s="19"/>
      <c r="P54" s="19"/>
      <c r="Q54" s="19"/>
      <c r="R54" s="19"/>
    </row>
    <row r="55" spans="1:23" x14ac:dyDescent="0.3">
      <c r="O55" s="19"/>
      <c r="P55" s="19"/>
      <c r="Q55" s="19"/>
      <c r="R55" s="19"/>
    </row>
    <row r="56" spans="1:23" x14ac:dyDescent="0.3">
      <c r="A56" t="s">
        <v>8097</v>
      </c>
      <c r="B56" t="s">
        <v>8098</v>
      </c>
      <c r="C56">
        <v>59712</v>
      </c>
      <c r="D56">
        <v>361122</v>
      </c>
      <c r="E56" s="70">
        <v>43532</v>
      </c>
      <c r="F56">
        <v>1</v>
      </c>
      <c r="H56" t="s">
        <v>8100</v>
      </c>
      <c r="I56" t="s">
        <v>8048</v>
      </c>
      <c r="J56" t="s">
        <v>8099</v>
      </c>
      <c r="K56">
        <v>1488294</v>
      </c>
      <c r="L56">
        <v>9752</v>
      </c>
      <c r="M56">
        <v>9752</v>
      </c>
      <c r="N56" t="s">
        <v>8375</v>
      </c>
      <c r="O56" s="19">
        <f>SUM(M56:M57)*1.117</f>
        <v>12650.025</v>
      </c>
      <c r="P56" s="19">
        <v>0</v>
      </c>
      <c r="Q56" s="19"/>
      <c r="R56" s="19">
        <f t="shared" ref="R56:R60" si="0">O56-P56</f>
        <v>12650.025</v>
      </c>
      <c r="S56" s="19">
        <f>R56</f>
        <v>12650.025</v>
      </c>
    </row>
    <row r="57" spans="1:23" x14ac:dyDescent="0.3">
      <c r="C57">
        <v>59712</v>
      </c>
      <c r="D57">
        <v>368649</v>
      </c>
      <c r="E57" s="70">
        <v>43686</v>
      </c>
      <c r="F57">
        <v>1</v>
      </c>
      <c r="H57" t="s">
        <v>8435</v>
      </c>
      <c r="I57" t="s">
        <v>8048</v>
      </c>
      <c r="J57" t="s">
        <v>8099</v>
      </c>
      <c r="K57">
        <v>31982</v>
      </c>
      <c r="L57">
        <v>1573</v>
      </c>
      <c r="M57">
        <v>1573</v>
      </c>
      <c r="O57" s="19"/>
      <c r="P57" s="19"/>
      <c r="Q57" s="19"/>
      <c r="R57" s="19"/>
    </row>
    <row r="58" spans="1:23" x14ac:dyDescent="0.3">
      <c r="N58" t="s">
        <v>8366</v>
      </c>
      <c r="O58" s="19"/>
      <c r="P58" s="19"/>
      <c r="Q58" s="19"/>
      <c r="R58" s="19"/>
    </row>
    <row r="59" spans="1:23" x14ac:dyDescent="0.3">
      <c r="O59" s="19"/>
      <c r="P59" s="19"/>
      <c r="Q59" s="19"/>
      <c r="R59" s="19"/>
    </row>
    <row r="60" spans="1:23" x14ac:dyDescent="0.3">
      <c r="A60" t="s">
        <v>8101</v>
      </c>
      <c r="B60" t="s">
        <v>8102</v>
      </c>
      <c r="C60">
        <v>59713</v>
      </c>
      <c r="D60">
        <v>381347</v>
      </c>
      <c r="E60" s="70">
        <v>43916</v>
      </c>
      <c r="F60">
        <v>1</v>
      </c>
      <c r="H60" t="s">
        <v>8103</v>
      </c>
      <c r="I60" t="s">
        <v>8048</v>
      </c>
      <c r="J60" t="s">
        <v>8091</v>
      </c>
      <c r="K60">
        <v>105517</v>
      </c>
      <c r="L60" s="73">
        <v>77578</v>
      </c>
      <c r="M60">
        <v>77578</v>
      </c>
      <c r="N60" t="s">
        <v>8388</v>
      </c>
      <c r="O60" s="19">
        <f>SUM(M60)*1.117</f>
        <v>86654.626000000004</v>
      </c>
      <c r="P60" s="19">
        <v>0</v>
      </c>
      <c r="Q60" s="19"/>
      <c r="R60" s="19">
        <f t="shared" si="0"/>
        <v>86654.626000000004</v>
      </c>
      <c r="S60" s="19">
        <f>R60</f>
        <v>86654.626000000004</v>
      </c>
    </row>
    <row r="61" spans="1:23" x14ac:dyDescent="0.3">
      <c r="N61" t="s">
        <v>8387</v>
      </c>
      <c r="O61" s="19"/>
      <c r="P61" s="19"/>
      <c r="Q61" s="19"/>
      <c r="R61" s="19"/>
    </row>
    <row r="62" spans="1:23" x14ac:dyDescent="0.3">
      <c r="O62" s="19"/>
      <c r="P62" s="19"/>
      <c r="Q62" s="19"/>
      <c r="R62" s="19"/>
    </row>
    <row r="63" spans="1:23" x14ac:dyDescent="0.3">
      <c r="A63" t="s">
        <v>8104</v>
      </c>
      <c r="B63" t="s">
        <v>8183</v>
      </c>
      <c r="C63">
        <v>59715</v>
      </c>
      <c r="D63">
        <v>373822</v>
      </c>
      <c r="E63" s="70">
        <v>43755</v>
      </c>
      <c r="F63">
        <v>1</v>
      </c>
      <c r="H63" t="s">
        <v>8105</v>
      </c>
      <c r="I63" t="s">
        <v>8106</v>
      </c>
      <c r="J63" t="s">
        <v>8107</v>
      </c>
      <c r="K63">
        <v>52228</v>
      </c>
      <c r="L63">
        <v>1651</v>
      </c>
      <c r="M63">
        <v>1651</v>
      </c>
      <c r="N63" t="s">
        <v>8182</v>
      </c>
      <c r="O63" s="19">
        <f>SUM(M63:M68)*1.117</f>
        <v>1855.337</v>
      </c>
      <c r="P63" s="19">
        <v>0</v>
      </c>
      <c r="Q63" s="19"/>
      <c r="R63" s="19">
        <f>O63-P63</f>
        <v>1855.337</v>
      </c>
      <c r="T63" s="19">
        <f>R63-S63</f>
        <v>1855.337</v>
      </c>
    </row>
    <row r="64" spans="1:23" x14ac:dyDescent="0.3">
      <c r="C64">
        <v>59715</v>
      </c>
      <c r="D64">
        <v>381490</v>
      </c>
      <c r="E64" s="70">
        <v>43933</v>
      </c>
      <c r="F64">
        <v>1</v>
      </c>
      <c r="H64" t="s">
        <v>8109</v>
      </c>
      <c r="I64" t="s">
        <v>8054</v>
      </c>
      <c r="J64" t="s">
        <v>8107</v>
      </c>
      <c r="K64">
        <v>149338</v>
      </c>
      <c r="L64">
        <v>1425</v>
      </c>
      <c r="N64" t="s">
        <v>8236</v>
      </c>
      <c r="O64" s="19"/>
      <c r="P64" s="19"/>
      <c r="Q64" s="19"/>
      <c r="R64" s="19"/>
      <c r="W64" s="29"/>
    </row>
    <row r="65" spans="1:23" x14ac:dyDescent="0.3">
      <c r="C65">
        <v>59715</v>
      </c>
      <c r="D65">
        <v>381567</v>
      </c>
      <c r="E65" s="70">
        <v>43921</v>
      </c>
      <c r="G65" s="75">
        <v>1</v>
      </c>
      <c r="H65" t="s">
        <v>8110</v>
      </c>
      <c r="I65" t="s">
        <v>8054</v>
      </c>
      <c r="J65" t="s">
        <v>8107</v>
      </c>
      <c r="K65">
        <v>475</v>
      </c>
      <c r="L65" s="75">
        <v>475</v>
      </c>
      <c r="N65" t="s">
        <v>8175</v>
      </c>
      <c r="O65" s="19"/>
      <c r="P65" s="19"/>
      <c r="Q65" s="19"/>
      <c r="R65" s="19"/>
      <c r="W65" s="29"/>
    </row>
    <row r="66" spans="1:23" x14ac:dyDescent="0.3">
      <c r="C66">
        <v>59715</v>
      </c>
      <c r="D66">
        <v>388253</v>
      </c>
      <c r="E66" s="70">
        <v>44083</v>
      </c>
      <c r="G66" s="75">
        <v>1</v>
      </c>
      <c r="H66" t="s">
        <v>8053</v>
      </c>
      <c r="I66" t="s">
        <v>8054</v>
      </c>
      <c r="J66" t="s">
        <v>8111</v>
      </c>
      <c r="K66">
        <v>10035</v>
      </c>
      <c r="L66" s="75">
        <v>10035</v>
      </c>
      <c r="N66" t="s">
        <v>8175</v>
      </c>
      <c r="O66" s="19"/>
      <c r="P66" s="19"/>
      <c r="Q66" s="19"/>
      <c r="R66" s="19"/>
      <c r="W66" s="29"/>
    </row>
    <row r="67" spans="1:23" x14ac:dyDescent="0.3">
      <c r="C67">
        <v>59715</v>
      </c>
      <c r="D67">
        <v>377727</v>
      </c>
      <c r="E67" s="70">
        <v>43875</v>
      </c>
      <c r="F67">
        <v>1</v>
      </c>
      <c r="H67" t="s">
        <v>8112</v>
      </c>
      <c r="I67" t="s">
        <v>8054</v>
      </c>
      <c r="J67" t="s">
        <v>8108</v>
      </c>
      <c r="K67">
        <v>46865</v>
      </c>
      <c r="L67">
        <v>29484</v>
      </c>
      <c r="N67" t="s">
        <v>8174</v>
      </c>
      <c r="O67" s="19"/>
      <c r="P67" s="19"/>
      <c r="Q67" s="19"/>
      <c r="R67" s="19"/>
    </row>
    <row r="68" spans="1:23" x14ac:dyDescent="0.3">
      <c r="C68" s="43">
        <v>59738</v>
      </c>
      <c r="D68">
        <v>397235</v>
      </c>
      <c r="E68" s="70">
        <v>44287</v>
      </c>
      <c r="G68" s="63">
        <v>1</v>
      </c>
      <c r="H68" t="s">
        <v>8114</v>
      </c>
      <c r="I68" t="s">
        <v>8106</v>
      </c>
      <c r="J68" t="s">
        <v>8115</v>
      </c>
      <c r="K68">
        <v>1085342</v>
      </c>
      <c r="L68" s="63">
        <v>10</v>
      </c>
      <c r="M68">
        <v>10</v>
      </c>
      <c r="O68" s="19"/>
      <c r="P68" s="19"/>
      <c r="Q68" s="19"/>
      <c r="R68" s="19"/>
    </row>
    <row r="69" spans="1:23" x14ac:dyDescent="0.3">
      <c r="O69" s="19"/>
      <c r="P69" s="19"/>
      <c r="Q69" s="19"/>
      <c r="R69" s="19"/>
    </row>
    <row r="70" spans="1:23" x14ac:dyDescent="0.3">
      <c r="A70" t="s">
        <v>8116</v>
      </c>
      <c r="B70" t="s">
        <v>8117</v>
      </c>
      <c r="C70">
        <v>59716</v>
      </c>
      <c r="D70">
        <v>388253</v>
      </c>
      <c r="E70" s="70">
        <v>44083</v>
      </c>
      <c r="G70" s="75">
        <v>1</v>
      </c>
      <c r="H70" t="s">
        <v>8053</v>
      </c>
      <c r="I70" t="s">
        <v>8054</v>
      </c>
      <c r="J70" t="s">
        <v>8111</v>
      </c>
      <c r="K70">
        <v>63337</v>
      </c>
      <c r="L70" s="75">
        <v>63337</v>
      </c>
      <c r="N70" t="s">
        <v>8175</v>
      </c>
      <c r="O70" s="19">
        <f>SUM(M71:M72)*1.117</f>
        <v>33750.154999999999</v>
      </c>
      <c r="P70" s="19">
        <v>0</v>
      </c>
      <c r="Q70" s="19"/>
      <c r="R70" s="19">
        <f>O70-P70</f>
        <v>33750.154999999999</v>
      </c>
      <c r="S70" s="19">
        <f>R70</f>
        <v>33750.154999999999</v>
      </c>
      <c r="T70" s="19"/>
    </row>
    <row r="71" spans="1:23" x14ac:dyDescent="0.3">
      <c r="C71">
        <v>59716</v>
      </c>
      <c r="D71">
        <v>382403</v>
      </c>
      <c r="E71" s="70">
        <v>43950</v>
      </c>
      <c r="G71" s="62">
        <v>1</v>
      </c>
      <c r="H71" t="s">
        <v>8118</v>
      </c>
      <c r="I71" t="s">
        <v>8054</v>
      </c>
      <c r="J71" t="s">
        <v>8119</v>
      </c>
      <c r="K71">
        <v>763438</v>
      </c>
      <c r="L71" s="62">
        <v>30215</v>
      </c>
      <c r="M71">
        <v>30215</v>
      </c>
      <c r="O71" s="19"/>
      <c r="P71" s="19"/>
      <c r="Q71" s="19"/>
      <c r="R71" s="19"/>
    </row>
    <row r="72" spans="1:23" x14ac:dyDescent="0.3">
      <c r="C72" s="43">
        <v>59739</v>
      </c>
      <c r="D72">
        <v>390055</v>
      </c>
      <c r="E72" s="70">
        <v>44155</v>
      </c>
      <c r="F72">
        <v>1</v>
      </c>
      <c r="H72" t="s">
        <v>8056</v>
      </c>
      <c r="I72" t="s">
        <v>8054</v>
      </c>
      <c r="J72" t="s">
        <v>8111</v>
      </c>
      <c r="K72">
        <v>70303</v>
      </c>
      <c r="O72" s="19"/>
      <c r="P72" s="19"/>
      <c r="Q72" s="19"/>
      <c r="R72" s="19"/>
    </row>
    <row r="73" spans="1:23" x14ac:dyDescent="0.3">
      <c r="O73" s="19"/>
      <c r="P73" s="19"/>
      <c r="Q73" s="19"/>
      <c r="R73" s="19"/>
    </row>
    <row r="74" spans="1:23" x14ac:dyDescent="0.3">
      <c r="O74" s="19"/>
      <c r="P74" s="19"/>
      <c r="Q74" s="19"/>
      <c r="R74" s="19"/>
    </row>
    <row r="75" spans="1:23" x14ac:dyDescent="0.3">
      <c r="A75" t="s">
        <v>8120</v>
      </c>
      <c r="B75" t="s">
        <v>8121</v>
      </c>
      <c r="C75">
        <v>59718</v>
      </c>
      <c r="D75">
        <v>419905</v>
      </c>
      <c r="E75" s="70">
        <v>44792</v>
      </c>
      <c r="G75">
        <v>1</v>
      </c>
      <c r="H75" t="s">
        <v>8463</v>
      </c>
      <c r="I75" t="s">
        <v>8054</v>
      </c>
      <c r="J75" t="s">
        <v>8355</v>
      </c>
      <c r="K75">
        <v>9091</v>
      </c>
      <c r="L75">
        <v>9091</v>
      </c>
      <c r="M75">
        <v>9091</v>
      </c>
      <c r="O75" s="19">
        <f>SUM(M75:M76)*1.117</f>
        <v>166162.68599999999</v>
      </c>
      <c r="P75" s="19">
        <v>0</v>
      </c>
      <c r="Q75" s="19"/>
      <c r="R75" s="19">
        <f>O75-P75</f>
        <v>166162.68599999999</v>
      </c>
      <c r="T75" s="19">
        <f>R75</f>
        <v>166162.68599999999</v>
      </c>
    </row>
    <row r="76" spans="1:23" x14ac:dyDescent="0.3">
      <c r="C76" s="43">
        <v>59740</v>
      </c>
      <c r="D76">
        <v>396499</v>
      </c>
      <c r="E76" s="70">
        <v>44427</v>
      </c>
      <c r="F76">
        <v>1</v>
      </c>
      <c r="H76" t="s">
        <v>8300</v>
      </c>
      <c r="I76" t="s">
        <v>8048</v>
      </c>
      <c r="J76" t="s">
        <v>8119</v>
      </c>
      <c r="K76">
        <v>140000</v>
      </c>
      <c r="L76">
        <v>139667</v>
      </c>
      <c r="M76">
        <v>139667</v>
      </c>
      <c r="O76" s="19"/>
      <c r="P76" s="19"/>
      <c r="Q76" s="19"/>
      <c r="R76" s="19"/>
      <c r="T76" s="19"/>
    </row>
    <row r="77" spans="1:23" x14ac:dyDescent="0.3">
      <c r="O77" s="19"/>
      <c r="P77" s="19"/>
      <c r="Q77" s="19"/>
      <c r="R77" s="19"/>
    </row>
    <row r="78" spans="1:23" x14ac:dyDescent="0.3">
      <c r="O78" s="19"/>
      <c r="P78" s="19"/>
      <c r="Q78" s="19"/>
      <c r="R78" s="19"/>
    </row>
    <row r="79" spans="1:23" x14ac:dyDescent="0.3">
      <c r="A79" t="s">
        <v>8122</v>
      </c>
      <c r="B79" t="s">
        <v>8123</v>
      </c>
      <c r="C79" s="43">
        <v>59741</v>
      </c>
      <c r="D79">
        <v>396499</v>
      </c>
      <c r="E79" s="70">
        <v>44427</v>
      </c>
      <c r="F79">
        <v>1</v>
      </c>
      <c r="H79" t="s">
        <v>8124</v>
      </c>
      <c r="I79" t="s">
        <v>8048</v>
      </c>
      <c r="J79" t="s">
        <v>8119</v>
      </c>
      <c r="K79">
        <v>230923</v>
      </c>
      <c r="L79">
        <v>60676</v>
      </c>
      <c r="M79">
        <v>60676</v>
      </c>
      <c r="O79" s="19">
        <f>SUM(M79:M80)*1.117</f>
        <v>71714.751000000004</v>
      </c>
      <c r="P79" s="19">
        <f>'BCWR - Cat A'!U8</f>
        <v>110467.2484</v>
      </c>
      <c r="Q79" s="19"/>
      <c r="R79" s="19">
        <f>O79-P79</f>
        <v>-38752.497399999993</v>
      </c>
      <c r="T79" s="19">
        <f>R79</f>
        <v>-38752.497399999993</v>
      </c>
    </row>
    <row r="80" spans="1:23" x14ac:dyDescent="0.3">
      <c r="C80" s="43">
        <v>59741</v>
      </c>
      <c r="D80">
        <v>414702</v>
      </c>
      <c r="E80" s="70">
        <v>44690</v>
      </c>
      <c r="F80">
        <v>1</v>
      </c>
      <c r="H80" t="s">
        <v>8424</v>
      </c>
      <c r="I80" t="s">
        <v>8054</v>
      </c>
      <c r="J80" t="s">
        <v>8355</v>
      </c>
      <c r="K80">
        <v>3527</v>
      </c>
      <c r="L80">
        <v>3527</v>
      </c>
      <c r="M80">
        <v>3527</v>
      </c>
      <c r="O80" s="19"/>
      <c r="P80" s="19"/>
      <c r="Q80" s="19"/>
      <c r="R80" s="19"/>
      <c r="T80" s="19"/>
    </row>
    <row r="81" spans="1:20" x14ac:dyDescent="0.3">
      <c r="O81" s="19"/>
      <c r="P81" s="19"/>
      <c r="Q81" s="19"/>
      <c r="R81" s="19"/>
    </row>
    <row r="82" spans="1:20" x14ac:dyDescent="0.3">
      <c r="O82" s="19"/>
      <c r="P82" s="19"/>
      <c r="Q82" s="19"/>
      <c r="R82" s="19"/>
    </row>
    <row r="83" spans="1:20" x14ac:dyDescent="0.3">
      <c r="A83" t="s">
        <v>8125</v>
      </c>
      <c r="B83" t="s">
        <v>8126</v>
      </c>
      <c r="C83">
        <v>59721</v>
      </c>
      <c r="D83">
        <v>411368</v>
      </c>
      <c r="E83" s="70">
        <v>44620</v>
      </c>
      <c r="F83">
        <v>1</v>
      </c>
      <c r="H83" t="s">
        <v>8338</v>
      </c>
      <c r="I83" t="s">
        <v>8339</v>
      </c>
      <c r="J83" t="s">
        <v>8107</v>
      </c>
      <c r="K83">
        <v>1825</v>
      </c>
      <c r="O83" s="19">
        <f>SUM(M83:M85)*1.117</f>
        <v>2010.6</v>
      </c>
      <c r="P83" s="19">
        <v>0</v>
      </c>
      <c r="Q83" s="19"/>
      <c r="R83" s="19">
        <f t="shared" ref="R83" si="1">O83-P83</f>
        <v>2010.6</v>
      </c>
      <c r="T83" s="19">
        <f>R83</f>
        <v>2010.6</v>
      </c>
    </row>
    <row r="84" spans="1:20" x14ac:dyDescent="0.3">
      <c r="C84" s="43">
        <v>59742</v>
      </c>
      <c r="D84">
        <v>411368</v>
      </c>
      <c r="E84" s="70">
        <v>44620</v>
      </c>
      <c r="F84">
        <v>1</v>
      </c>
      <c r="H84" t="s">
        <v>8338</v>
      </c>
      <c r="I84" t="s">
        <v>8339</v>
      </c>
      <c r="J84" t="s">
        <v>8107</v>
      </c>
      <c r="K84">
        <v>5975</v>
      </c>
      <c r="L84">
        <v>1800</v>
      </c>
      <c r="M84">
        <v>1800</v>
      </c>
      <c r="O84" s="19"/>
      <c r="P84" s="19"/>
      <c r="Q84" s="19"/>
      <c r="R84" s="19"/>
    </row>
    <row r="85" spans="1:20" x14ac:dyDescent="0.3">
      <c r="C85" s="43">
        <v>59742</v>
      </c>
      <c r="D85">
        <v>414345</v>
      </c>
      <c r="E85" s="70">
        <v>44671</v>
      </c>
      <c r="G85">
        <v>1</v>
      </c>
      <c r="H85" t="s">
        <v>8389</v>
      </c>
      <c r="I85" t="s">
        <v>8339</v>
      </c>
      <c r="J85" t="s">
        <v>8313</v>
      </c>
      <c r="K85">
        <v>5255</v>
      </c>
      <c r="O85" s="19"/>
      <c r="P85" s="19"/>
      <c r="Q85" s="19"/>
      <c r="R85" s="19"/>
    </row>
    <row r="86" spans="1:20" x14ac:dyDescent="0.3">
      <c r="O86" s="19"/>
      <c r="P86" s="19"/>
      <c r="Q86" s="19"/>
      <c r="R86" s="19"/>
    </row>
    <row r="87" spans="1:20" x14ac:dyDescent="0.3">
      <c r="O87" s="19"/>
      <c r="P87" s="19"/>
      <c r="Q87" s="19"/>
      <c r="R87" s="19"/>
    </row>
    <row r="88" spans="1:20" x14ac:dyDescent="0.3">
      <c r="A88" s="76">
        <v>1.7</v>
      </c>
      <c r="B88" t="s">
        <v>8127</v>
      </c>
      <c r="C88">
        <v>59722</v>
      </c>
      <c r="D88">
        <v>388253</v>
      </c>
      <c r="E88" s="70">
        <v>44083</v>
      </c>
      <c r="G88" s="75">
        <v>1</v>
      </c>
      <c r="H88" t="s">
        <v>8053</v>
      </c>
      <c r="I88" t="s">
        <v>8054</v>
      </c>
      <c r="J88" t="s">
        <v>8111</v>
      </c>
      <c r="K88">
        <v>3570</v>
      </c>
      <c r="L88" s="75">
        <v>3570</v>
      </c>
      <c r="N88" t="s">
        <v>8175</v>
      </c>
      <c r="O88" s="19">
        <f>SUM(M89:M92)*1.117</f>
        <v>31990.880000000001</v>
      </c>
      <c r="P88" s="19">
        <f>'BCWR - Cat A'!U10</f>
        <v>48086.972500000003</v>
      </c>
      <c r="Q88" s="19"/>
      <c r="R88" s="19">
        <f>O88-P88</f>
        <v>-16096.092500000002</v>
      </c>
      <c r="T88" s="19">
        <f>R88</f>
        <v>-16096.092500000002</v>
      </c>
    </row>
    <row r="89" spans="1:20" x14ac:dyDescent="0.3">
      <c r="C89">
        <v>59722</v>
      </c>
      <c r="D89">
        <v>382403</v>
      </c>
      <c r="E89" s="70">
        <v>43978</v>
      </c>
      <c r="F89">
        <v>1</v>
      </c>
      <c r="H89" t="s">
        <v>8128</v>
      </c>
      <c r="I89" t="s">
        <v>8054</v>
      </c>
      <c r="J89" t="s">
        <v>8119</v>
      </c>
      <c r="K89">
        <v>16129</v>
      </c>
      <c r="L89">
        <v>802</v>
      </c>
      <c r="M89">
        <v>802</v>
      </c>
      <c r="O89" s="19"/>
      <c r="P89" s="19"/>
      <c r="Q89" s="19"/>
      <c r="R89" s="19"/>
    </row>
    <row r="90" spans="1:20" x14ac:dyDescent="0.3">
      <c r="C90">
        <v>59722</v>
      </c>
      <c r="D90">
        <v>416166</v>
      </c>
      <c r="E90" s="70">
        <v>44708</v>
      </c>
      <c r="G90">
        <v>1</v>
      </c>
      <c r="H90" t="s">
        <v>8436</v>
      </c>
      <c r="I90" t="s">
        <v>8425</v>
      </c>
      <c r="J90" t="s">
        <v>8313</v>
      </c>
      <c r="K90">
        <v>2424</v>
      </c>
      <c r="L90">
        <v>2424</v>
      </c>
      <c r="M90">
        <v>2424</v>
      </c>
      <c r="O90" s="19"/>
      <c r="P90" s="19"/>
      <c r="Q90" s="19"/>
      <c r="R90" s="19"/>
    </row>
    <row r="91" spans="1:20" x14ac:dyDescent="0.3">
      <c r="C91" s="43">
        <v>59743</v>
      </c>
      <c r="D91">
        <v>405337</v>
      </c>
      <c r="E91" s="70">
        <v>44459</v>
      </c>
      <c r="F91">
        <v>1</v>
      </c>
      <c r="H91" t="s">
        <v>8249</v>
      </c>
      <c r="I91" t="s">
        <v>8425</v>
      </c>
      <c r="J91" t="s">
        <v>8115</v>
      </c>
      <c r="K91">
        <v>7290</v>
      </c>
      <c r="L91">
        <v>7290</v>
      </c>
      <c r="M91">
        <v>7290</v>
      </c>
      <c r="O91" s="19"/>
      <c r="P91" s="19"/>
      <c r="Q91" s="19"/>
      <c r="R91" s="19"/>
    </row>
    <row r="92" spans="1:20" x14ac:dyDescent="0.3">
      <c r="C92" s="43">
        <v>59743</v>
      </c>
      <c r="D92">
        <v>396499</v>
      </c>
      <c r="E92" s="70">
        <v>44427</v>
      </c>
      <c r="F92">
        <v>1</v>
      </c>
      <c r="H92" t="s">
        <v>8129</v>
      </c>
      <c r="I92" t="s">
        <v>8048</v>
      </c>
      <c r="J92" t="s">
        <v>8119</v>
      </c>
      <c r="K92">
        <v>68977</v>
      </c>
      <c r="L92">
        <v>18124</v>
      </c>
      <c r="M92">
        <v>18124</v>
      </c>
      <c r="O92" s="19"/>
      <c r="P92" s="19"/>
      <c r="Q92" s="19"/>
      <c r="R92" s="19"/>
    </row>
    <row r="93" spans="1:20" x14ac:dyDescent="0.3">
      <c r="S93" s="46">
        <f>SUM(S2:S88)</f>
        <v>369349.89899999998</v>
      </c>
      <c r="T93" s="46">
        <f>SUM(T2:T88)</f>
        <v>525098.67088799982</v>
      </c>
    </row>
    <row r="94" spans="1:20" x14ac:dyDescent="0.3">
      <c r="O94" s="73"/>
      <c r="P94" s="73"/>
      <c r="Q94" s="90" t="s">
        <v>8231</v>
      </c>
      <c r="R94" s="46">
        <f>SUM(R2:R88)</f>
        <v>894448.56988800003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90"/>
  <sheetViews>
    <sheetView workbookViewId="0">
      <pane xSplit="8" ySplit="1" topLeftCell="M74" activePane="bottomRight" state="frozen"/>
      <selection pane="topRight" activeCell="I1" sqref="I1"/>
      <selection pane="bottomLeft" activeCell="A2" sqref="A2"/>
      <selection pane="bottomRight" activeCell="Q85" sqref="Q85"/>
    </sheetView>
  </sheetViews>
  <sheetFormatPr defaultRowHeight="14.4" x14ac:dyDescent="0.3"/>
  <cols>
    <col min="1" max="1" width="11.77734375" customWidth="1"/>
    <col min="2" max="2" width="15.33203125" customWidth="1"/>
    <col min="4" max="4" width="10.88671875" customWidth="1"/>
    <col min="5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hidden="1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3" t="s">
        <v>8030</v>
      </c>
      <c r="B1" s="43" t="s">
        <v>8031</v>
      </c>
      <c r="C1" s="43" t="s">
        <v>8032</v>
      </c>
      <c r="D1" s="43" t="s">
        <v>8033</v>
      </c>
      <c r="E1" s="43" t="s">
        <v>8041</v>
      </c>
      <c r="F1" s="43" t="s">
        <v>8034</v>
      </c>
      <c r="G1" s="43" t="s">
        <v>8035</v>
      </c>
      <c r="H1" s="43" t="s">
        <v>8036</v>
      </c>
      <c r="I1" s="43" t="s">
        <v>8046</v>
      </c>
      <c r="J1" s="43" t="s">
        <v>8043</v>
      </c>
      <c r="K1" s="43" t="s">
        <v>8037</v>
      </c>
      <c r="L1" s="74" t="s">
        <v>8180</v>
      </c>
      <c r="M1" s="74" t="s">
        <v>8181</v>
      </c>
      <c r="N1" s="43" t="s">
        <v>8171</v>
      </c>
      <c r="O1" s="87" t="s">
        <v>8190</v>
      </c>
      <c r="P1" s="91" t="s">
        <v>8177</v>
      </c>
      <c r="Q1" s="78" t="s">
        <v>8178</v>
      </c>
      <c r="R1" s="86" t="s">
        <v>8179</v>
      </c>
      <c r="S1" s="74" t="s">
        <v>8229</v>
      </c>
      <c r="T1" s="74" t="s">
        <v>8230</v>
      </c>
    </row>
    <row r="2" spans="1:20" x14ac:dyDescent="0.3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74"/>
      <c r="M2" s="74"/>
      <c r="N2" s="43"/>
      <c r="O2" s="139"/>
      <c r="P2" s="139"/>
      <c r="Q2" s="78"/>
      <c r="R2" s="78"/>
      <c r="S2" s="74"/>
      <c r="T2" s="74"/>
    </row>
    <row r="3" spans="1:20" x14ac:dyDescent="0.3">
      <c r="A3" t="s">
        <v>8492</v>
      </c>
      <c r="B3" t="s">
        <v>8493</v>
      </c>
      <c r="C3">
        <v>16726</v>
      </c>
      <c r="D3">
        <v>419229</v>
      </c>
      <c r="E3" s="70">
        <v>44825</v>
      </c>
      <c r="F3">
        <v>1</v>
      </c>
      <c r="H3" t="s">
        <v>8494</v>
      </c>
      <c r="I3" t="s">
        <v>8495</v>
      </c>
      <c r="J3" t="s">
        <v>8496</v>
      </c>
      <c r="K3">
        <v>460</v>
      </c>
      <c r="L3" s="69">
        <v>460</v>
      </c>
      <c r="M3" s="69">
        <v>460</v>
      </c>
      <c r="O3" s="124">
        <f t="shared" ref="O3" si="0">M3*1.117</f>
        <v>513.82000000000005</v>
      </c>
      <c r="P3" s="124">
        <v>0</v>
      </c>
      <c r="Q3" s="125"/>
      <c r="R3" s="19">
        <f t="shared" ref="R3" si="1">O3-P3</f>
        <v>513.82000000000005</v>
      </c>
      <c r="S3" s="69"/>
      <c r="T3" s="127">
        <f>R3</f>
        <v>513.82000000000005</v>
      </c>
    </row>
    <row r="4" spans="1:20" x14ac:dyDescent="0.3">
      <c r="C4">
        <v>16726</v>
      </c>
      <c r="D4">
        <v>421729</v>
      </c>
      <c r="E4" s="70">
        <v>44833</v>
      </c>
      <c r="G4">
        <v>1</v>
      </c>
      <c r="H4" t="s">
        <v>8497</v>
      </c>
      <c r="I4" t="s">
        <v>8094</v>
      </c>
      <c r="J4" t="s">
        <v>8445</v>
      </c>
      <c r="K4">
        <v>3400</v>
      </c>
      <c r="L4" s="69">
        <v>3400</v>
      </c>
      <c r="M4" s="69"/>
      <c r="O4" s="124"/>
      <c r="P4" s="124"/>
      <c r="Q4" s="125"/>
      <c r="R4" s="19"/>
      <c r="S4" s="69"/>
      <c r="T4" s="69"/>
    </row>
    <row r="5" spans="1:20" x14ac:dyDescent="0.3">
      <c r="A5" t="s">
        <v>8372</v>
      </c>
      <c r="B5" t="s">
        <v>8373</v>
      </c>
      <c r="C5" s="43"/>
      <c r="D5" s="43"/>
      <c r="E5" s="43"/>
      <c r="F5" s="43"/>
      <c r="G5" s="43"/>
      <c r="H5" s="43"/>
      <c r="I5" s="43"/>
      <c r="J5" s="43"/>
      <c r="K5" s="43"/>
      <c r="L5" s="74"/>
      <c r="M5" s="69"/>
      <c r="O5" s="124"/>
      <c r="P5" s="124"/>
      <c r="Q5" s="125"/>
      <c r="R5" s="19"/>
      <c r="S5" s="69"/>
      <c r="T5" s="69"/>
    </row>
    <row r="6" spans="1:20" x14ac:dyDescent="0.3">
      <c r="A6" t="s">
        <v>8372</v>
      </c>
      <c r="B6" t="s">
        <v>8421</v>
      </c>
      <c r="C6">
        <v>16717</v>
      </c>
      <c r="D6">
        <v>414003</v>
      </c>
      <c r="E6" s="70">
        <v>44700</v>
      </c>
      <c r="F6">
        <v>1</v>
      </c>
      <c r="H6" t="s">
        <v>8374</v>
      </c>
      <c r="I6" t="s">
        <v>8340</v>
      </c>
      <c r="J6" t="s">
        <v>8390</v>
      </c>
      <c r="K6">
        <v>1625</v>
      </c>
      <c r="L6" s="69"/>
      <c r="M6" s="69"/>
      <c r="O6" s="124">
        <f>M6*1.117</f>
        <v>0</v>
      </c>
      <c r="P6" s="124">
        <v>0</v>
      </c>
      <c r="Q6" s="125"/>
      <c r="R6" s="19">
        <f t="shared" ref="R6" si="2">O6-P6</f>
        <v>0</v>
      </c>
      <c r="S6" s="69"/>
      <c r="T6" s="127">
        <f>R6</f>
        <v>0</v>
      </c>
    </row>
    <row r="7" spans="1:20" x14ac:dyDescent="0.3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74"/>
      <c r="M7" s="74"/>
      <c r="N7" s="43"/>
      <c r="O7" s="124"/>
      <c r="P7" s="124"/>
      <c r="Q7" s="125"/>
      <c r="R7" s="19"/>
      <c r="S7" s="74"/>
      <c r="T7" s="74"/>
    </row>
    <row r="8" spans="1:20" x14ac:dyDescent="0.3">
      <c r="A8" t="s">
        <v>8131</v>
      </c>
      <c r="B8" t="s">
        <v>8132</v>
      </c>
      <c r="C8">
        <v>16718</v>
      </c>
      <c r="D8">
        <v>404025</v>
      </c>
      <c r="E8" s="70">
        <v>44428</v>
      </c>
      <c r="G8">
        <v>1</v>
      </c>
      <c r="H8" t="s">
        <v>8250</v>
      </c>
      <c r="I8" t="s">
        <v>8133</v>
      </c>
      <c r="J8" t="s">
        <v>8134</v>
      </c>
      <c r="K8">
        <v>2852</v>
      </c>
      <c r="L8">
        <v>300</v>
      </c>
      <c r="M8">
        <v>300</v>
      </c>
      <c r="O8" s="19">
        <f>SUM(M8:M22)*1.117</f>
        <v>19642.445</v>
      </c>
      <c r="P8" s="19">
        <v>0</v>
      </c>
      <c r="R8" s="19">
        <f>O8-P8</f>
        <v>19642.445</v>
      </c>
      <c r="S8" s="19">
        <f>R8-T8</f>
        <v>3892.744999999999</v>
      </c>
      <c r="T8" s="19">
        <f>1.117*(SUM(M16:M21, M15,M10:M13))</f>
        <v>15749.7</v>
      </c>
    </row>
    <row r="9" spans="1:20" x14ac:dyDescent="0.3">
      <c r="C9">
        <v>16718</v>
      </c>
      <c r="D9">
        <v>409980</v>
      </c>
      <c r="E9" s="70">
        <v>44592</v>
      </c>
      <c r="F9">
        <v>1</v>
      </c>
      <c r="H9" t="s">
        <v>8324</v>
      </c>
      <c r="I9" t="s">
        <v>8133</v>
      </c>
      <c r="J9" t="s">
        <v>8248</v>
      </c>
      <c r="K9">
        <v>3185</v>
      </c>
      <c r="L9">
        <v>3185</v>
      </c>
      <c r="M9">
        <v>3185</v>
      </c>
    </row>
    <row r="10" spans="1:20" x14ac:dyDescent="0.3">
      <c r="C10">
        <v>16718</v>
      </c>
      <c r="D10">
        <v>410210</v>
      </c>
      <c r="E10" s="70">
        <v>44581</v>
      </c>
      <c r="G10">
        <v>1</v>
      </c>
      <c r="H10" t="s">
        <v>8332</v>
      </c>
      <c r="I10" t="s">
        <v>8325</v>
      </c>
      <c r="J10" t="s">
        <v>8326</v>
      </c>
      <c r="K10">
        <v>8223</v>
      </c>
      <c r="L10">
        <v>0</v>
      </c>
      <c r="M10">
        <v>0</v>
      </c>
    </row>
    <row r="11" spans="1:20" x14ac:dyDescent="0.3">
      <c r="C11">
        <v>16718</v>
      </c>
      <c r="D11">
        <v>411560</v>
      </c>
      <c r="E11" s="70">
        <v>44648</v>
      </c>
      <c r="F11">
        <v>1</v>
      </c>
      <c r="H11" t="s">
        <v>8357</v>
      </c>
      <c r="I11" t="s">
        <v>8327</v>
      </c>
      <c r="J11" t="s">
        <v>8358</v>
      </c>
      <c r="K11">
        <v>10554</v>
      </c>
      <c r="L11">
        <v>3886</v>
      </c>
      <c r="M11">
        <v>3886</v>
      </c>
    </row>
    <row r="12" spans="1:20" x14ac:dyDescent="0.3">
      <c r="C12">
        <v>16718</v>
      </c>
      <c r="D12">
        <v>412079</v>
      </c>
      <c r="E12" s="70">
        <v>44641</v>
      </c>
      <c r="F12">
        <v>1</v>
      </c>
      <c r="H12" t="s">
        <v>8359</v>
      </c>
      <c r="I12" t="s">
        <v>8327</v>
      </c>
      <c r="J12" t="s">
        <v>8316</v>
      </c>
      <c r="K12">
        <v>1111</v>
      </c>
      <c r="L12">
        <v>0</v>
      </c>
    </row>
    <row r="13" spans="1:20" x14ac:dyDescent="0.3">
      <c r="C13">
        <v>16718</v>
      </c>
      <c r="D13">
        <v>412132</v>
      </c>
      <c r="E13" s="70">
        <v>44630</v>
      </c>
      <c r="F13">
        <v>1</v>
      </c>
      <c r="H13" t="s">
        <v>8360</v>
      </c>
      <c r="I13" t="s">
        <v>8327</v>
      </c>
      <c r="J13" t="s">
        <v>8331</v>
      </c>
      <c r="K13">
        <v>4231</v>
      </c>
      <c r="L13">
        <v>4231</v>
      </c>
      <c r="M13">
        <v>4231</v>
      </c>
    </row>
    <row r="14" spans="1:20" x14ac:dyDescent="0.3">
      <c r="C14">
        <v>16718</v>
      </c>
      <c r="D14">
        <v>412750</v>
      </c>
      <c r="E14" s="70">
        <v>44637</v>
      </c>
      <c r="F14">
        <v>1</v>
      </c>
      <c r="H14" t="s">
        <v>8361</v>
      </c>
      <c r="I14" t="s">
        <v>8325</v>
      </c>
      <c r="J14" t="s">
        <v>8316</v>
      </c>
      <c r="K14">
        <v>1542</v>
      </c>
      <c r="L14">
        <v>0</v>
      </c>
      <c r="M14">
        <v>0</v>
      </c>
    </row>
    <row r="15" spans="1:20" x14ac:dyDescent="0.3">
      <c r="C15">
        <v>16718</v>
      </c>
      <c r="D15">
        <v>414102</v>
      </c>
      <c r="E15" s="70">
        <v>44665</v>
      </c>
      <c r="G15">
        <v>1</v>
      </c>
      <c r="H15" t="s">
        <v>8379</v>
      </c>
      <c r="I15" t="s">
        <v>8133</v>
      </c>
      <c r="J15" t="s">
        <v>8378</v>
      </c>
      <c r="K15">
        <v>8973</v>
      </c>
      <c r="L15">
        <v>2071</v>
      </c>
      <c r="M15">
        <v>2071</v>
      </c>
    </row>
    <row r="16" spans="1:20" x14ac:dyDescent="0.3">
      <c r="C16">
        <v>16718</v>
      </c>
      <c r="D16">
        <v>415519</v>
      </c>
      <c r="E16" s="70">
        <v>44698</v>
      </c>
      <c r="F16">
        <v>1</v>
      </c>
      <c r="H16" t="s">
        <v>8332</v>
      </c>
      <c r="I16" t="s">
        <v>8327</v>
      </c>
      <c r="J16" t="s">
        <v>8316</v>
      </c>
      <c r="K16">
        <v>3685</v>
      </c>
      <c r="L16">
        <v>682</v>
      </c>
      <c r="M16">
        <v>682</v>
      </c>
    </row>
    <row r="17" spans="1:20" x14ac:dyDescent="0.3">
      <c r="C17">
        <v>16718</v>
      </c>
      <c r="D17">
        <v>416005</v>
      </c>
      <c r="E17" s="70">
        <v>44708</v>
      </c>
      <c r="F17">
        <v>1</v>
      </c>
      <c r="H17" t="s">
        <v>8426</v>
      </c>
      <c r="I17" t="s">
        <v>8327</v>
      </c>
      <c r="J17" t="s">
        <v>8316</v>
      </c>
      <c r="K17">
        <v>1124</v>
      </c>
      <c r="L17">
        <v>0</v>
      </c>
      <c r="M17">
        <v>0</v>
      </c>
    </row>
    <row r="18" spans="1:20" x14ac:dyDescent="0.3">
      <c r="C18">
        <v>16718</v>
      </c>
      <c r="D18">
        <v>416418</v>
      </c>
      <c r="E18" s="70">
        <v>44714</v>
      </c>
      <c r="G18">
        <v>1</v>
      </c>
      <c r="H18" t="s">
        <v>8437</v>
      </c>
      <c r="I18" t="s">
        <v>8133</v>
      </c>
      <c r="J18" t="s">
        <v>8134</v>
      </c>
      <c r="K18">
        <v>2124</v>
      </c>
      <c r="L18">
        <v>197</v>
      </c>
      <c r="M18">
        <v>197</v>
      </c>
    </row>
    <row r="19" spans="1:20" x14ac:dyDescent="0.3">
      <c r="C19">
        <v>16718</v>
      </c>
      <c r="D19">
        <v>416733</v>
      </c>
      <c r="E19" s="70">
        <v>44735</v>
      </c>
      <c r="F19">
        <v>1</v>
      </c>
      <c r="H19" t="s">
        <v>8438</v>
      </c>
      <c r="I19" t="s">
        <v>8133</v>
      </c>
      <c r="J19" t="s">
        <v>8134</v>
      </c>
      <c r="K19">
        <v>1087</v>
      </c>
      <c r="L19">
        <v>197</v>
      </c>
      <c r="M19">
        <v>197</v>
      </c>
    </row>
    <row r="20" spans="1:20" x14ac:dyDescent="0.3">
      <c r="C20">
        <v>16718</v>
      </c>
      <c r="D20">
        <v>418593</v>
      </c>
      <c r="E20" s="70">
        <v>44769</v>
      </c>
      <c r="F20">
        <v>1</v>
      </c>
      <c r="H20" t="s">
        <v>8446</v>
      </c>
      <c r="I20" t="s">
        <v>8327</v>
      </c>
      <c r="J20" t="s">
        <v>8316</v>
      </c>
      <c r="K20">
        <v>63</v>
      </c>
      <c r="L20">
        <v>0</v>
      </c>
    </row>
    <row r="21" spans="1:20" x14ac:dyDescent="0.3">
      <c r="C21">
        <v>16718</v>
      </c>
      <c r="D21">
        <v>419944</v>
      </c>
      <c r="E21" s="70">
        <v>44799</v>
      </c>
      <c r="F21">
        <v>1</v>
      </c>
      <c r="H21" t="s">
        <v>8464</v>
      </c>
      <c r="I21" t="s">
        <v>8444</v>
      </c>
      <c r="J21" t="s">
        <v>8465</v>
      </c>
      <c r="K21">
        <v>4479</v>
      </c>
      <c r="L21">
        <v>2836</v>
      </c>
      <c r="M21">
        <v>2836</v>
      </c>
    </row>
    <row r="22" spans="1:20" x14ac:dyDescent="0.3">
      <c r="C22">
        <v>16718</v>
      </c>
      <c r="D22">
        <v>362765</v>
      </c>
      <c r="E22" s="70">
        <v>43613</v>
      </c>
      <c r="F22">
        <v>1</v>
      </c>
      <c r="H22" t="s">
        <v>8135</v>
      </c>
      <c r="I22" t="s">
        <v>8136</v>
      </c>
      <c r="J22" t="s">
        <v>8251</v>
      </c>
      <c r="K22">
        <v>1565660</v>
      </c>
    </row>
    <row r="25" spans="1:20" x14ac:dyDescent="0.3">
      <c r="A25" t="s">
        <v>8137</v>
      </c>
      <c r="B25" t="s">
        <v>8138</v>
      </c>
      <c r="C25">
        <v>16719</v>
      </c>
      <c r="E25" s="70"/>
      <c r="O25" s="19">
        <f>SUM(M25)*1.117</f>
        <v>0</v>
      </c>
      <c r="P25" s="19">
        <f>'BCWR - Cat C'!Y27</f>
        <v>0</v>
      </c>
      <c r="R25" s="19">
        <f>O25-P25</f>
        <v>0</v>
      </c>
      <c r="S25" s="19">
        <f>R25</f>
        <v>0</v>
      </c>
    </row>
    <row r="26" spans="1:20" x14ac:dyDescent="0.3">
      <c r="E26" s="70"/>
      <c r="R26" s="19"/>
      <c r="S26" s="19"/>
    </row>
    <row r="27" spans="1:20" x14ac:dyDescent="0.3">
      <c r="E27" s="70"/>
      <c r="R27" s="19"/>
      <c r="S27" s="19"/>
    </row>
    <row r="28" spans="1:20" x14ac:dyDescent="0.3">
      <c r="A28" t="s">
        <v>8380</v>
      </c>
      <c r="B28" t="s">
        <v>8381</v>
      </c>
      <c r="C28">
        <v>16720</v>
      </c>
      <c r="D28">
        <v>417883</v>
      </c>
      <c r="E28" s="70">
        <v>44806</v>
      </c>
      <c r="G28">
        <v>1</v>
      </c>
      <c r="H28" t="s">
        <v>8447</v>
      </c>
      <c r="I28" t="s">
        <v>8048</v>
      </c>
      <c r="J28" t="s">
        <v>8448</v>
      </c>
      <c r="K28">
        <v>60000</v>
      </c>
      <c r="O28" s="19">
        <f>SUM(M28:M29)*1.117</f>
        <v>2687.502</v>
      </c>
      <c r="P28" s="19">
        <v>0</v>
      </c>
      <c r="R28" s="19">
        <f t="shared" ref="R28" si="3">O28-P28</f>
        <v>2687.502</v>
      </c>
      <c r="S28" s="19"/>
      <c r="T28" s="19">
        <f>R28</f>
        <v>2687.502</v>
      </c>
    </row>
    <row r="29" spans="1:20" x14ac:dyDescent="0.3">
      <c r="C29">
        <v>16720</v>
      </c>
      <c r="D29">
        <v>420995</v>
      </c>
      <c r="E29" s="70">
        <v>44825</v>
      </c>
      <c r="F29">
        <v>1</v>
      </c>
      <c r="H29" t="s">
        <v>8498</v>
      </c>
      <c r="I29" t="s">
        <v>8292</v>
      </c>
      <c r="J29" t="s">
        <v>8445</v>
      </c>
      <c r="K29">
        <v>2406</v>
      </c>
      <c r="L29">
        <v>2406</v>
      </c>
      <c r="M29">
        <v>2406</v>
      </c>
      <c r="R29" s="19"/>
      <c r="S29" s="19"/>
      <c r="T29" s="19"/>
    </row>
    <row r="32" spans="1:20" x14ac:dyDescent="0.3">
      <c r="A32" t="s">
        <v>8164</v>
      </c>
      <c r="B32" t="s">
        <v>8162</v>
      </c>
      <c r="C32">
        <v>16729</v>
      </c>
      <c r="D32">
        <v>408971</v>
      </c>
      <c r="E32" s="70">
        <v>44545</v>
      </c>
      <c r="F32">
        <v>1</v>
      </c>
      <c r="H32" t="s">
        <v>8317</v>
      </c>
      <c r="I32" t="s">
        <v>8163</v>
      </c>
      <c r="J32" t="s">
        <v>8318</v>
      </c>
      <c r="K32">
        <v>3107</v>
      </c>
      <c r="L32">
        <v>0</v>
      </c>
      <c r="O32" s="19">
        <f>SUM(M32:M33)*1.117</f>
        <v>191.00700000000001</v>
      </c>
      <c r="P32" s="19">
        <v>0</v>
      </c>
      <c r="Q32" t="s">
        <v>8284</v>
      </c>
      <c r="R32" s="19">
        <f>O32-P32</f>
        <v>191.00700000000001</v>
      </c>
      <c r="T32" s="19">
        <f>R32</f>
        <v>191.00700000000001</v>
      </c>
    </row>
    <row r="33" spans="1:20" x14ac:dyDescent="0.3">
      <c r="C33">
        <v>16729</v>
      </c>
      <c r="D33">
        <v>410112</v>
      </c>
      <c r="E33" s="70">
        <v>44580</v>
      </c>
      <c r="G33">
        <v>1</v>
      </c>
      <c r="H33" t="s">
        <v>8328</v>
      </c>
      <c r="I33" t="s">
        <v>8163</v>
      </c>
      <c r="J33" t="s">
        <v>8314</v>
      </c>
      <c r="K33">
        <v>2207</v>
      </c>
      <c r="L33">
        <v>171</v>
      </c>
      <c r="M33">
        <v>171</v>
      </c>
      <c r="R33" s="19"/>
      <c r="T33" s="19"/>
    </row>
    <row r="36" spans="1:20" x14ac:dyDescent="0.3">
      <c r="A36" t="s">
        <v>8170</v>
      </c>
      <c r="B36" t="s">
        <v>8165</v>
      </c>
      <c r="C36">
        <v>16731</v>
      </c>
      <c r="D36">
        <v>421229</v>
      </c>
      <c r="E36" s="70">
        <v>44825</v>
      </c>
      <c r="G36">
        <v>1</v>
      </c>
      <c r="H36" t="s">
        <v>8484</v>
      </c>
      <c r="I36" t="s">
        <v>8485</v>
      </c>
      <c r="K36">
        <v>5590</v>
      </c>
      <c r="O36" s="19">
        <f>SUM(M36:M37)*1.117</f>
        <v>11092.927</v>
      </c>
      <c r="P36" s="19">
        <f>'BCWR - Cat C'!Y54</f>
        <v>14798.725000000002</v>
      </c>
      <c r="Q36" t="s">
        <v>8333</v>
      </c>
      <c r="R36" s="19">
        <f>O36-P36</f>
        <v>-3705.7980000000025</v>
      </c>
      <c r="S36" s="19">
        <f>R36</f>
        <v>-3705.7980000000025</v>
      </c>
      <c r="T36" s="19"/>
    </row>
    <row r="37" spans="1:20" x14ac:dyDescent="0.3">
      <c r="C37">
        <v>16731</v>
      </c>
      <c r="D37">
        <v>421270</v>
      </c>
      <c r="E37" s="70">
        <v>44824</v>
      </c>
      <c r="G37">
        <v>1</v>
      </c>
      <c r="H37" t="s">
        <v>8499</v>
      </c>
      <c r="I37" t="s">
        <v>8485</v>
      </c>
      <c r="J37" t="s">
        <v>8313</v>
      </c>
      <c r="K37">
        <v>9186</v>
      </c>
      <c r="L37">
        <v>9931</v>
      </c>
      <c r="M37">
        <v>9931</v>
      </c>
      <c r="Q37" t="s">
        <v>8376</v>
      </c>
    </row>
    <row r="39" spans="1:20" x14ac:dyDescent="0.3">
      <c r="A39" t="s">
        <v>8139</v>
      </c>
      <c r="B39" t="s">
        <v>8140</v>
      </c>
      <c r="C39">
        <v>16722</v>
      </c>
      <c r="D39">
        <v>364436</v>
      </c>
      <c r="E39" s="70">
        <v>43739</v>
      </c>
      <c r="F39">
        <v>1</v>
      </c>
      <c r="H39" t="s">
        <v>8233</v>
      </c>
      <c r="I39" t="s">
        <v>8141</v>
      </c>
      <c r="J39" t="s">
        <v>8176</v>
      </c>
      <c r="K39">
        <v>11878</v>
      </c>
      <c r="L39">
        <v>14254</v>
      </c>
      <c r="M39">
        <v>14254</v>
      </c>
      <c r="O39" s="19">
        <f>SUM(M39)*1.117</f>
        <v>15921.718000000001</v>
      </c>
      <c r="P39" s="19">
        <v>0</v>
      </c>
      <c r="R39" s="19">
        <f>O39-P39</f>
        <v>15921.718000000001</v>
      </c>
      <c r="T39" s="19">
        <f>R39</f>
        <v>15921.718000000001</v>
      </c>
    </row>
    <row r="40" spans="1:20" x14ac:dyDescent="0.3">
      <c r="E40" s="70"/>
    </row>
    <row r="42" spans="1:20" x14ac:dyDescent="0.3">
      <c r="A42" t="s">
        <v>8166</v>
      </c>
      <c r="B42" t="s">
        <v>8167</v>
      </c>
      <c r="C42">
        <v>16732</v>
      </c>
      <c r="D42">
        <v>419166</v>
      </c>
      <c r="E42" s="70">
        <v>44776</v>
      </c>
      <c r="G42">
        <v>1</v>
      </c>
      <c r="H42" t="s">
        <v>8466</v>
      </c>
      <c r="I42" t="s">
        <v>8467</v>
      </c>
      <c r="J42" t="s">
        <v>8244</v>
      </c>
      <c r="K42">
        <v>1936</v>
      </c>
      <c r="O42" s="19">
        <f>SUM(M42:M42)*1.117</f>
        <v>0</v>
      </c>
      <c r="P42" s="19">
        <v>0</v>
      </c>
      <c r="Q42" t="s">
        <v>8285</v>
      </c>
      <c r="R42" s="19">
        <f>O42-P42</f>
        <v>0</v>
      </c>
      <c r="S42" s="19"/>
      <c r="T42" s="19">
        <f>R42-S42</f>
        <v>0</v>
      </c>
    </row>
    <row r="45" spans="1:20" x14ac:dyDescent="0.3">
      <c r="A45" t="s">
        <v>8168</v>
      </c>
      <c r="B45" t="s">
        <v>8169</v>
      </c>
      <c r="C45">
        <v>16733</v>
      </c>
      <c r="D45">
        <v>413693</v>
      </c>
      <c r="E45" s="70">
        <v>44671</v>
      </c>
      <c r="F45">
        <v>1</v>
      </c>
      <c r="H45" t="s">
        <v>8383</v>
      </c>
      <c r="I45" t="s">
        <v>8391</v>
      </c>
      <c r="J45" t="s">
        <v>8392</v>
      </c>
      <c r="K45">
        <v>7200</v>
      </c>
      <c r="O45" s="19">
        <f>(SUM(M45:M46))*1.117</f>
        <v>5495.64</v>
      </c>
      <c r="P45" s="19">
        <v>0</v>
      </c>
      <c r="R45" s="19">
        <f>O45-P45</f>
        <v>5495.64</v>
      </c>
      <c r="S45" s="19"/>
      <c r="T45" s="19">
        <f>R45-S45</f>
        <v>5495.64</v>
      </c>
    </row>
    <row r="46" spans="1:20" x14ac:dyDescent="0.3">
      <c r="C46">
        <v>16733</v>
      </c>
      <c r="D46">
        <v>421059</v>
      </c>
      <c r="E46" s="70">
        <v>44818</v>
      </c>
      <c r="G46">
        <v>1</v>
      </c>
      <c r="H46" t="s">
        <v>8500</v>
      </c>
      <c r="I46" t="s">
        <v>8467</v>
      </c>
      <c r="J46" t="s">
        <v>8318</v>
      </c>
      <c r="K46">
        <v>7134</v>
      </c>
      <c r="L46">
        <v>4920</v>
      </c>
      <c r="M46">
        <v>4920</v>
      </c>
      <c r="R46" s="19"/>
      <c r="S46" s="19"/>
      <c r="T46" s="19"/>
    </row>
    <row r="47" spans="1:20" x14ac:dyDescent="0.3">
      <c r="E47" s="70"/>
      <c r="Q47" s="82"/>
      <c r="R47" s="46"/>
    </row>
    <row r="48" spans="1:20" x14ac:dyDescent="0.3">
      <c r="E48" s="70"/>
      <c r="Q48" s="82"/>
      <c r="R48" s="46"/>
    </row>
    <row r="49" spans="1:20" ht="28.8" x14ac:dyDescent="0.3">
      <c r="A49" t="s">
        <v>8142</v>
      </c>
      <c r="B49" s="69" t="s">
        <v>8143</v>
      </c>
      <c r="C49">
        <v>16723</v>
      </c>
      <c r="D49">
        <v>389021</v>
      </c>
      <c r="E49" s="70">
        <v>44110</v>
      </c>
      <c r="F49">
        <v>1</v>
      </c>
      <c r="H49" t="s">
        <v>8252</v>
      </c>
      <c r="I49" t="s">
        <v>8292</v>
      </c>
      <c r="J49" t="s">
        <v>8145</v>
      </c>
      <c r="K49">
        <v>151555</v>
      </c>
      <c r="L49">
        <v>4777</v>
      </c>
      <c r="M49">
        <v>4777</v>
      </c>
      <c r="O49" s="19">
        <f>SUM(M49:M63)*1.117</f>
        <v>84294.404999999999</v>
      </c>
      <c r="P49" s="19">
        <f>'BCWR - Cat C'!Y63</f>
        <v>0</v>
      </c>
      <c r="Q49" t="s">
        <v>8283</v>
      </c>
      <c r="R49" s="19">
        <f>O49-P49</f>
        <v>84294.404999999999</v>
      </c>
      <c r="T49" s="19">
        <f>R49-S49</f>
        <v>84294.404999999999</v>
      </c>
    </row>
    <row r="50" spans="1:20" x14ac:dyDescent="0.3">
      <c r="B50" s="69"/>
      <c r="C50">
        <v>16723</v>
      </c>
      <c r="D50">
        <v>389300</v>
      </c>
      <c r="E50" s="70">
        <v>44110</v>
      </c>
      <c r="F50">
        <v>1</v>
      </c>
      <c r="H50" t="s">
        <v>8291</v>
      </c>
      <c r="I50" t="s">
        <v>8292</v>
      </c>
      <c r="J50" t="s">
        <v>8290</v>
      </c>
      <c r="K50">
        <v>158000</v>
      </c>
      <c r="L50">
        <v>1010</v>
      </c>
      <c r="M50">
        <v>1010</v>
      </c>
      <c r="R50" s="19"/>
      <c r="T50" s="19"/>
    </row>
    <row r="51" spans="1:20" x14ac:dyDescent="0.3">
      <c r="B51" s="69"/>
      <c r="C51">
        <v>16723</v>
      </c>
      <c r="D51">
        <v>404242</v>
      </c>
      <c r="E51" s="70">
        <v>44460</v>
      </c>
      <c r="F51">
        <v>1</v>
      </c>
      <c r="H51" t="s">
        <v>8246</v>
      </c>
      <c r="I51" t="s">
        <v>8247</v>
      </c>
      <c r="J51" t="s">
        <v>8248</v>
      </c>
      <c r="K51">
        <v>24990</v>
      </c>
      <c r="L51">
        <v>24990</v>
      </c>
      <c r="M51">
        <v>24990</v>
      </c>
      <c r="R51" s="19"/>
      <c r="T51" s="19"/>
    </row>
    <row r="52" spans="1:20" x14ac:dyDescent="0.3">
      <c r="C52">
        <v>16723</v>
      </c>
      <c r="D52">
        <v>411697</v>
      </c>
      <c r="E52" s="70">
        <v>44624</v>
      </c>
      <c r="F52">
        <v>1</v>
      </c>
      <c r="H52" t="s">
        <v>8362</v>
      </c>
      <c r="I52" t="s">
        <v>8363</v>
      </c>
      <c r="J52" t="s">
        <v>8293</v>
      </c>
      <c r="K52">
        <v>1614</v>
      </c>
      <c r="L52">
        <v>97</v>
      </c>
      <c r="M52">
        <v>97</v>
      </c>
    </row>
    <row r="53" spans="1:20" x14ac:dyDescent="0.3">
      <c r="C53">
        <v>16723</v>
      </c>
      <c r="D53">
        <v>416107</v>
      </c>
      <c r="E53" s="70">
        <v>44707</v>
      </c>
      <c r="G53">
        <v>1</v>
      </c>
      <c r="H53" t="s">
        <v>8427</v>
      </c>
      <c r="I53" t="s">
        <v>8247</v>
      </c>
      <c r="J53" t="s">
        <v>8294</v>
      </c>
      <c r="K53">
        <v>2419</v>
      </c>
      <c r="L53">
        <v>605</v>
      </c>
      <c r="M53">
        <v>605</v>
      </c>
    </row>
    <row r="54" spans="1:20" x14ac:dyDescent="0.3">
      <c r="C54">
        <v>16723</v>
      </c>
      <c r="D54">
        <v>417100</v>
      </c>
      <c r="E54" s="70">
        <v>44728</v>
      </c>
      <c r="G54">
        <v>1</v>
      </c>
      <c r="H54" t="s">
        <v>8439</v>
      </c>
      <c r="I54" t="s">
        <v>8247</v>
      </c>
      <c r="J54" t="s">
        <v>8440</v>
      </c>
      <c r="K54">
        <v>4618</v>
      </c>
      <c r="L54">
        <v>1301</v>
      </c>
      <c r="M54">
        <v>1301</v>
      </c>
    </row>
    <row r="55" spans="1:20" x14ac:dyDescent="0.3">
      <c r="C55">
        <v>16723</v>
      </c>
      <c r="D55">
        <v>418135</v>
      </c>
      <c r="E55" s="70">
        <v>44755</v>
      </c>
      <c r="F55">
        <v>1</v>
      </c>
      <c r="H55" t="s">
        <v>8449</v>
      </c>
      <c r="I55" t="s">
        <v>8247</v>
      </c>
      <c r="J55" t="s">
        <v>8440</v>
      </c>
      <c r="K55">
        <v>2131</v>
      </c>
    </row>
    <row r="56" spans="1:20" x14ac:dyDescent="0.3">
      <c r="C56">
        <v>16723</v>
      </c>
      <c r="D56" s="73">
        <v>418306</v>
      </c>
      <c r="E56" s="70">
        <v>44756</v>
      </c>
      <c r="G56">
        <v>1</v>
      </c>
      <c r="H56" t="s">
        <v>8329</v>
      </c>
      <c r="I56" t="s">
        <v>8087</v>
      </c>
      <c r="J56" t="s">
        <v>8330</v>
      </c>
      <c r="K56">
        <v>395</v>
      </c>
      <c r="L56">
        <v>395</v>
      </c>
      <c r="M56">
        <v>395</v>
      </c>
    </row>
    <row r="57" spans="1:20" x14ac:dyDescent="0.3">
      <c r="C57">
        <v>16723</v>
      </c>
      <c r="D57">
        <v>418325</v>
      </c>
      <c r="E57" s="70">
        <v>44756</v>
      </c>
      <c r="G57">
        <v>1</v>
      </c>
      <c r="H57" t="s">
        <v>8450</v>
      </c>
      <c r="I57" t="s">
        <v>8451</v>
      </c>
      <c r="J57" t="s">
        <v>8452</v>
      </c>
      <c r="K57">
        <v>1750</v>
      </c>
      <c r="L57">
        <v>1750</v>
      </c>
      <c r="M57">
        <v>1750</v>
      </c>
    </row>
    <row r="58" spans="1:20" x14ac:dyDescent="0.3">
      <c r="C58">
        <v>16723</v>
      </c>
      <c r="D58">
        <v>419962</v>
      </c>
      <c r="E58" s="70">
        <v>44795</v>
      </c>
      <c r="G58">
        <v>1</v>
      </c>
      <c r="H58" t="s">
        <v>8468</v>
      </c>
      <c r="I58" t="s">
        <v>8247</v>
      </c>
      <c r="J58" t="s">
        <v>8365</v>
      </c>
      <c r="K58">
        <v>600</v>
      </c>
    </row>
    <row r="59" spans="1:20" x14ac:dyDescent="0.3">
      <c r="C59">
        <v>16723</v>
      </c>
      <c r="D59">
        <v>419967</v>
      </c>
      <c r="E59" s="70">
        <v>44795</v>
      </c>
      <c r="G59">
        <v>1</v>
      </c>
      <c r="H59" t="s">
        <v>8469</v>
      </c>
      <c r="I59" t="s">
        <v>8247</v>
      </c>
      <c r="J59" t="s">
        <v>8472</v>
      </c>
      <c r="K59">
        <v>2620</v>
      </c>
      <c r="L59">
        <v>1084</v>
      </c>
      <c r="M59">
        <v>1084</v>
      </c>
    </row>
    <row r="60" spans="1:20" x14ac:dyDescent="0.3">
      <c r="C60">
        <v>16723</v>
      </c>
      <c r="D60">
        <v>420002</v>
      </c>
      <c r="E60" s="70">
        <v>44795</v>
      </c>
      <c r="G60">
        <v>1</v>
      </c>
      <c r="H60" t="s">
        <v>8470</v>
      </c>
      <c r="I60" t="s">
        <v>8087</v>
      </c>
      <c r="J60" t="s">
        <v>8473</v>
      </c>
      <c r="K60">
        <v>3673</v>
      </c>
    </row>
    <row r="61" spans="1:20" x14ac:dyDescent="0.3">
      <c r="C61">
        <v>16723</v>
      </c>
      <c r="D61">
        <v>420004</v>
      </c>
      <c r="E61" s="70">
        <v>44795</v>
      </c>
      <c r="G61">
        <v>1</v>
      </c>
      <c r="H61" t="s">
        <v>8471</v>
      </c>
      <c r="I61" t="s">
        <v>8087</v>
      </c>
      <c r="J61" t="s">
        <v>8244</v>
      </c>
      <c r="K61">
        <v>6092</v>
      </c>
      <c r="L61">
        <v>3022</v>
      </c>
      <c r="M61">
        <v>3022</v>
      </c>
    </row>
    <row r="62" spans="1:20" x14ac:dyDescent="0.3">
      <c r="C62">
        <v>16723</v>
      </c>
      <c r="D62">
        <v>420432</v>
      </c>
      <c r="E62" s="70">
        <v>44825</v>
      </c>
      <c r="F62">
        <v>1</v>
      </c>
      <c r="H62" t="s">
        <v>8501</v>
      </c>
      <c r="I62" t="s">
        <v>8106</v>
      </c>
      <c r="J62" t="s">
        <v>8440</v>
      </c>
      <c r="K62">
        <v>20915</v>
      </c>
      <c r="L62">
        <v>20915</v>
      </c>
      <c r="M62">
        <v>20915</v>
      </c>
    </row>
    <row r="63" spans="1:20" x14ac:dyDescent="0.3">
      <c r="C63">
        <v>16723</v>
      </c>
      <c r="D63" s="73">
        <v>418306</v>
      </c>
      <c r="E63" s="70">
        <v>44756</v>
      </c>
      <c r="G63">
        <v>1</v>
      </c>
      <c r="H63" t="s">
        <v>8329</v>
      </c>
      <c r="I63" t="s">
        <v>8087</v>
      </c>
      <c r="J63" t="s">
        <v>8330</v>
      </c>
      <c r="K63">
        <v>15519</v>
      </c>
      <c r="L63">
        <v>15519</v>
      </c>
      <c r="M63">
        <v>15519</v>
      </c>
    </row>
    <row r="64" spans="1:20" x14ac:dyDescent="0.3">
      <c r="E64" s="70"/>
    </row>
    <row r="66" spans="1:20" ht="28.8" x14ac:dyDescent="0.3">
      <c r="A66" t="s">
        <v>8148</v>
      </c>
      <c r="B66" s="69" t="s">
        <v>8149</v>
      </c>
      <c r="C66">
        <v>16724</v>
      </c>
      <c r="D66">
        <v>396236</v>
      </c>
      <c r="E66" s="70">
        <v>44273</v>
      </c>
      <c r="F66">
        <v>1</v>
      </c>
      <c r="H66" t="s">
        <v>8151</v>
      </c>
      <c r="I66" t="s">
        <v>8150</v>
      </c>
      <c r="J66" t="s">
        <v>8152</v>
      </c>
      <c r="K66">
        <v>8250</v>
      </c>
      <c r="L66">
        <v>1500</v>
      </c>
      <c r="M66">
        <v>1500</v>
      </c>
      <c r="O66" s="19">
        <f>SUM(M66:N76)*1.117</f>
        <v>34228.231</v>
      </c>
      <c r="P66" s="19">
        <f>'BCWR - Cat C'!Y80</f>
        <v>0</v>
      </c>
      <c r="R66" s="19">
        <f>O66-P66</f>
        <v>34228.231</v>
      </c>
      <c r="S66" s="19">
        <f>(M74+(0.5*M68)+M75)*1.117</f>
        <v>5180.0874999999996</v>
      </c>
      <c r="T66" s="19">
        <f>R66-S66</f>
        <v>29048.143499999998</v>
      </c>
    </row>
    <row r="67" spans="1:20" x14ac:dyDescent="0.3">
      <c r="C67">
        <v>16724</v>
      </c>
      <c r="D67">
        <v>401169</v>
      </c>
      <c r="E67" s="70">
        <v>44390</v>
      </c>
      <c r="F67">
        <v>1</v>
      </c>
      <c r="H67" t="s">
        <v>8153</v>
      </c>
      <c r="I67" t="s">
        <v>8150</v>
      </c>
      <c r="J67" t="s">
        <v>8152</v>
      </c>
      <c r="K67">
        <v>20000</v>
      </c>
      <c r="L67">
        <v>6425</v>
      </c>
      <c r="M67">
        <v>6425</v>
      </c>
    </row>
    <row r="68" spans="1:20" ht="14.4" customHeight="1" x14ac:dyDescent="0.3">
      <c r="C68">
        <v>16724</v>
      </c>
      <c r="D68">
        <v>405632</v>
      </c>
      <c r="E68" s="70">
        <v>44498</v>
      </c>
      <c r="F68">
        <v>1</v>
      </c>
      <c r="H68" t="s">
        <v>8253</v>
      </c>
      <c r="I68" t="s">
        <v>8254</v>
      </c>
      <c r="J68" t="s">
        <v>8234</v>
      </c>
      <c r="K68">
        <v>19819</v>
      </c>
      <c r="L68">
        <v>8819</v>
      </c>
      <c r="M68">
        <v>8819</v>
      </c>
    </row>
    <row r="69" spans="1:20" x14ac:dyDescent="0.3">
      <c r="C69">
        <v>16724</v>
      </c>
      <c r="D69">
        <v>397246</v>
      </c>
      <c r="E69" s="70">
        <v>44356</v>
      </c>
      <c r="F69">
        <v>1</v>
      </c>
      <c r="H69" t="s">
        <v>8155</v>
      </c>
      <c r="I69" t="s">
        <v>8156</v>
      </c>
      <c r="J69" t="s">
        <v>8157</v>
      </c>
      <c r="K69">
        <v>6112</v>
      </c>
      <c r="L69">
        <v>0</v>
      </c>
    </row>
    <row r="70" spans="1:20" x14ac:dyDescent="0.3">
      <c r="C70">
        <v>16724</v>
      </c>
      <c r="D70">
        <v>408668</v>
      </c>
      <c r="E70" s="70">
        <v>44547</v>
      </c>
      <c r="F70">
        <v>1</v>
      </c>
      <c r="H70" t="s">
        <v>8315</v>
      </c>
      <c r="I70" t="s">
        <v>8154</v>
      </c>
      <c r="J70" t="s">
        <v>8316</v>
      </c>
      <c r="K70">
        <v>2043</v>
      </c>
      <c r="L70">
        <v>0</v>
      </c>
    </row>
    <row r="71" spans="1:20" x14ac:dyDescent="0.3">
      <c r="C71">
        <v>16724</v>
      </c>
      <c r="D71">
        <v>409989</v>
      </c>
      <c r="E71" s="70">
        <v>44575</v>
      </c>
      <c r="F71">
        <v>1</v>
      </c>
      <c r="H71" t="s">
        <v>8422</v>
      </c>
      <c r="I71" t="s">
        <v>8340</v>
      </c>
      <c r="J71" t="s">
        <v>8341</v>
      </c>
      <c r="K71">
        <v>9785</v>
      </c>
      <c r="L71">
        <v>9785</v>
      </c>
      <c r="M71">
        <v>9785</v>
      </c>
    </row>
    <row r="72" spans="1:20" x14ac:dyDescent="0.3">
      <c r="C72">
        <v>16724</v>
      </c>
      <c r="D72">
        <v>420222</v>
      </c>
      <c r="E72" s="70">
        <v>44832</v>
      </c>
      <c r="F72">
        <v>1</v>
      </c>
      <c r="H72" t="s">
        <v>8502</v>
      </c>
      <c r="I72" t="s">
        <v>8503</v>
      </c>
      <c r="J72" t="s">
        <v>8341</v>
      </c>
      <c r="K72">
        <v>2816</v>
      </c>
      <c r="L72">
        <v>2816</v>
      </c>
      <c r="M72">
        <v>2816</v>
      </c>
    </row>
    <row r="73" spans="1:20" x14ac:dyDescent="0.3">
      <c r="C73">
        <v>16724</v>
      </c>
      <c r="D73">
        <v>411772</v>
      </c>
      <c r="E73" s="70">
        <v>44617</v>
      </c>
      <c r="G73">
        <v>1</v>
      </c>
      <c r="H73" t="s">
        <v>8364</v>
      </c>
      <c r="I73" t="s">
        <v>8150</v>
      </c>
      <c r="J73" t="s">
        <v>8365</v>
      </c>
      <c r="K73">
        <v>8022</v>
      </c>
      <c r="L73">
        <v>1070</v>
      </c>
      <c r="M73">
        <v>1070</v>
      </c>
    </row>
    <row r="74" spans="1:20" x14ac:dyDescent="0.3">
      <c r="C74">
        <v>16724</v>
      </c>
      <c r="D74">
        <v>389925</v>
      </c>
      <c r="E74" s="70">
        <v>44225</v>
      </c>
      <c r="F74">
        <v>1</v>
      </c>
      <c r="H74" t="s">
        <v>8158</v>
      </c>
      <c r="I74" t="s">
        <v>8150</v>
      </c>
      <c r="J74" t="s">
        <v>8159</v>
      </c>
      <c r="K74">
        <v>1137078</v>
      </c>
      <c r="L74">
        <v>228</v>
      </c>
      <c r="M74">
        <v>228</v>
      </c>
    </row>
    <row r="75" spans="1:20" x14ac:dyDescent="0.3">
      <c r="C75">
        <v>16724</v>
      </c>
      <c r="D75">
        <v>412718</v>
      </c>
      <c r="E75" s="70">
        <v>44637</v>
      </c>
      <c r="G75">
        <v>1</v>
      </c>
      <c r="H75" t="s">
        <v>8382</v>
      </c>
      <c r="I75" t="s">
        <v>8356</v>
      </c>
      <c r="J75" t="s">
        <v>8371</v>
      </c>
      <c r="K75">
        <v>18528</v>
      </c>
    </row>
    <row r="76" spans="1:20" x14ac:dyDescent="0.3">
      <c r="C76">
        <v>16724</v>
      </c>
      <c r="D76">
        <v>418945</v>
      </c>
      <c r="E76" s="70">
        <v>44770</v>
      </c>
      <c r="G76">
        <v>1</v>
      </c>
      <c r="H76" t="s">
        <v>8474</v>
      </c>
      <c r="I76" t="s">
        <v>8146</v>
      </c>
      <c r="J76" t="s">
        <v>8475</v>
      </c>
      <c r="K76">
        <v>3952</v>
      </c>
    </row>
    <row r="79" spans="1:20" x14ac:dyDescent="0.3">
      <c r="A79" s="76">
        <v>2.5</v>
      </c>
      <c r="B79" t="s">
        <v>8160</v>
      </c>
      <c r="C79">
        <v>16727</v>
      </c>
      <c r="D79">
        <v>399894</v>
      </c>
      <c r="E79" s="70">
        <v>44378</v>
      </c>
      <c r="F79">
        <v>1</v>
      </c>
      <c r="H79" t="s">
        <v>8237</v>
      </c>
      <c r="I79" t="s">
        <v>8161</v>
      </c>
      <c r="J79" t="s">
        <v>8147</v>
      </c>
      <c r="K79">
        <v>14625</v>
      </c>
      <c r="L79">
        <v>14625</v>
      </c>
      <c r="M79">
        <v>14625</v>
      </c>
      <c r="O79" s="19">
        <f>(SUM(M79:N88))*1.117</f>
        <v>309967.5</v>
      </c>
      <c r="P79" s="19">
        <f>'BCWR - Cat C'!Y93</f>
        <v>12747.5924</v>
      </c>
      <c r="Q79" s="69"/>
      <c r="R79" s="19">
        <f>O79-P79</f>
        <v>297219.90759999998</v>
      </c>
      <c r="S79" s="19">
        <f>R79-T79</f>
        <v>257347.47559999998</v>
      </c>
      <c r="T79" s="19">
        <f>(M88+M87+M83)*1.117</f>
        <v>39872.432000000001</v>
      </c>
    </row>
    <row r="80" spans="1:20" ht="57.6" x14ac:dyDescent="0.3">
      <c r="C80">
        <v>16727</v>
      </c>
      <c r="D80">
        <v>395973</v>
      </c>
      <c r="E80" s="70">
        <v>44362</v>
      </c>
      <c r="F80">
        <v>1</v>
      </c>
      <c r="G80">
        <v>1</v>
      </c>
      <c r="H80" s="69" t="s">
        <v>8238</v>
      </c>
      <c r="I80" t="s">
        <v>8048</v>
      </c>
      <c r="J80" t="s">
        <v>8045</v>
      </c>
      <c r="K80">
        <v>120036</v>
      </c>
      <c r="L80">
        <v>49591</v>
      </c>
      <c r="M80">
        <v>49591</v>
      </c>
    </row>
    <row r="81" spans="3:20" x14ac:dyDescent="0.3">
      <c r="C81">
        <v>16727</v>
      </c>
      <c r="D81">
        <v>412755</v>
      </c>
      <c r="E81" s="70">
        <v>44621</v>
      </c>
      <c r="G81">
        <v>1</v>
      </c>
      <c r="H81" s="69" t="s">
        <v>8353</v>
      </c>
      <c r="I81" t="s">
        <v>8048</v>
      </c>
      <c r="J81" t="s">
        <v>8045</v>
      </c>
      <c r="K81">
        <v>142145</v>
      </c>
      <c r="L81">
        <v>142145</v>
      </c>
      <c r="M81">
        <v>142145</v>
      </c>
    </row>
    <row r="82" spans="3:20" x14ac:dyDescent="0.3">
      <c r="C82">
        <v>16727</v>
      </c>
      <c r="D82">
        <v>415659</v>
      </c>
      <c r="E82" s="70">
        <v>44698</v>
      </c>
      <c r="G82">
        <v>1</v>
      </c>
      <c r="H82" s="69" t="s">
        <v>8442</v>
      </c>
      <c r="I82" t="s">
        <v>8144</v>
      </c>
      <c r="J82" t="s">
        <v>8313</v>
      </c>
      <c r="K82">
        <v>33054</v>
      </c>
      <c r="L82">
        <v>32910</v>
      </c>
      <c r="M82">
        <v>32910</v>
      </c>
    </row>
    <row r="83" spans="3:20" x14ac:dyDescent="0.3">
      <c r="C83">
        <v>16727</v>
      </c>
      <c r="D83">
        <v>416914</v>
      </c>
      <c r="E83" s="70">
        <v>44726</v>
      </c>
      <c r="G83">
        <v>1</v>
      </c>
      <c r="H83" s="69" t="s">
        <v>8441</v>
      </c>
      <c r="I83" t="s">
        <v>8094</v>
      </c>
      <c r="J83" t="s">
        <v>8313</v>
      </c>
      <c r="K83">
        <v>27218</v>
      </c>
      <c r="L83">
        <v>24020</v>
      </c>
      <c r="M83">
        <v>24020</v>
      </c>
    </row>
    <row r="84" spans="3:20" x14ac:dyDescent="0.3">
      <c r="C84">
        <v>16727</v>
      </c>
      <c r="D84">
        <v>420105</v>
      </c>
      <c r="E84" s="70">
        <v>44797</v>
      </c>
      <c r="F84">
        <v>1</v>
      </c>
      <c r="H84" s="69" t="s">
        <v>8504</v>
      </c>
      <c r="I84" t="s">
        <v>8144</v>
      </c>
      <c r="J84" t="s">
        <v>8505</v>
      </c>
      <c r="K84">
        <v>12990</v>
      </c>
      <c r="L84">
        <v>12990</v>
      </c>
    </row>
    <row r="85" spans="3:20" x14ac:dyDescent="0.3">
      <c r="C85">
        <v>16727</v>
      </c>
      <c r="D85">
        <v>421266</v>
      </c>
      <c r="E85" s="70">
        <v>44833</v>
      </c>
      <c r="F85">
        <v>1</v>
      </c>
      <c r="H85" s="69" t="s">
        <v>8506</v>
      </c>
      <c r="I85" t="s">
        <v>8507</v>
      </c>
      <c r="J85" t="s">
        <v>8508</v>
      </c>
      <c r="K85">
        <v>2533</v>
      </c>
      <c r="L85">
        <v>2533</v>
      </c>
      <c r="M85">
        <v>2533</v>
      </c>
    </row>
    <row r="86" spans="3:20" x14ac:dyDescent="0.3">
      <c r="C86" s="43">
        <v>16728</v>
      </c>
      <c r="D86">
        <v>416188</v>
      </c>
      <c r="E86" s="70">
        <v>44729</v>
      </c>
      <c r="F86">
        <v>1</v>
      </c>
      <c r="H86" s="69" t="s">
        <v>8443</v>
      </c>
      <c r="I86" t="s">
        <v>8356</v>
      </c>
      <c r="J86" t="s">
        <v>8453</v>
      </c>
      <c r="K86">
        <v>50697</v>
      </c>
    </row>
    <row r="87" spans="3:20" x14ac:dyDescent="0.3">
      <c r="C87" s="43">
        <v>16728</v>
      </c>
      <c r="D87">
        <v>419571</v>
      </c>
      <c r="E87" s="70">
        <v>44791</v>
      </c>
      <c r="F87">
        <v>1</v>
      </c>
      <c r="H87" s="69" t="s">
        <v>8476</v>
      </c>
      <c r="I87" t="s">
        <v>8356</v>
      </c>
      <c r="J87" t="s">
        <v>8393</v>
      </c>
      <c r="K87">
        <v>5140</v>
      </c>
      <c r="L87">
        <v>5140</v>
      </c>
      <c r="M87">
        <v>5140</v>
      </c>
    </row>
    <row r="88" spans="3:20" x14ac:dyDescent="0.3">
      <c r="C88" s="43">
        <v>16728</v>
      </c>
      <c r="D88">
        <v>419815</v>
      </c>
      <c r="E88" s="70">
        <v>44799</v>
      </c>
      <c r="F88">
        <v>1</v>
      </c>
      <c r="H88" s="69" t="s">
        <v>8477</v>
      </c>
      <c r="I88" t="s">
        <v>8478</v>
      </c>
      <c r="J88" t="s">
        <v>8479</v>
      </c>
      <c r="K88">
        <v>6536</v>
      </c>
      <c r="L88">
        <v>6536</v>
      </c>
      <c r="M88">
        <v>6536</v>
      </c>
    </row>
    <row r="89" spans="3:20" x14ac:dyDescent="0.3">
      <c r="S89" s="46">
        <f>SUM(S3:S79)</f>
        <v>262714.51009999996</v>
      </c>
      <c r="T89" s="46">
        <f>SUM(T3:T79)</f>
        <v>193774.36749999999</v>
      </c>
    </row>
    <row r="90" spans="3:20" x14ac:dyDescent="0.3">
      <c r="Q90" s="90" t="s">
        <v>8232</v>
      </c>
      <c r="R90" s="50">
        <f>SUM(R3:R79)</f>
        <v>456488.87760000001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sheetPr>
    <pageSetUpPr fitToPage="1"/>
  </sheetPr>
  <dimension ref="A2:M22"/>
  <sheetViews>
    <sheetView workbookViewId="0">
      <selection activeCell="F22" sqref="A1:F22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3" t="s">
        <v>8480</v>
      </c>
      <c r="D2" s="34"/>
      <c r="E2" s="34"/>
      <c r="F2" s="103">
        <f>'BCWR - Cat A'!M13</f>
        <v>198254.44611200001</v>
      </c>
      <c r="G2" s="34"/>
      <c r="H2" s="34"/>
      <c r="I2" s="34"/>
      <c r="J2" s="34"/>
      <c r="K2" s="34"/>
      <c r="L2" s="34"/>
      <c r="M2" s="34"/>
    </row>
    <row r="3" spans="1:13" x14ac:dyDescent="0.3">
      <c r="E3" s="29"/>
      <c r="F3" s="29"/>
      <c r="G3" s="29"/>
      <c r="K3" s="43"/>
      <c r="L3" s="42"/>
    </row>
    <row r="4" spans="1:13" x14ac:dyDescent="0.3">
      <c r="A4" s="45" t="s">
        <v>8014</v>
      </c>
      <c r="B4" s="63" t="s">
        <v>8352</v>
      </c>
      <c r="E4" s="29"/>
      <c r="F4" s="29"/>
      <c r="G4" s="29"/>
    </row>
    <row r="5" spans="1:13" x14ac:dyDescent="0.3">
      <c r="B5" t="s">
        <v>8299</v>
      </c>
      <c r="D5" s="46"/>
      <c r="E5" s="29"/>
      <c r="F5" s="29"/>
      <c r="G5" s="29"/>
      <c r="K5" s="29"/>
      <c r="L5" s="29"/>
      <c r="M5" s="29"/>
    </row>
    <row r="6" spans="1:13" x14ac:dyDescent="0.3">
      <c r="B6" t="s">
        <v>8311</v>
      </c>
      <c r="D6" s="46"/>
      <c r="E6" s="29"/>
      <c r="F6" s="29"/>
      <c r="G6" s="29"/>
      <c r="K6" s="29"/>
      <c r="L6" s="29"/>
      <c r="M6" s="29"/>
    </row>
    <row r="7" spans="1:13" x14ac:dyDescent="0.3">
      <c r="B7" t="s">
        <v>8223</v>
      </c>
      <c r="E7" s="29"/>
      <c r="F7" s="64">
        <f>SUM(D5:D6)</f>
        <v>0</v>
      </c>
      <c r="G7" s="29"/>
    </row>
    <row r="8" spans="1:13" x14ac:dyDescent="0.3">
      <c r="E8" s="29"/>
      <c r="F8" s="29"/>
      <c r="G8" s="29"/>
      <c r="K8" s="47"/>
      <c r="L8" s="47"/>
      <c r="M8" s="47"/>
    </row>
    <row r="9" spans="1:13" x14ac:dyDescent="0.3">
      <c r="C9" s="45" t="s">
        <v>8224</v>
      </c>
      <c r="D9" s="44"/>
      <c r="E9" s="29"/>
      <c r="F9" s="48">
        <f>F2+F7</f>
        <v>198254.44611200001</v>
      </c>
      <c r="G9" s="29"/>
    </row>
    <row r="10" spans="1:13" x14ac:dyDescent="0.3">
      <c r="E10" s="29"/>
      <c r="F10" s="29"/>
      <c r="G10" s="29"/>
    </row>
    <row r="11" spans="1:13" x14ac:dyDescent="0.3">
      <c r="A11" s="45" t="s">
        <v>8225</v>
      </c>
      <c r="B11" t="s">
        <v>8312</v>
      </c>
      <c r="E11" s="29"/>
      <c r="F11" s="29">
        <v>50000</v>
      </c>
      <c r="G11" s="29"/>
      <c r="L11" s="49"/>
    </row>
    <row r="12" spans="1:13" x14ac:dyDescent="0.3">
      <c r="B12" t="s">
        <v>8483</v>
      </c>
      <c r="E12" s="29"/>
      <c r="F12" s="29">
        <v>9799</v>
      </c>
      <c r="G12" s="29"/>
    </row>
    <row r="13" spans="1:13" x14ac:dyDescent="0.3">
      <c r="B13" t="s">
        <v>8185</v>
      </c>
      <c r="E13" s="29"/>
      <c r="F13" s="29">
        <f>'Open Commitments Cat A'!R94</f>
        <v>894448.56988800003</v>
      </c>
      <c r="G13" s="29"/>
      <c r="H13" t="s">
        <v>8319</v>
      </c>
    </row>
    <row r="14" spans="1:13" x14ac:dyDescent="0.3">
      <c r="B14" t="s">
        <v>8226</v>
      </c>
      <c r="E14" s="29"/>
      <c r="F14" s="29"/>
      <c r="G14" s="29"/>
    </row>
    <row r="15" spans="1:13" x14ac:dyDescent="0.3">
      <c r="C15" s="51" t="s">
        <v>8227</v>
      </c>
      <c r="D15" s="51"/>
      <c r="E15" s="89"/>
      <c r="F15" s="50">
        <f>F9+SUM(F11:F14)</f>
        <v>1152502.0160000001</v>
      </c>
      <c r="G15" s="29"/>
    </row>
    <row r="16" spans="1:13" x14ac:dyDescent="0.3">
      <c r="C16" s="43" t="s">
        <v>8482</v>
      </c>
      <c r="E16" s="29"/>
      <c r="F16" s="46">
        <v>25526499</v>
      </c>
      <c r="G16" s="29"/>
    </row>
    <row r="17" spans="3:8" x14ac:dyDescent="0.3">
      <c r="C17" s="100" t="s">
        <v>8228</v>
      </c>
      <c r="D17" s="100"/>
      <c r="E17" s="101"/>
      <c r="F17" s="101">
        <f>F15+F16</f>
        <v>26679001.015999999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3" t="s">
        <v>8019</v>
      </c>
      <c r="E19" s="29"/>
      <c r="F19" s="46">
        <v>27000000</v>
      </c>
      <c r="G19" s="29"/>
    </row>
    <row r="20" spans="3:8" ht="15" thickBot="1" x14ac:dyDescent="0.35">
      <c r="C20" s="65" t="s">
        <v>8194</v>
      </c>
      <c r="D20" s="66"/>
      <c r="E20" s="67"/>
      <c r="F20" s="68">
        <f>F19-F17</f>
        <v>320998.9840000011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5" t="s">
        <v>8195</v>
      </c>
      <c r="D22" s="66"/>
      <c r="E22" s="67"/>
      <c r="F22" s="68">
        <f>F19-F9-F16-F13</f>
        <v>380797.98400000052</v>
      </c>
      <c r="G22" s="29"/>
      <c r="H22" t="s">
        <v>8184</v>
      </c>
    </row>
  </sheetData>
  <pageMargins left="0.7" right="0.7" top="0.75" bottom="0.75" header="0.3" footer="0.3"/>
  <pageSetup scale="89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1:M22"/>
  <sheetViews>
    <sheetView workbookViewId="0">
      <selection activeCell="G19" sqref="G19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4"/>
      <c r="H1" s="34"/>
      <c r="I1" s="34"/>
      <c r="J1" s="34"/>
      <c r="K1" s="34"/>
      <c r="L1" s="34"/>
      <c r="M1" s="34"/>
    </row>
    <row r="2" spans="1:13" x14ac:dyDescent="0.3">
      <c r="C2" s="43" t="s">
        <v>8480</v>
      </c>
      <c r="D2" s="34"/>
      <c r="E2" s="34"/>
      <c r="F2" s="103">
        <f>'BCWR - Cat C'!M366</f>
        <v>1829148.3923000016</v>
      </c>
      <c r="G2" s="29"/>
      <c r="K2" s="43"/>
      <c r="L2" s="42"/>
    </row>
    <row r="3" spans="1:13" x14ac:dyDescent="0.3">
      <c r="E3" s="29"/>
      <c r="F3" s="29"/>
      <c r="G3" s="29"/>
    </row>
    <row r="4" spans="1:13" x14ac:dyDescent="0.3">
      <c r="A4" s="45" t="s">
        <v>8014</v>
      </c>
      <c r="E4" s="29"/>
      <c r="F4" s="29"/>
      <c r="G4" s="29"/>
      <c r="K4" s="29"/>
      <c r="L4" s="29"/>
      <c r="M4" s="29"/>
    </row>
    <row r="5" spans="1:13" x14ac:dyDescent="0.3">
      <c r="D5" s="46"/>
      <c r="E5" s="29"/>
      <c r="F5" s="29"/>
      <c r="G5" s="29"/>
      <c r="K5" s="29"/>
      <c r="L5" s="29"/>
      <c r="M5" s="29"/>
    </row>
    <row r="6" spans="1:13" x14ac:dyDescent="0.3">
      <c r="D6" s="46"/>
      <c r="E6" s="29"/>
      <c r="F6" s="29"/>
      <c r="G6" s="29"/>
    </row>
    <row r="7" spans="1:13" x14ac:dyDescent="0.3">
      <c r="B7" t="s">
        <v>8223</v>
      </c>
      <c r="E7" s="29"/>
      <c r="F7" s="64">
        <f>SUM(D5:D6)</f>
        <v>0</v>
      </c>
      <c r="G7" s="29"/>
      <c r="K7" s="47"/>
      <c r="L7" s="47"/>
      <c r="M7" s="47"/>
    </row>
    <row r="8" spans="1:13" x14ac:dyDescent="0.3">
      <c r="E8" s="29"/>
      <c r="F8" s="29"/>
      <c r="G8" s="29"/>
    </row>
    <row r="9" spans="1:13" x14ac:dyDescent="0.3">
      <c r="C9" s="45" t="s">
        <v>8224</v>
      </c>
      <c r="D9" s="44"/>
      <c r="E9" s="29"/>
      <c r="F9" s="48">
        <f>F2+F7</f>
        <v>1829148.3923000016</v>
      </c>
      <c r="G9" s="29"/>
    </row>
    <row r="10" spans="1:13" x14ac:dyDescent="0.3">
      <c r="E10" s="29"/>
      <c r="F10" s="29"/>
      <c r="G10" s="29"/>
      <c r="L10" s="49"/>
    </row>
    <row r="11" spans="1:13" x14ac:dyDescent="0.3">
      <c r="A11" s="45" t="s">
        <v>8225</v>
      </c>
      <c r="B11" t="s">
        <v>8377</v>
      </c>
      <c r="E11" s="29"/>
      <c r="F11" s="29">
        <v>23750</v>
      </c>
      <c r="G11" s="29"/>
    </row>
    <row r="12" spans="1:13" x14ac:dyDescent="0.3">
      <c r="B12" t="s">
        <v>8481</v>
      </c>
      <c r="E12" s="29"/>
      <c r="F12" s="29">
        <v>26486</v>
      </c>
      <c r="G12" s="29"/>
      <c r="H12" t="s">
        <v>8321</v>
      </c>
    </row>
    <row r="13" spans="1:13" x14ac:dyDescent="0.3">
      <c r="B13" t="s">
        <v>8185</v>
      </c>
      <c r="E13" s="29"/>
      <c r="F13" s="29">
        <f>'Open Commitments Cat C'!R90</f>
        <v>456488.87760000001</v>
      </c>
      <c r="G13" s="29"/>
      <c r="H13" t="s">
        <v>8320</v>
      </c>
    </row>
    <row r="14" spans="1:13" x14ac:dyDescent="0.3">
      <c r="B14" t="s">
        <v>8226</v>
      </c>
      <c r="E14" s="29"/>
      <c r="F14" s="29"/>
      <c r="G14" s="29"/>
    </row>
    <row r="15" spans="1:13" x14ac:dyDescent="0.3">
      <c r="C15" s="51" t="s">
        <v>8227</v>
      </c>
      <c r="D15" s="51"/>
      <c r="E15" s="89"/>
      <c r="F15" s="50">
        <f>F9+SUM(F11:F14)</f>
        <v>2335873.2699000016</v>
      </c>
      <c r="G15" s="29"/>
    </row>
    <row r="16" spans="1:13" x14ac:dyDescent="0.3">
      <c r="C16" s="43" t="s">
        <v>8482</v>
      </c>
      <c r="E16" s="29"/>
      <c r="F16" s="46">
        <v>33926075</v>
      </c>
      <c r="G16" s="29"/>
    </row>
    <row r="17" spans="3:8" x14ac:dyDescent="0.3">
      <c r="C17" s="100" t="s">
        <v>8228</v>
      </c>
      <c r="D17" s="100"/>
      <c r="E17" s="101"/>
      <c r="F17" s="101">
        <f>F15+F16</f>
        <v>36261948.269900002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3" t="s">
        <v>8019</v>
      </c>
      <c r="E19" s="29"/>
      <c r="F19" s="46">
        <v>33400000</v>
      </c>
      <c r="G19" s="29"/>
    </row>
    <row r="20" spans="3:8" ht="15" thickBot="1" x14ac:dyDescent="0.35">
      <c r="C20" s="65" t="s">
        <v>8196</v>
      </c>
      <c r="D20" s="66"/>
      <c r="E20" s="67"/>
      <c r="F20" s="68">
        <f>F19-F17</f>
        <v>-2861948.2699000016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65" t="s">
        <v>8197</v>
      </c>
      <c r="D22" s="66"/>
      <c r="E22" s="67"/>
      <c r="F22" s="68">
        <f>F19-F9-F16-F13</f>
        <v>-2811712.2699000025</v>
      </c>
      <c r="G22" s="29"/>
      <c r="H22" t="s">
        <v>8184</v>
      </c>
    </row>
  </sheetData>
  <pageMargins left="0.7" right="0.7" top="0.75" bottom="0.75" header="0.3" footer="0.3"/>
  <pageSetup scale="93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sheetPr>
    <pageSetUpPr fitToPage="1"/>
  </sheetPr>
  <dimension ref="A1:R61"/>
  <sheetViews>
    <sheetView workbookViewId="0">
      <pane xSplit="4" ySplit="3" topLeftCell="K4" activePane="bottomRight" state="frozen"/>
      <selection pane="topRight" activeCell="E1" sqref="E1"/>
      <selection pane="bottomLeft" activeCell="A6" sqref="A6"/>
      <selection pane="bottomRight" activeCell="R5" sqref="R5:R7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41" t="s">
        <v>3815</v>
      </c>
      <c r="B1" s="142"/>
      <c r="C1" s="142"/>
      <c r="D1" s="143"/>
      <c r="E1" s="144" t="s">
        <v>8519</v>
      </c>
      <c r="F1" s="145"/>
      <c r="G1" s="146"/>
      <c r="H1" s="5"/>
      <c r="I1" s="34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8022</v>
      </c>
      <c r="Q2" s="54" t="s">
        <v>8025</v>
      </c>
      <c r="R2" s="56" t="s">
        <v>8026</v>
      </c>
    </row>
    <row r="3" spans="1:18" x14ac:dyDescent="0.3">
      <c r="A3" s="7" t="s">
        <v>3724</v>
      </c>
      <c r="B3" s="7"/>
      <c r="C3" s="7"/>
      <c r="D3" s="8"/>
      <c r="E3" s="16"/>
      <c r="F3" s="16"/>
      <c r="G3" s="39"/>
      <c r="H3" s="7"/>
      <c r="I3" s="36"/>
      <c r="J3" s="7"/>
      <c r="K3" s="7"/>
      <c r="L3" s="31"/>
      <c r="M3" s="31"/>
      <c r="N3" s="31"/>
    </row>
    <row r="4" spans="1:18" x14ac:dyDescent="0.3">
      <c r="A4" s="92" t="s">
        <v>8204</v>
      </c>
      <c r="B4" s="92"/>
      <c r="C4" s="93"/>
      <c r="D4" s="94"/>
      <c r="E4" s="95"/>
      <c r="F4" s="95"/>
      <c r="G4" s="93"/>
      <c r="H4" s="92"/>
      <c r="I4" s="96"/>
      <c r="J4" s="92"/>
      <c r="K4" s="92"/>
      <c r="L4" s="97"/>
      <c r="M4" s="97"/>
      <c r="N4" s="97"/>
      <c r="Q4" s="29"/>
      <c r="R4" s="29"/>
    </row>
    <row r="5" spans="1:18" x14ac:dyDescent="0.3">
      <c r="A5" s="5" t="s">
        <v>3170</v>
      </c>
      <c r="B5" s="5" t="s">
        <v>3171</v>
      </c>
      <c r="C5" s="98">
        <v>54000</v>
      </c>
      <c r="D5" s="6">
        <v>64595</v>
      </c>
      <c r="E5" s="99">
        <f>VLOOKUP(A5,'[2]forecast data dump'!$A$1:$H$3483,4,FALSE)</f>
        <v>44649</v>
      </c>
      <c r="F5" s="99">
        <f>VLOOKUP(A5,'[2]forecast data dump'!$A$1:$H$3483,5,FALSE)</f>
        <v>44819</v>
      </c>
      <c r="G5" s="40">
        <v>0.4</v>
      </c>
      <c r="H5" s="5" t="s">
        <v>3762</v>
      </c>
      <c r="I5" s="22">
        <f>C5*(1-G5)</f>
        <v>32400</v>
      </c>
      <c r="J5" s="5"/>
      <c r="K5" s="5"/>
      <c r="L5" s="33">
        <f>D5*(1-G5)</f>
        <v>38757</v>
      </c>
      <c r="M5" s="33">
        <f>IF(J5="",L5,(D5/C5)*J5)</f>
        <v>38757</v>
      </c>
      <c r="N5" s="33">
        <f>L5-M5</f>
        <v>0</v>
      </c>
      <c r="P5">
        <v>1</v>
      </c>
      <c r="Q5" s="29">
        <f>O5*M5</f>
        <v>0</v>
      </c>
      <c r="R5" s="102">
        <f>P5*M5</f>
        <v>38757</v>
      </c>
    </row>
    <row r="6" spans="1:18" x14ac:dyDescent="0.3">
      <c r="A6" s="92" t="s">
        <v>8205</v>
      </c>
      <c r="B6" s="92"/>
      <c r="C6" s="93"/>
      <c r="D6" s="94"/>
      <c r="E6" s="95"/>
      <c r="F6" s="95"/>
      <c r="G6" s="93"/>
      <c r="H6" s="92"/>
      <c r="I6" s="96"/>
      <c r="J6" s="92"/>
      <c r="K6" s="92"/>
      <c r="L6" s="97"/>
      <c r="M6" s="97"/>
      <c r="N6" s="97"/>
      <c r="Q6" s="29"/>
      <c r="R6" s="29"/>
    </row>
    <row r="7" spans="1:18" x14ac:dyDescent="0.3">
      <c r="A7" s="5" t="s">
        <v>2736</v>
      </c>
      <c r="B7" s="5" t="s">
        <v>2737</v>
      </c>
      <c r="C7" s="98">
        <v>32000</v>
      </c>
      <c r="D7" s="6">
        <v>38428</v>
      </c>
      <c r="E7" s="99">
        <f>VLOOKUP(A7,'[2]forecast data dump'!$A$1:$H$3483,4,FALSE)</f>
        <v>44607</v>
      </c>
      <c r="F7" s="99">
        <f>VLOOKUP(A7,'[2]forecast data dump'!$A$1:$H$3483,5,FALSE)</f>
        <v>44691</v>
      </c>
      <c r="G7" s="40">
        <v>0.25</v>
      </c>
      <c r="H7" s="5" t="s">
        <v>3762</v>
      </c>
      <c r="I7" s="22">
        <f>C7*(1-G7)</f>
        <v>24000</v>
      </c>
      <c r="J7" s="5"/>
      <c r="K7" s="5"/>
      <c r="L7" s="33">
        <f>D7*(1-G7)</f>
        <v>28821</v>
      </c>
      <c r="M7" s="33">
        <f>IF(J7="",L7,(D7/C7)*J7)</f>
        <v>28821</v>
      </c>
      <c r="N7" s="33">
        <f>L7-M7</f>
        <v>0</v>
      </c>
      <c r="P7">
        <v>1</v>
      </c>
      <c r="Q7" s="29">
        <f>O7*M7</f>
        <v>0</v>
      </c>
      <c r="R7" s="102">
        <f>P7*M7</f>
        <v>28821</v>
      </c>
    </row>
    <row r="8" spans="1:18" x14ac:dyDescent="0.3">
      <c r="A8" s="92" t="s">
        <v>8206</v>
      </c>
      <c r="B8" s="92"/>
      <c r="C8" s="93"/>
      <c r="D8" s="94"/>
      <c r="E8" s="95"/>
      <c r="F8" s="95"/>
      <c r="G8" s="93"/>
      <c r="H8" s="92"/>
      <c r="I8" s="96"/>
      <c r="J8" s="92"/>
      <c r="K8" s="92"/>
      <c r="L8" s="97"/>
      <c r="M8" s="97"/>
      <c r="N8" s="97"/>
      <c r="Q8" s="29"/>
      <c r="R8" s="29"/>
    </row>
    <row r="9" spans="1:18" x14ac:dyDescent="0.3">
      <c r="A9" s="5" t="s">
        <v>2148</v>
      </c>
      <c r="B9" s="5" t="s">
        <v>8208</v>
      </c>
      <c r="C9" s="98">
        <v>500</v>
      </c>
      <c r="D9" s="6">
        <v>604</v>
      </c>
      <c r="E9" s="99">
        <f>VLOOKUP(A9,'[2]forecast data dump'!$A$1:$H$3483,4,FALSE)</f>
        <v>44798</v>
      </c>
      <c r="F9" s="99">
        <f>VLOOKUP(A9,'[2]forecast data dump'!$A$1:$H$3483,5,FALSE)</f>
        <v>44798</v>
      </c>
      <c r="G9" s="40">
        <f>VLOOKUP(A9,'[2]forecast data dump'!$A$1:$H$3483,8,FALSE)</f>
        <v>0</v>
      </c>
      <c r="H9" s="5" t="s">
        <v>3762</v>
      </c>
      <c r="I9" s="22">
        <f t="shared" ref="I9:I16" si="0">C9*(1-G9)</f>
        <v>500</v>
      </c>
      <c r="J9" s="5"/>
      <c r="K9" s="5"/>
      <c r="L9" s="33">
        <f t="shared" ref="L9:L16" si="1">D9*(1-G9)</f>
        <v>604</v>
      </c>
      <c r="M9" s="33">
        <f t="shared" ref="M9:M16" si="2">IF(J9="",L9,(D9/C9)*J9)</f>
        <v>604</v>
      </c>
      <c r="N9" s="33">
        <f t="shared" ref="N9:N16" si="3">L9-M9</f>
        <v>0</v>
      </c>
      <c r="P9">
        <v>1</v>
      </c>
      <c r="Q9" s="29">
        <f t="shared" ref="Q9:Q16" si="4">O9*M9</f>
        <v>0</v>
      </c>
      <c r="R9" s="29">
        <f t="shared" ref="R9:R16" si="5">P9*M9</f>
        <v>604</v>
      </c>
    </row>
    <row r="10" spans="1:18" x14ac:dyDescent="0.3">
      <c r="A10" s="5" t="s">
        <v>2154</v>
      </c>
      <c r="B10" s="5" t="s">
        <v>2155</v>
      </c>
      <c r="C10" s="98">
        <v>500</v>
      </c>
      <c r="D10" s="6">
        <v>604</v>
      </c>
      <c r="E10" s="99">
        <f>VLOOKUP(A10,'[2]forecast data dump'!$A$1:$H$3483,4,FALSE)</f>
        <v>44701</v>
      </c>
      <c r="F10" s="99">
        <f>VLOOKUP(A10,'[2]forecast data dump'!$A$1:$H$3483,5,FALSE)</f>
        <v>44729</v>
      </c>
      <c r="G10" s="40">
        <f>VLOOKUP(A10,'[2]forecast data dump'!$A$1:$H$3483,8,FALSE)</f>
        <v>0</v>
      </c>
      <c r="H10" s="5" t="s">
        <v>3762</v>
      </c>
      <c r="I10" s="22">
        <f t="shared" si="0"/>
        <v>500</v>
      </c>
      <c r="J10" s="5"/>
      <c r="K10" s="5"/>
      <c r="L10" s="33">
        <f t="shared" si="1"/>
        <v>604</v>
      </c>
      <c r="M10" s="33">
        <f t="shared" si="2"/>
        <v>604</v>
      </c>
      <c r="N10" s="33">
        <f t="shared" si="3"/>
        <v>0</v>
      </c>
      <c r="P10">
        <v>1</v>
      </c>
      <c r="Q10" s="29">
        <f t="shared" si="4"/>
        <v>0</v>
      </c>
      <c r="R10" s="29">
        <f t="shared" si="5"/>
        <v>604</v>
      </c>
    </row>
    <row r="11" spans="1:18" x14ac:dyDescent="0.3">
      <c r="A11" s="5" t="s">
        <v>2160</v>
      </c>
      <c r="B11" s="5" t="s">
        <v>2161</v>
      </c>
      <c r="C11" s="98">
        <v>500</v>
      </c>
      <c r="D11" s="6">
        <v>604</v>
      </c>
      <c r="E11" s="99">
        <f>VLOOKUP(A11,'[2]forecast data dump'!$A$1:$H$3483,4,FALSE)</f>
        <v>44764</v>
      </c>
      <c r="F11" s="99">
        <f>VLOOKUP(A11,'[2]forecast data dump'!$A$1:$H$3483,5,FALSE)</f>
        <v>44820</v>
      </c>
      <c r="G11" s="40">
        <f>VLOOKUP(A11,'[2]forecast data dump'!$A$1:$H$3483,8,FALSE)</f>
        <v>0</v>
      </c>
      <c r="H11" s="5" t="s">
        <v>3762</v>
      </c>
      <c r="I11" s="22">
        <f t="shared" si="0"/>
        <v>500</v>
      </c>
      <c r="J11" s="5"/>
      <c r="K11" s="5"/>
      <c r="L11" s="33">
        <f t="shared" si="1"/>
        <v>604</v>
      </c>
      <c r="M11" s="33">
        <f t="shared" si="2"/>
        <v>604</v>
      </c>
      <c r="N11" s="33">
        <f t="shared" si="3"/>
        <v>0</v>
      </c>
      <c r="P11">
        <v>1</v>
      </c>
      <c r="Q11" s="29">
        <f t="shared" si="4"/>
        <v>0</v>
      </c>
      <c r="R11" s="29">
        <f t="shared" si="5"/>
        <v>604</v>
      </c>
    </row>
    <row r="12" spans="1:18" x14ac:dyDescent="0.3">
      <c r="A12" s="5" t="s">
        <v>2162</v>
      </c>
      <c r="B12" s="5" t="s">
        <v>2163</v>
      </c>
      <c r="C12" s="98">
        <v>500</v>
      </c>
      <c r="D12" s="6">
        <v>604</v>
      </c>
      <c r="E12" s="99">
        <f>VLOOKUP(A12,'[2]forecast data dump'!$A$1:$H$3483,4,FALSE)</f>
        <v>44763</v>
      </c>
      <c r="F12" s="99">
        <f>VLOOKUP(A12,'[2]forecast data dump'!$A$1:$H$3483,5,FALSE)</f>
        <v>44812</v>
      </c>
      <c r="G12" s="40">
        <v>0.5</v>
      </c>
      <c r="H12" s="5" t="s">
        <v>3762</v>
      </c>
      <c r="I12" s="22">
        <f t="shared" si="0"/>
        <v>250</v>
      </c>
      <c r="J12" s="5"/>
      <c r="K12" s="5"/>
      <c r="L12" s="33">
        <f t="shared" si="1"/>
        <v>302</v>
      </c>
      <c r="M12" s="33">
        <f t="shared" si="2"/>
        <v>302</v>
      </c>
      <c r="N12" s="33">
        <f t="shared" si="3"/>
        <v>0</v>
      </c>
      <c r="P12">
        <v>1</v>
      </c>
      <c r="Q12" s="29">
        <f t="shared" si="4"/>
        <v>0</v>
      </c>
      <c r="R12" s="29">
        <f t="shared" si="5"/>
        <v>302</v>
      </c>
    </row>
    <row r="13" spans="1:18" x14ac:dyDescent="0.3">
      <c r="A13" s="5" t="s">
        <v>2172</v>
      </c>
      <c r="B13" s="5" t="s">
        <v>2173</v>
      </c>
      <c r="C13" s="98">
        <v>500</v>
      </c>
      <c r="D13" s="6">
        <v>600</v>
      </c>
      <c r="E13" s="99">
        <f>VLOOKUP(A13,'[2]forecast data dump'!$A$1:$H$3483,4,FALSE)</f>
        <v>44706</v>
      </c>
      <c r="F13" s="99">
        <f>VLOOKUP(A13,'[2]forecast data dump'!$A$1:$H$3483,5,FALSE)</f>
        <v>44734</v>
      </c>
      <c r="G13" s="40">
        <v>0.25</v>
      </c>
      <c r="H13" s="5" t="s">
        <v>3762</v>
      </c>
      <c r="I13" s="22">
        <f t="shared" si="0"/>
        <v>375</v>
      </c>
      <c r="J13" s="5"/>
      <c r="K13" s="5"/>
      <c r="L13" s="33">
        <f t="shared" si="1"/>
        <v>450</v>
      </c>
      <c r="M13" s="33">
        <f t="shared" si="2"/>
        <v>450</v>
      </c>
      <c r="N13" s="33">
        <f t="shared" si="3"/>
        <v>0</v>
      </c>
      <c r="P13">
        <v>1</v>
      </c>
      <c r="Q13" s="29">
        <f t="shared" si="4"/>
        <v>0</v>
      </c>
      <c r="R13" s="29">
        <f t="shared" si="5"/>
        <v>450</v>
      </c>
    </row>
    <row r="14" spans="1:18" x14ac:dyDescent="0.3">
      <c r="A14" s="5" t="s">
        <v>2174</v>
      </c>
      <c r="B14" s="5" t="s">
        <v>2175</v>
      </c>
      <c r="C14" s="98">
        <v>500</v>
      </c>
      <c r="D14" s="6">
        <v>604</v>
      </c>
      <c r="E14" s="99">
        <f>VLOOKUP(A14,'[2]forecast data dump'!$A$1:$H$3483,4,FALSE)</f>
        <v>44558</v>
      </c>
      <c r="F14" s="99">
        <f>VLOOKUP(A14,'[2]forecast data dump'!$A$1:$H$3483,5,FALSE)</f>
        <v>44587</v>
      </c>
      <c r="G14" s="40">
        <v>0.15</v>
      </c>
      <c r="H14" s="5" t="s">
        <v>3762</v>
      </c>
      <c r="I14" s="22">
        <f t="shared" si="0"/>
        <v>425</v>
      </c>
      <c r="J14" s="5"/>
      <c r="K14" s="5"/>
      <c r="L14" s="33">
        <f t="shared" si="1"/>
        <v>513.4</v>
      </c>
      <c r="M14" s="33">
        <f t="shared" si="2"/>
        <v>513.4</v>
      </c>
      <c r="N14" s="33">
        <f t="shared" si="3"/>
        <v>0</v>
      </c>
      <c r="P14">
        <v>1</v>
      </c>
      <c r="Q14" s="29">
        <f t="shared" si="4"/>
        <v>0</v>
      </c>
      <c r="R14" s="29">
        <f t="shared" si="5"/>
        <v>513.4</v>
      </c>
    </row>
    <row r="15" spans="1:18" x14ac:dyDescent="0.3">
      <c r="A15" s="5" t="s">
        <v>2176</v>
      </c>
      <c r="B15" s="5" t="s">
        <v>2177</v>
      </c>
      <c r="C15" s="98">
        <v>500</v>
      </c>
      <c r="D15" s="6">
        <v>604</v>
      </c>
      <c r="E15" s="99">
        <f>VLOOKUP(A15,'[2]forecast data dump'!$A$1:$H$3483,4,FALSE)</f>
        <v>44601</v>
      </c>
      <c r="F15" s="99">
        <f>VLOOKUP(A15,'[2]forecast data dump'!$A$1:$H$3483,5,FALSE)</f>
        <v>44629</v>
      </c>
      <c r="G15" s="40">
        <v>0.1</v>
      </c>
      <c r="H15" s="5" t="s">
        <v>3762</v>
      </c>
      <c r="I15" s="22">
        <f t="shared" si="0"/>
        <v>450</v>
      </c>
      <c r="J15" s="5"/>
      <c r="K15" s="5"/>
      <c r="L15" s="33">
        <f t="shared" si="1"/>
        <v>543.6</v>
      </c>
      <c r="M15" s="33">
        <f t="shared" si="2"/>
        <v>543.6</v>
      </c>
      <c r="N15" s="33">
        <f t="shared" si="3"/>
        <v>0</v>
      </c>
      <c r="P15">
        <v>1</v>
      </c>
      <c r="Q15" s="29">
        <f t="shared" si="4"/>
        <v>0</v>
      </c>
      <c r="R15" s="29">
        <f t="shared" si="5"/>
        <v>543.6</v>
      </c>
    </row>
    <row r="16" spans="1:18" x14ac:dyDescent="0.3">
      <c r="A16" s="5" t="s">
        <v>2178</v>
      </c>
      <c r="B16" s="5" t="s">
        <v>2179</v>
      </c>
      <c r="C16" s="98">
        <v>500</v>
      </c>
      <c r="D16" s="6">
        <v>604</v>
      </c>
      <c r="E16" s="99">
        <f>VLOOKUP(A16,'[2]forecast data dump'!$A$1:$H$3483,4,FALSE)</f>
        <v>44768</v>
      </c>
      <c r="F16" s="99">
        <f>VLOOKUP(A16,'[2]forecast data dump'!$A$1:$H$3483,5,FALSE)</f>
        <v>44853</v>
      </c>
      <c r="G16" s="40">
        <v>0.33</v>
      </c>
      <c r="H16" s="5" t="s">
        <v>3762</v>
      </c>
      <c r="I16" s="22">
        <f t="shared" si="0"/>
        <v>334.99999999999994</v>
      </c>
      <c r="J16" s="5"/>
      <c r="K16" s="5"/>
      <c r="L16" s="33">
        <f t="shared" si="1"/>
        <v>404.67999999999995</v>
      </c>
      <c r="M16" s="33">
        <f t="shared" si="2"/>
        <v>404.67999999999995</v>
      </c>
      <c r="N16" s="33">
        <f t="shared" si="3"/>
        <v>0</v>
      </c>
      <c r="P16">
        <v>1</v>
      </c>
      <c r="Q16" s="29">
        <f t="shared" si="4"/>
        <v>0</v>
      </c>
      <c r="R16" s="29">
        <f t="shared" si="5"/>
        <v>404.67999999999995</v>
      </c>
    </row>
    <row r="17" spans="1:18" x14ac:dyDescent="0.3">
      <c r="A17" s="92" t="s">
        <v>8213</v>
      </c>
      <c r="B17" s="92"/>
      <c r="C17" s="93"/>
      <c r="D17" s="94"/>
      <c r="E17" s="95"/>
      <c r="F17" s="95"/>
      <c r="G17" s="93"/>
      <c r="H17" s="92"/>
      <c r="I17" s="96"/>
      <c r="J17" s="92"/>
      <c r="K17" s="92"/>
      <c r="L17" s="97"/>
      <c r="M17" s="97"/>
      <c r="N17" s="97"/>
      <c r="Q17" s="29"/>
      <c r="R17" s="29"/>
    </row>
    <row r="18" spans="1:18" x14ac:dyDescent="0.3">
      <c r="A18" s="5" t="s">
        <v>2383</v>
      </c>
      <c r="B18" s="5" t="s">
        <v>2384</v>
      </c>
      <c r="C18" s="98">
        <v>500</v>
      </c>
      <c r="D18" s="6">
        <v>604</v>
      </c>
      <c r="E18" s="99">
        <f>VLOOKUP(A18,'[2]forecast data dump'!$A$1:$H$3483,4,FALSE)</f>
        <v>44580</v>
      </c>
      <c r="F18" s="99">
        <f>VLOOKUP(A18,'[2]forecast data dump'!$A$1:$H$3483,5,FALSE)</f>
        <v>44607</v>
      </c>
      <c r="G18" s="40">
        <v>0.9</v>
      </c>
      <c r="H18" s="5" t="s">
        <v>3762</v>
      </c>
      <c r="I18" s="22">
        <f>C18*(1-G18)</f>
        <v>49.999999999999986</v>
      </c>
      <c r="J18" s="5"/>
      <c r="K18" s="5"/>
      <c r="L18" s="33">
        <f>D18*(1-G18)</f>
        <v>60.399999999999984</v>
      </c>
      <c r="M18" s="33">
        <f>IF(J18="",L18,(D18/C18)*J18)</f>
        <v>60.399999999999984</v>
      </c>
      <c r="N18" s="33">
        <f>L18-M18</f>
        <v>0</v>
      </c>
      <c r="P18">
        <v>1</v>
      </c>
      <c r="Q18" s="29">
        <f>O18*M18</f>
        <v>0</v>
      </c>
      <c r="R18" s="29">
        <f>P18*M18</f>
        <v>60.399999999999984</v>
      </c>
    </row>
    <row r="19" spans="1:18" x14ac:dyDescent="0.3">
      <c r="A19" s="92" t="s">
        <v>8214</v>
      </c>
      <c r="B19" s="92"/>
      <c r="C19" s="93"/>
      <c r="D19" s="94"/>
      <c r="E19" s="95"/>
      <c r="F19" s="95"/>
      <c r="G19" s="93"/>
      <c r="H19" s="92"/>
      <c r="I19" s="96"/>
      <c r="J19" s="92"/>
      <c r="K19" s="92"/>
      <c r="L19" s="97"/>
      <c r="M19" s="97"/>
      <c r="N19" s="97"/>
      <c r="Q19" s="29"/>
      <c r="R19" s="29"/>
    </row>
    <row r="20" spans="1:18" x14ac:dyDescent="0.3">
      <c r="A20" s="5" t="s">
        <v>2493</v>
      </c>
      <c r="B20" s="5" t="s">
        <v>8215</v>
      </c>
      <c r="C20" s="98">
        <v>500</v>
      </c>
      <c r="D20" s="6">
        <v>604</v>
      </c>
      <c r="E20" s="99">
        <f>VLOOKUP(A20,'[2]forecast data dump'!$A$1:$H$3483,4,FALSE)</f>
        <v>44622</v>
      </c>
      <c r="F20" s="99">
        <f>VLOOKUP(A20,'[2]forecast data dump'!$A$1:$H$3483,5,FALSE)</f>
        <v>44649</v>
      </c>
      <c r="G20" s="40">
        <f>VLOOKUP(A20,'[2]forecast data dump'!$A$1:$H$3483,8,FALSE)</f>
        <v>0</v>
      </c>
      <c r="H20" s="5" t="s">
        <v>3762</v>
      </c>
      <c r="I20" s="22">
        <f>C20*(1-G20)</f>
        <v>500</v>
      </c>
      <c r="J20" s="5"/>
      <c r="K20" s="5"/>
      <c r="L20" s="33">
        <f>D20*(1-G20)</f>
        <v>604</v>
      </c>
      <c r="M20" s="33">
        <f>IF(J20="",L20,(D20/C20)*J20)</f>
        <v>604</v>
      </c>
      <c r="N20" s="33">
        <f>L20-M20</f>
        <v>0</v>
      </c>
      <c r="P20">
        <v>1</v>
      </c>
      <c r="Q20" s="29">
        <f>O20*M20</f>
        <v>0</v>
      </c>
      <c r="R20" s="29">
        <f>P20*M20</f>
        <v>604</v>
      </c>
    </row>
    <row r="21" spans="1:18" x14ac:dyDescent="0.3">
      <c r="A21" s="92" t="s">
        <v>8216</v>
      </c>
      <c r="B21" s="92"/>
      <c r="C21" s="93"/>
      <c r="D21" s="94"/>
      <c r="E21" s="95"/>
      <c r="F21" s="95"/>
      <c r="G21" s="93"/>
      <c r="H21" s="92"/>
      <c r="I21" s="96"/>
      <c r="J21" s="92"/>
      <c r="K21" s="92"/>
      <c r="L21" s="97"/>
      <c r="M21" s="97"/>
      <c r="N21" s="97"/>
      <c r="Q21" s="29"/>
      <c r="R21" s="29"/>
    </row>
    <row r="22" spans="1:18" x14ac:dyDescent="0.3">
      <c r="A22" s="5" t="s">
        <v>2432</v>
      </c>
      <c r="B22" s="5" t="s">
        <v>2433</v>
      </c>
      <c r="C22" s="98">
        <v>500</v>
      </c>
      <c r="D22" s="6">
        <v>604</v>
      </c>
      <c r="E22" s="99">
        <f>VLOOKUP(A22,'[2]forecast data dump'!$A$1:$H$3483,4,FALSE)</f>
        <v>44614</v>
      </c>
      <c r="F22" s="99">
        <f>VLOOKUP(A22,'[2]forecast data dump'!$A$1:$H$3483,5,FALSE)</f>
        <v>44635</v>
      </c>
      <c r="G22" s="40">
        <v>0.56000000000000005</v>
      </c>
      <c r="H22" s="5" t="s">
        <v>3762</v>
      </c>
      <c r="I22" s="22">
        <f>C22*(1-G22)</f>
        <v>219.99999999999997</v>
      </c>
      <c r="J22" s="5"/>
      <c r="K22" s="5"/>
      <c r="L22" s="33">
        <f>D22*(1-G22)</f>
        <v>265.76</v>
      </c>
      <c r="M22" s="33">
        <f>IF(J22="",L22,(D22/C22)*J22)</f>
        <v>265.76</v>
      </c>
      <c r="N22" s="33">
        <f>L22-M22</f>
        <v>0</v>
      </c>
      <c r="O22">
        <v>1</v>
      </c>
      <c r="Q22" s="29">
        <f>O22*M22</f>
        <v>265.76</v>
      </c>
      <c r="R22" s="29">
        <f>P22*M22</f>
        <v>0</v>
      </c>
    </row>
    <row r="23" spans="1:18" x14ac:dyDescent="0.3">
      <c r="A23" s="5" t="s">
        <v>2434</v>
      </c>
      <c r="B23" s="5" t="s">
        <v>2435</v>
      </c>
      <c r="C23" s="98">
        <v>500</v>
      </c>
      <c r="D23" s="6">
        <v>604</v>
      </c>
      <c r="E23" s="99">
        <f>VLOOKUP(A23,'[2]forecast data dump'!$A$1:$H$3483,4,FALSE)</f>
        <v>44615</v>
      </c>
      <c r="F23" s="99">
        <f>VLOOKUP(A23,'[2]forecast data dump'!$A$1:$H$3483,5,FALSE)</f>
        <v>44636</v>
      </c>
      <c r="G23" s="40">
        <v>0.5</v>
      </c>
      <c r="H23" s="5" t="s">
        <v>3762</v>
      </c>
      <c r="I23" s="22">
        <f>C23*(1-G23)</f>
        <v>250</v>
      </c>
      <c r="J23" s="5"/>
      <c r="K23" s="5"/>
      <c r="L23" s="33">
        <f>D23*(1-G23)</f>
        <v>302</v>
      </c>
      <c r="M23" s="33">
        <f>IF(J23="",L23,(D23/C23)*J23)</f>
        <v>302</v>
      </c>
      <c r="N23" s="33">
        <f>L23-M23</f>
        <v>0</v>
      </c>
      <c r="O23">
        <v>1</v>
      </c>
      <c r="Q23" s="29">
        <f>O23*M23</f>
        <v>302</v>
      </c>
      <c r="R23" s="29">
        <f>P23*M23</f>
        <v>0</v>
      </c>
    </row>
    <row r="24" spans="1:18" x14ac:dyDescent="0.3">
      <c r="A24" s="5" t="s">
        <v>2436</v>
      </c>
      <c r="B24" s="5" t="s">
        <v>2437</v>
      </c>
      <c r="C24" s="98">
        <v>500</v>
      </c>
      <c r="D24" s="6">
        <v>604</v>
      </c>
      <c r="E24" s="99">
        <f>VLOOKUP(A24,'[2]forecast data dump'!$A$1:$H$3483,4,FALSE)</f>
        <v>44637</v>
      </c>
      <c r="F24" s="99">
        <f>VLOOKUP(A24,'[2]forecast data dump'!$A$1:$H$3483,5,FALSE)</f>
        <v>44658</v>
      </c>
      <c r="G24" s="40">
        <v>0.5</v>
      </c>
      <c r="H24" s="5" t="s">
        <v>3762</v>
      </c>
      <c r="I24" s="22">
        <f>C24*(1-G24)</f>
        <v>250</v>
      </c>
      <c r="J24" s="5"/>
      <c r="K24" s="5"/>
      <c r="L24" s="33">
        <f>D24*(1-G24)</f>
        <v>302</v>
      </c>
      <c r="M24" s="33">
        <f>IF(J24="",L24,(D24/C24)*J24)</f>
        <v>302</v>
      </c>
      <c r="N24" s="33">
        <f>L24-M24</f>
        <v>0</v>
      </c>
      <c r="O24">
        <v>1</v>
      </c>
      <c r="Q24" s="29">
        <f>O24*M24</f>
        <v>302</v>
      </c>
      <c r="R24" s="29">
        <f>P24*M24</f>
        <v>0</v>
      </c>
    </row>
    <row r="25" spans="1:18" x14ac:dyDescent="0.3">
      <c r="A25" s="5" t="s">
        <v>2438</v>
      </c>
      <c r="B25" s="5" t="s">
        <v>2439</v>
      </c>
      <c r="C25" s="98">
        <v>500</v>
      </c>
      <c r="D25" s="6">
        <v>604</v>
      </c>
      <c r="E25" s="99">
        <f>VLOOKUP(A25,'[2]forecast data dump'!$A$1:$H$3483,4,FALSE)</f>
        <v>44659</v>
      </c>
      <c r="F25" s="99">
        <f>VLOOKUP(A25,'[2]forecast data dump'!$A$1:$H$3483,5,FALSE)</f>
        <v>44680</v>
      </c>
      <c r="G25" s="40">
        <f>VLOOKUP(A25,'[2]forecast data dump'!$A$1:$H$3483,8,FALSE)</f>
        <v>0</v>
      </c>
      <c r="H25" s="5" t="s">
        <v>3762</v>
      </c>
      <c r="I25" s="22">
        <f>C25*(1-G25)</f>
        <v>500</v>
      </c>
      <c r="J25" s="5"/>
      <c r="K25" s="5"/>
      <c r="L25" s="33">
        <f>D25*(1-G25)</f>
        <v>604</v>
      </c>
      <c r="M25" s="33">
        <f>IF(J25="",L25,(D25/C25)*J25)</f>
        <v>604</v>
      </c>
      <c r="N25" s="33">
        <f>L25-M25</f>
        <v>0</v>
      </c>
      <c r="P25">
        <v>1</v>
      </c>
      <c r="Q25" s="29">
        <f>O25*M25</f>
        <v>0</v>
      </c>
      <c r="R25" s="29">
        <f>P25*M25</f>
        <v>604</v>
      </c>
    </row>
    <row r="26" spans="1:18" x14ac:dyDescent="0.3">
      <c r="A26" s="5" t="s">
        <v>2440</v>
      </c>
      <c r="B26" s="5" t="s">
        <v>2441</v>
      </c>
      <c r="C26" s="98">
        <v>500</v>
      </c>
      <c r="D26" s="6">
        <v>604</v>
      </c>
      <c r="E26" s="99">
        <f>VLOOKUP(A26,'[2]forecast data dump'!$A$1:$H$3483,4,FALSE)</f>
        <v>44704</v>
      </c>
      <c r="F26" s="99">
        <f>VLOOKUP(A26,'[2]forecast data dump'!$A$1:$H$3483,5,FALSE)</f>
        <v>44739</v>
      </c>
      <c r="G26" s="40">
        <v>0.5</v>
      </c>
      <c r="H26" s="5" t="s">
        <v>3762</v>
      </c>
      <c r="I26" s="22">
        <f>C26*(1-G26)</f>
        <v>250</v>
      </c>
      <c r="J26" s="5"/>
      <c r="K26" s="5"/>
      <c r="L26" s="33">
        <f>D26*(1-G26)</f>
        <v>302</v>
      </c>
      <c r="M26" s="33">
        <f>IF(J26="",L26,(D26/C26)*J26)</f>
        <v>302</v>
      </c>
      <c r="N26" s="33">
        <f>L26-M26</f>
        <v>0</v>
      </c>
      <c r="O26">
        <v>1</v>
      </c>
      <c r="Q26" s="29">
        <f>O26*M26</f>
        <v>302</v>
      </c>
      <c r="R26" s="29">
        <f>P26*M26</f>
        <v>0</v>
      </c>
    </row>
    <row r="27" spans="1:18" x14ac:dyDescent="0.3">
      <c r="A27" s="92" t="s">
        <v>8217</v>
      </c>
      <c r="B27" s="92"/>
      <c r="C27" s="93"/>
      <c r="D27" s="94"/>
      <c r="E27" s="95"/>
      <c r="F27" s="95"/>
      <c r="G27" s="93"/>
      <c r="H27" s="92"/>
      <c r="I27" s="96"/>
      <c r="J27" s="92"/>
      <c r="K27" s="92"/>
      <c r="L27" s="97"/>
      <c r="M27" s="97"/>
      <c r="N27" s="97"/>
      <c r="Q27" s="29"/>
      <c r="R27" s="29"/>
    </row>
    <row r="28" spans="1:18" x14ac:dyDescent="0.3">
      <c r="A28" s="5" t="s">
        <v>2628</v>
      </c>
      <c r="B28" s="5" t="s">
        <v>2629</v>
      </c>
      <c r="C28" s="98">
        <v>500</v>
      </c>
      <c r="D28" s="6">
        <v>604</v>
      </c>
      <c r="E28" s="99">
        <f>VLOOKUP(A28,'[2]forecast data dump'!$A$1:$H$3483,4,FALSE)</f>
        <v>44673</v>
      </c>
      <c r="F28" s="99">
        <f>VLOOKUP(A28,'[2]forecast data dump'!$A$1:$H$3483,5,FALSE)</f>
        <v>44679</v>
      </c>
      <c r="G28" s="40">
        <f>VLOOKUP(A28,'[2]forecast data dump'!$A$1:$H$3483,8,FALSE)</f>
        <v>0</v>
      </c>
      <c r="H28" s="5" t="s">
        <v>3762</v>
      </c>
      <c r="I28" s="22">
        <f t="shared" ref="I28:I33" si="6">C28*(1-G28)</f>
        <v>500</v>
      </c>
      <c r="J28" s="5"/>
      <c r="K28" s="5"/>
      <c r="L28" s="33">
        <f t="shared" ref="L28:L33" si="7">D28*(1-G28)</f>
        <v>604</v>
      </c>
      <c r="M28" s="33">
        <f t="shared" ref="M28:M33" si="8">IF(J28="",L28,(D28/C28)*J28)</f>
        <v>604</v>
      </c>
      <c r="N28" s="33">
        <f t="shared" ref="N28:N33" si="9">L28-M28</f>
        <v>0</v>
      </c>
      <c r="P28">
        <v>1</v>
      </c>
      <c r="Q28" s="29">
        <f t="shared" ref="Q28:Q33" si="10">O28*M28</f>
        <v>0</v>
      </c>
      <c r="R28" s="29">
        <f t="shared" ref="R28:R33" si="11">P28*M28</f>
        <v>604</v>
      </c>
    </row>
    <row r="29" spans="1:18" x14ac:dyDescent="0.3">
      <c r="A29" s="5" t="s">
        <v>2630</v>
      </c>
      <c r="B29" s="5" t="s">
        <v>2631</v>
      </c>
      <c r="C29" s="98">
        <v>500</v>
      </c>
      <c r="D29" s="6">
        <v>604</v>
      </c>
      <c r="E29" s="99">
        <f>VLOOKUP(A29,'[2]forecast data dump'!$A$1:$H$3483,4,FALSE)</f>
        <v>44774</v>
      </c>
      <c r="F29" s="99">
        <f>VLOOKUP(A29,'[2]forecast data dump'!$A$1:$H$3483,5,FALSE)</f>
        <v>44778</v>
      </c>
      <c r="G29" s="40">
        <f>VLOOKUP(A29,'[2]forecast data dump'!$A$1:$H$3483,8,FALSE)</f>
        <v>0</v>
      </c>
      <c r="H29" s="5" t="s">
        <v>3762</v>
      </c>
      <c r="I29" s="22">
        <f t="shared" si="6"/>
        <v>500</v>
      </c>
      <c r="J29" s="5"/>
      <c r="K29" s="5"/>
      <c r="L29" s="33">
        <f t="shared" si="7"/>
        <v>604</v>
      </c>
      <c r="M29" s="33">
        <f t="shared" si="8"/>
        <v>604</v>
      </c>
      <c r="N29" s="33">
        <f t="shared" si="9"/>
        <v>0</v>
      </c>
      <c r="P29">
        <v>1</v>
      </c>
      <c r="Q29" s="29">
        <f t="shared" si="10"/>
        <v>0</v>
      </c>
      <c r="R29" s="29">
        <f t="shared" si="11"/>
        <v>604</v>
      </c>
    </row>
    <row r="30" spans="1:18" x14ac:dyDescent="0.3">
      <c r="A30" s="5" t="s">
        <v>2632</v>
      </c>
      <c r="B30" s="5" t="s">
        <v>2633</v>
      </c>
      <c r="C30" s="98">
        <v>500</v>
      </c>
      <c r="D30" s="6">
        <v>604</v>
      </c>
      <c r="E30" s="99">
        <f>VLOOKUP(A30,'[2]forecast data dump'!$A$1:$H$3483,4,FALSE)</f>
        <v>44781</v>
      </c>
      <c r="F30" s="99">
        <f>VLOOKUP(A30,'[2]forecast data dump'!$A$1:$H$3483,5,FALSE)</f>
        <v>44788</v>
      </c>
      <c r="G30" s="40">
        <f>VLOOKUP(A30,'[2]forecast data dump'!$A$1:$H$3483,8,FALSE)</f>
        <v>0</v>
      </c>
      <c r="H30" s="5" t="s">
        <v>3762</v>
      </c>
      <c r="I30" s="22">
        <f t="shared" si="6"/>
        <v>500</v>
      </c>
      <c r="J30" s="5"/>
      <c r="K30" s="5"/>
      <c r="L30" s="33">
        <f t="shared" si="7"/>
        <v>604</v>
      </c>
      <c r="M30" s="33">
        <f t="shared" si="8"/>
        <v>604</v>
      </c>
      <c r="N30" s="33">
        <f t="shared" si="9"/>
        <v>0</v>
      </c>
      <c r="P30">
        <v>1</v>
      </c>
      <c r="Q30" s="29">
        <f t="shared" si="10"/>
        <v>0</v>
      </c>
      <c r="R30" s="29">
        <f t="shared" si="11"/>
        <v>604</v>
      </c>
    </row>
    <row r="31" spans="1:18" x14ac:dyDescent="0.3">
      <c r="A31" s="5" t="s">
        <v>2634</v>
      </c>
      <c r="B31" s="5" t="s">
        <v>2635</v>
      </c>
      <c r="C31" s="98">
        <v>500</v>
      </c>
      <c r="D31" s="6">
        <v>604</v>
      </c>
      <c r="E31" s="99">
        <f>VLOOKUP(A31,'[2]forecast data dump'!$A$1:$H$3483,4,FALSE)</f>
        <v>44789</v>
      </c>
      <c r="F31" s="99">
        <f>VLOOKUP(A31,'[2]forecast data dump'!$A$1:$H$3483,5,FALSE)</f>
        <v>44795</v>
      </c>
      <c r="G31" s="40">
        <f>VLOOKUP(A31,'[2]forecast data dump'!$A$1:$H$3483,8,FALSE)</f>
        <v>0</v>
      </c>
      <c r="H31" s="5" t="s">
        <v>3762</v>
      </c>
      <c r="I31" s="22">
        <f t="shared" si="6"/>
        <v>500</v>
      </c>
      <c r="J31" s="5"/>
      <c r="K31" s="5"/>
      <c r="L31" s="33">
        <f t="shared" si="7"/>
        <v>604</v>
      </c>
      <c r="M31" s="33">
        <f t="shared" si="8"/>
        <v>604</v>
      </c>
      <c r="N31" s="33">
        <f t="shared" si="9"/>
        <v>0</v>
      </c>
      <c r="P31">
        <v>1</v>
      </c>
      <c r="Q31" s="29">
        <f t="shared" si="10"/>
        <v>0</v>
      </c>
      <c r="R31" s="29">
        <f t="shared" si="11"/>
        <v>604</v>
      </c>
    </row>
    <row r="32" spans="1:18" x14ac:dyDescent="0.3">
      <c r="A32" s="5" t="s">
        <v>2636</v>
      </c>
      <c r="B32" s="5" t="s">
        <v>2637</v>
      </c>
      <c r="C32" s="98">
        <v>500</v>
      </c>
      <c r="D32" s="6">
        <v>604</v>
      </c>
      <c r="E32" s="99">
        <f>VLOOKUP(A32,'[2]forecast data dump'!$A$1:$H$3483,4,FALSE)</f>
        <v>44799</v>
      </c>
      <c r="F32" s="99">
        <f>VLOOKUP(A32,'[2]forecast data dump'!$A$1:$H$3483,5,FALSE)</f>
        <v>44820</v>
      </c>
      <c r="G32" s="40">
        <f>VLOOKUP(A32,'[2]forecast data dump'!$A$1:$H$3483,8,FALSE)</f>
        <v>0</v>
      </c>
      <c r="H32" s="5" t="s">
        <v>3762</v>
      </c>
      <c r="I32" s="22">
        <f t="shared" si="6"/>
        <v>500</v>
      </c>
      <c r="J32" s="5"/>
      <c r="K32" s="5"/>
      <c r="L32" s="33">
        <f t="shared" si="7"/>
        <v>604</v>
      </c>
      <c r="M32" s="33">
        <f t="shared" si="8"/>
        <v>604</v>
      </c>
      <c r="N32" s="33">
        <f t="shared" si="9"/>
        <v>0</v>
      </c>
      <c r="P32">
        <v>1</v>
      </c>
      <c r="Q32" s="29">
        <f t="shared" si="10"/>
        <v>0</v>
      </c>
      <c r="R32" s="29">
        <f t="shared" si="11"/>
        <v>604</v>
      </c>
    </row>
    <row r="33" spans="1:18" x14ac:dyDescent="0.3">
      <c r="A33" s="5" t="s">
        <v>2638</v>
      </c>
      <c r="B33" s="5" t="s">
        <v>2639</v>
      </c>
      <c r="C33" s="98">
        <v>500</v>
      </c>
      <c r="D33" s="6">
        <v>606</v>
      </c>
      <c r="E33" s="99">
        <f>VLOOKUP(A33,'[2]forecast data dump'!$A$1:$H$3483,4,FALSE)</f>
        <v>44837</v>
      </c>
      <c r="F33" s="99">
        <f>VLOOKUP(A33,'[2]forecast data dump'!$A$1:$H$3483,5,FALSE)</f>
        <v>44858</v>
      </c>
      <c r="G33" s="40">
        <f>VLOOKUP(A33,'[2]forecast data dump'!$A$1:$H$3483,8,FALSE)</f>
        <v>0</v>
      </c>
      <c r="H33" s="5" t="s">
        <v>3762</v>
      </c>
      <c r="I33" s="22">
        <f t="shared" si="6"/>
        <v>500</v>
      </c>
      <c r="J33" s="5"/>
      <c r="K33" s="5"/>
      <c r="L33" s="33">
        <f t="shared" si="7"/>
        <v>606</v>
      </c>
      <c r="M33" s="33">
        <f t="shared" si="8"/>
        <v>606</v>
      </c>
      <c r="N33" s="33">
        <f t="shared" si="9"/>
        <v>0</v>
      </c>
      <c r="P33">
        <v>1</v>
      </c>
      <c r="Q33" s="29">
        <f t="shared" si="10"/>
        <v>0</v>
      </c>
      <c r="R33" s="29">
        <f t="shared" si="11"/>
        <v>606</v>
      </c>
    </row>
    <row r="34" spans="1:18" x14ac:dyDescent="0.3">
      <c r="A34" s="92" t="s">
        <v>8218</v>
      </c>
      <c r="B34" s="92"/>
      <c r="C34" s="93"/>
      <c r="D34" s="94"/>
      <c r="E34" s="95"/>
      <c r="F34" s="95"/>
      <c r="G34" s="93"/>
      <c r="H34" s="92"/>
      <c r="I34" s="96"/>
      <c r="J34" s="92"/>
      <c r="K34" s="92"/>
      <c r="L34" s="97"/>
      <c r="M34" s="97"/>
      <c r="N34" s="97"/>
      <c r="Q34" s="29"/>
      <c r="R34" s="29"/>
    </row>
    <row r="35" spans="1:18" x14ac:dyDescent="0.3">
      <c r="A35" s="5" t="s">
        <v>2277</v>
      </c>
      <c r="B35" s="5" t="s">
        <v>2278</v>
      </c>
      <c r="C35" s="98">
        <v>500</v>
      </c>
      <c r="D35" s="6">
        <v>604</v>
      </c>
      <c r="E35" s="99">
        <f>VLOOKUP(A35,'[2]forecast data dump'!$A$1:$H$3483,4,FALSE)</f>
        <v>44799</v>
      </c>
      <c r="F35" s="99">
        <f>VLOOKUP(A35,'[2]forecast data dump'!$A$1:$H$3483,5,FALSE)</f>
        <v>44802</v>
      </c>
      <c r="G35" s="40">
        <f>VLOOKUP(A35,'[2]forecast data dump'!$A$1:$H$3483,8,FALSE)</f>
        <v>0</v>
      </c>
      <c r="H35" s="5" t="s">
        <v>3762</v>
      </c>
      <c r="I35" s="22">
        <f t="shared" ref="I35:I40" si="12">C35*(1-G35)</f>
        <v>500</v>
      </c>
      <c r="J35" s="5"/>
      <c r="K35" s="5"/>
      <c r="L35" s="33">
        <f t="shared" ref="L35:L40" si="13">D35*(1-G35)</f>
        <v>604</v>
      </c>
      <c r="M35" s="33">
        <f t="shared" ref="M35:M40" si="14">IF(J35="",L35,(D35/C35)*J35)</f>
        <v>604</v>
      </c>
      <c r="N35" s="33">
        <f t="shared" ref="N35:N40" si="15">L35-M35</f>
        <v>0</v>
      </c>
      <c r="P35">
        <v>1</v>
      </c>
      <c r="Q35" s="29">
        <f t="shared" ref="Q35:Q40" si="16">O35*M35</f>
        <v>0</v>
      </c>
      <c r="R35" s="29">
        <f t="shared" ref="R35:R40" si="17">P35*M35</f>
        <v>604</v>
      </c>
    </row>
    <row r="36" spans="1:18" x14ac:dyDescent="0.3">
      <c r="A36" s="5" t="s">
        <v>2279</v>
      </c>
      <c r="B36" s="5" t="s">
        <v>2280</v>
      </c>
      <c r="C36" s="98">
        <v>500</v>
      </c>
      <c r="D36" s="6">
        <v>604</v>
      </c>
      <c r="E36" s="99">
        <f>VLOOKUP(A36,'[2]forecast data dump'!$A$1:$H$3483,4,FALSE)</f>
        <v>44803</v>
      </c>
      <c r="F36" s="99">
        <f>VLOOKUP(A36,'[2]forecast data dump'!$A$1:$H$3483,5,FALSE)</f>
        <v>44804</v>
      </c>
      <c r="G36" s="40">
        <f>VLOOKUP(A36,'[2]forecast data dump'!$A$1:$H$3483,8,FALSE)</f>
        <v>0</v>
      </c>
      <c r="H36" s="5" t="s">
        <v>3762</v>
      </c>
      <c r="I36" s="22">
        <f t="shared" si="12"/>
        <v>500</v>
      </c>
      <c r="J36" s="5"/>
      <c r="K36" s="5"/>
      <c r="L36" s="33">
        <f t="shared" si="13"/>
        <v>604</v>
      </c>
      <c r="M36" s="33">
        <f t="shared" si="14"/>
        <v>604</v>
      </c>
      <c r="N36" s="33">
        <f t="shared" si="15"/>
        <v>0</v>
      </c>
      <c r="P36">
        <v>1</v>
      </c>
      <c r="Q36" s="29">
        <f t="shared" si="16"/>
        <v>0</v>
      </c>
      <c r="R36" s="29">
        <f t="shared" si="17"/>
        <v>604</v>
      </c>
    </row>
    <row r="37" spans="1:18" x14ac:dyDescent="0.3">
      <c r="A37" s="5" t="s">
        <v>2281</v>
      </c>
      <c r="B37" s="5" t="s">
        <v>2282</v>
      </c>
      <c r="C37" s="98">
        <v>500</v>
      </c>
      <c r="D37" s="6">
        <v>604</v>
      </c>
      <c r="E37" s="99">
        <f>VLOOKUP(A37,'[2]forecast data dump'!$A$1:$H$3483,4,FALSE)</f>
        <v>44805</v>
      </c>
      <c r="F37" s="99">
        <f>VLOOKUP(A37,'[2]forecast data dump'!$A$1:$H$3483,5,FALSE)</f>
        <v>44806</v>
      </c>
      <c r="G37" s="40">
        <f>VLOOKUP(A37,'[2]forecast data dump'!$A$1:$H$3483,8,FALSE)</f>
        <v>0</v>
      </c>
      <c r="H37" s="5" t="s">
        <v>3762</v>
      </c>
      <c r="I37" s="22">
        <f t="shared" si="12"/>
        <v>500</v>
      </c>
      <c r="J37" s="5"/>
      <c r="K37" s="5"/>
      <c r="L37" s="33">
        <f t="shared" si="13"/>
        <v>604</v>
      </c>
      <c r="M37" s="33">
        <f t="shared" si="14"/>
        <v>604</v>
      </c>
      <c r="N37" s="33">
        <f t="shared" si="15"/>
        <v>0</v>
      </c>
      <c r="P37">
        <v>1</v>
      </c>
      <c r="Q37" s="29">
        <f t="shared" si="16"/>
        <v>0</v>
      </c>
      <c r="R37" s="29">
        <f t="shared" si="17"/>
        <v>604</v>
      </c>
    </row>
    <row r="38" spans="1:18" x14ac:dyDescent="0.3">
      <c r="A38" s="5" t="s">
        <v>2283</v>
      </c>
      <c r="B38" s="5" t="s">
        <v>2284</v>
      </c>
      <c r="C38" s="98">
        <v>500</v>
      </c>
      <c r="D38" s="6">
        <v>604</v>
      </c>
      <c r="E38" s="99">
        <f>VLOOKUP(A38,'[2]forecast data dump'!$A$1:$H$3483,4,FALSE)</f>
        <v>44811</v>
      </c>
      <c r="F38" s="99">
        <f>VLOOKUP(A38,'[2]forecast data dump'!$A$1:$H$3483,5,FALSE)</f>
        <v>44817</v>
      </c>
      <c r="G38" s="40">
        <f>VLOOKUP(A38,'[2]forecast data dump'!$A$1:$H$3483,8,FALSE)</f>
        <v>0</v>
      </c>
      <c r="H38" s="5" t="s">
        <v>3762</v>
      </c>
      <c r="I38" s="22">
        <f t="shared" si="12"/>
        <v>500</v>
      </c>
      <c r="J38" s="5"/>
      <c r="K38" s="5"/>
      <c r="L38" s="33">
        <f t="shared" si="13"/>
        <v>604</v>
      </c>
      <c r="M38" s="33">
        <f t="shared" si="14"/>
        <v>604</v>
      </c>
      <c r="N38" s="33">
        <f t="shared" si="15"/>
        <v>0</v>
      </c>
      <c r="P38">
        <v>1</v>
      </c>
      <c r="Q38" s="29">
        <f t="shared" si="16"/>
        <v>0</v>
      </c>
      <c r="R38" s="29">
        <f t="shared" si="17"/>
        <v>604</v>
      </c>
    </row>
    <row r="39" spans="1:18" x14ac:dyDescent="0.3">
      <c r="A39" s="5" t="s">
        <v>2285</v>
      </c>
      <c r="B39" s="5" t="s">
        <v>2286</v>
      </c>
      <c r="C39" s="98">
        <v>500</v>
      </c>
      <c r="D39" s="6">
        <v>604</v>
      </c>
      <c r="E39" s="99">
        <f>VLOOKUP(A39,'[2]forecast data dump'!$A$1:$H$3483,4,FALSE)</f>
        <v>44818</v>
      </c>
      <c r="F39" s="99">
        <f>VLOOKUP(A39,'[2]forecast data dump'!$A$1:$H$3483,5,FALSE)</f>
        <v>44824</v>
      </c>
      <c r="G39" s="40">
        <f>VLOOKUP(A39,'[2]forecast data dump'!$A$1:$H$3483,8,FALSE)</f>
        <v>0</v>
      </c>
      <c r="H39" s="5" t="s">
        <v>3762</v>
      </c>
      <c r="I39" s="22">
        <f t="shared" si="12"/>
        <v>500</v>
      </c>
      <c r="J39" s="5"/>
      <c r="K39" s="5"/>
      <c r="L39" s="33">
        <f t="shared" si="13"/>
        <v>604</v>
      </c>
      <c r="M39" s="33">
        <f t="shared" si="14"/>
        <v>604</v>
      </c>
      <c r="N39" s="33">
        <f t="shared" si="15"/>
        <v>0</v>
      </c>
      <c r="P39">
        <v>1</v>
      </c>
      <c r="Q39" s="29">
        <f t="shared" si="16"/>
        <v>0</v>
      </c>
      <c r="R39" s="29">
        <f t="shared" si="17"/>
        <v>604</v>
      </c>
    </row>
    <row r="40" spans="1:18" x14ac:dyDescent="0.3">
      <c r="A40" s="5" t="s">
        <v>2287</v>
      </c>
      <c r="B40" s="5" t="s">
        <v>2288</v>
      </c>
      <c r="C40" s="98">
        <v>500</v>
      </c>
      <c r="D40" s="6">
        <v>604</v>
      </c>
      <c r="E40" s="99">
        <f>VLOOKUP(A40,'[2]forecast data dump'!$A$1:$H$3483,4,FALSE)</f>
        <v>44839</v>
      </c>
      <c r="F40" s="99">
        <f>VLOOKUP(A40,'[2]forecast data dump'!$A$1:$H$3483,5,FALSE)</f>
        <v>44853</v>
      </c>
      <c r="G40" s="40">
        <f>VLOOKUP(A40,'[2]forecast data dump'!$A$1:$H$3483,8,FALSE)</f>
        <v>0</v>
      </c>
      <c r="H40" s="5" t="s">
        <v>3762</v>
      </c>
      <c r="I40" s="22">
        <f t="shared" si="12"/>
        <v>500</v>
      </c>
      <c r="J40" s="5"/>
      <c r="K40" s="5"/>
      <c r="L40" s="33">
        <f t="shared" si="13"/>
        <v>604</v>
      </c>
      <c r="M40" s="33">
        <f t="shared" si="14"/>
        <v>604</v>
      </c>
      <c r="N40" s="33">
        <f t="shared" si="15"/>
        <v>0</v>
      </c>
      <c r="P40">
        <v>1</v>
      </c>
      <c r="Q40" s="29">
        <f t="shared" si="16"/>
        <v>0</v>
      </c>
      <c r="R40" s="29">
        <f t="shared" si="17"/>
        <v>604</v>
      </c>
    </row>
    <row r="41" spans="1:18" x14ac:dyDescent="0.3">
      <c r="A41" s="92" t="s">
        <v>8219</v>
      </c>
      <c r="B41" s="92"/>
      <c r="C41" s="93"/>
      <c r="D41" s="94"/>
      <c r="E41" s="95"/>
      <c r="F41" s="95"/>
      <c r="G41" s="93"/>
      <c r="H41" s="92"/>
      <c r="I41" s="96"/>
      <c r="J41" s="92"/>
      <c r="K41" s="92"/>
      <c r="L41" s="97"/>
      <c r="M41" s="97"/>
      <c r="N41" s="97"/>
      <c r="Q41" s="29"/>
      <c r="R41" s="29"/>
    </row>
    <row r="42" spans="1:18" x14ac:dyDescent="0.3">
      <c r="A42" s="5" t="s">
        <v>2532</v>
      </c>
      <c r="B42" s="5" t="s">
        <v>2533</v>
      </c>
      <c r="C42" s="98">
        <v>500</v>
      </c>
      <c r="D42" s="6">
        <v>604</v>
      </c>
      <c r="E42" s="99">
        <f>VLOOKUP(A42,'[2]forecast data dump'!$A$1:$H$3483,4,FALSE)</f>
        <v>44664</v>
      </c>
      <c r="F42" s="99">
        <f>VLOOKUP(A42,'[2]forecast data dump'!$A$1:$H$3483,5,FALSE)</f>
        <v>44670</v>
      </c>
      <c r="G42" s="40">
        <f>VLOOKUP(A42,'[2]forecast data dump'!$A$1:$H$3483,8,FALSE)</f>
        <v>0</v>
      </c>
      <c r="H42" s="5" t="s">
        <v>3762</v>
      </c>
      <c r="I42" s="22">
        <f>C42*(1-G42)</f>
        <v>500</v>
      </c>
      <c r="J42" s="5"/>
      <c r="K42" s="5"/>
      <c r="L42" s="33">
        <f>D42*(1-G42)</f>
        <v>604</v>
      </c>
      <c r="M42" s="33">
        <f>IF(J42="",L42,(D42/C42)*J42)</f>
        <v>604</v>
      </c>
      <c r="N42" s="33">
        <f>L42-M42</f>
        <v>0</v>
      </c>
      <c r="P42">
        <v>1</v>
      </c>
      <c r="Q42" s="29">
        <f>O42*M42</f>
        <v>0</v>
      </c>
      <c r="R42" s="29">
        <f>P42*M42</f>
        <v>604</v>
      </c>
    </row>
    <row r="43" spans="1:18" x14ac:dyDescent="0.3">
      <c r="A43" s="5" t="s">
        <v>2534</v>
      </c>
      <c r="B43" s="5" t="s">
        <v>2535</v>
      </c>
      <c r="C43" s="98">
        <v>500</v>
      </c>
      <c r="D43" s="6">
        <v>604</v>
      </c>
      <c r="E43" s="99">
        <f>VLOOKUP(A43,'[2]forecast data dump'!$A$1:$H$3483,4,FALSE)</f>
        <v>44826</v>
      </c>
      <c r="F43" s="99">
        <f>VLOOKUP(A43,'[2]forecast data dump'!$A$1:$H$3483,5,FALSE)</f>
        <v>44830</v>
      </c>
      <c r="G43" s="40">
        <f>VLOOKUP(A43,'[2]forecast data dump'!$A$1:$H$3483,8,FALSE)</f>
        <v>0</v>
      </c>
      <c r="H43" s="5" t="s">
        <v>3762</v>
      </c>
      <c r="I43" s="22">
        <f>C43*(1-G43)</f>
        <v>500</v>
      </c>
      <c r="J43" s="5"/>
      <c r="K43" s="5"/>
      <c r="L43" s="33">
        <f>D43*(1-G43)</f>
        <v>604</v>
      </c>
      <c r="M43" s="33">
        <f>IF(J43="",L43,(D43/C43)*J43)</f>
        <v>604</v>
      </c>
      <c r="N43" s="33">
        <f>L43-M43</f>
        <v>0</v>
      </c>
      <c r="P43">
        <v>1</v>
      </c>
      <c r="Q43" s="29">
        <f>O43*M43</f>
        <v>0</v>
      </c>
      <c r="R43" s="29">
        <f>P43*M43</f>
        <v>604</v>
      </c>
    </row>
    <row r="44" spans="1:18" x14ac:dyDescent="0.3">
      <c r="A44" s="5" t="s">
        <v>2536</v>
      </c>
      <c r="B44" s="5" t="s">
        <v>2537</v>
      </c>
      <c r="C44" s="98">
        <v>500</v>
      </c>
      <c r="D44" s="6">
        <v>604</v>
      </c>
      <c r="E44" s="99">
        <f>VLOOKUP(A44,'[2]forecast data dump'!$A$1:$H$3483,4,FALSE)</f>
        <v>44851</v>
      </c>
      <c r="F44" s="99">
        <f>VLOOKUP(A44,'[2]forecast data dump'!$A$1:$H$3483,5,FALSE)</f>
        <v>44852</v>
      </c>
      <c r="G44" s="40">
        <f>VLOOKUP(A44,'[2]forecast data dump'!$A$1:$H$3483,8,FALSE)</f>
        <v>0</v>
      </c>
      <c r="H44" s="5" t="s">
        <v>3762</v>
      </c>
      <c r="I44" s="22">
        <f>C44*(1-G44)</f>
        <v>500</v>
      </c>
      <c r="J44" s="5"/>
      <c r="K44" s="5"/>
      <c r="L44" s="33">
        <f>D44*(1-G44)</f>
        <v>604</v>
      </c>
      <c r="M44" s="33">
        <f>IF(J44="",L44,(D44/C44)*J44)</f>
        <v>604</v>
      </c>
      <c r="N44" s="33">
        <f>L44-M44</f>
        <v>0</v>
      </c>
      <c r="P44">
        <v>1</v>
      </c>
      <c r="Q44" s="29">
        <f>O44*M44</f>
        <v>0</v>
      </c>
      <c r="R44" s="29">
        <f>P44*M44</f>
        <v>604</v>
      </c>
    </row>
    <row r="45" spans="1:18" x14ac:dyDescent="0.3">
      <c r="A45" s="5" t="s">
        <v>2538</v>
      </c>
      <c r="B45" s="5" t="s">
        <v>2539</v>
      </c>
      <c r="C45" s="98">
        <v>500</v>
      </c>
      <c r="D45" s="6">
        <v>604</v>
      </c>
      <c r="E45" s="99">
        <f>VLOOKUP(A45,'[2]forecast data dump'!$A$1:$H$3483,4,FALSE)</f>
        <v>44853</v>
      </c>
      <c r="F45" s="99">
        <f>VLOOKUP(A45,'[2]forecast data dump'!$A$1:$H$3483,5,FALSE)</f>
        <v>44855</v>
      </c>
      <c r="G45" s="40">
        <f>VLOOKUP(A45,'[2]forecast data dump'!$A$1:$H$3483,8,FALSE)</f>
        <v>0</v>
      </c>
      <c r="H45" s="5" t="s">
        <v>3762</v>
      </c>
      <c r="I45" s="22">
        <f>C45*(1-G45)</f>
        <v>500</v>
      </c>
      <c r="J45" s="5"/>
      <c r="K45" s="5"/>
      <c r="L45" s="33">
        <f>D45*(1-G45)</f>
        <v>604</v>
      </c>
      <c r="M45" s="33">
        <f>IF(J45="",L45,(D45/C45)*J45)</f>
        <v>604</v>
      </c>
      <c r="N45" s="33">
        <f>L45-M45</f>
        <v>0</v>
      </c>
      <c r="P45">
        <v>1</v>
      </c>
      <c r="Q45" s="29">
        <f>O45*M45</f>
        <v>0</v>
      </c>
      <c r="R45" s="29">
        <f>P45*M45</f>
        <v>604</v>
      </c>
    </row>
    <row r="46" spans="1:18" x14ac:dyDescent="0.3">
      <c r="A46" s="5" t="s">
        <v>2540</v>
      </c>
      <c r="B46" s="5" t="s">
        <v>2541</v>
      </c>
      <c r="C46" s="98">
        <v>500</v>
      </c>
      <c r="D46" s="6">
        <v>604</v>
      </c>
      <c r="E46" s="99">
        <f>VLOOKUP(A46,'[2]forecast data dump'!$A$1:$H$3483,4,FALSE)</f>
        <v>44872</v>
      </c>
      <c r="F46" s="99">
        <f>VLOOKUP(A46,'[2]forecast data dump'!$A$1:$H$3483,5,FALSE)</f>
        <v>44879</v>
      </c>
      <c r="G46" s="40">
        <f>VLOOKUP(A46,'[2]forecast data dump'!$A$1:$H$3483,8,FALSE)</f>
        <v>0</v>
      </c>
      <c r="H46" s="5" t="s">
        <v>3762</v>
      </c>
      <c r="I46" s="22">
        <f>C46*(1-G46)</f>
        <v>500</v>
      </c>
      <c r="J46" s="5"/>
      <c r="K46" s="5"/>
      <c r="L46" s="33">
        <f>D46*(1-G46)</f>
        <v>604</v>
      </c>
      <c r="M46" s="33">
        <f>IF(J46="",L46,(D46/C46)*J46)</f>
        <v>604</v>
      </c>
      <c r="N46" s="33">
        <f>L46-M46</f>
        <v>0</v>
      </c>
      <c r="P46">
        <v>1</v>
      </c>
      <c r="Q46" s="29">
        <f>O46*M46</f>
        <v>0</v>
      </c>
      <c r="R46" s="29">
        <f>P46*M46</f>
        <v>604</v>
      </c>
    </row>
    <row r="47" spans="1:18" x14ac:dyDescent="0.3">
      <c r="A47" s="92" t="s">
        <v>8220</v>
      </c>
      <c r="B47" s="92"/>
      <c r="C47" s="93"/>
      <c r="D47" s="94"/>
      <c r="E47" s="95"/>
      <c r="F47" s="95"/>
      <c r="G47" s="93"/>
      <c r="H47" s="92"/>
      <c r="I47" s="96"/>
      <c r="J47" s="92"/>
      <c r="K47" s="92"/>
      <c r="L47" s="97"/>
      <c r="M47" s="97"/>
      <c r="N47" s="97"/>
      <c r="Q47" s="29"/>
      <c r="R47" s="29"/>
    </row>
    <row r="48" spans="1:18" x14ac:dyDescent="0.3">
      <c r="A48" s="5" t="s">
        <v>2218</v>
      </c>
      <c r="B48" s="5" t="s">
        <v>2219</v>
      </c>
      <c r="C48" s="98">
        <v>10000</v>
      </c>
      <c r="D48" s="6">
        <v>11839</v>
      </c>
      <c r="E48" s="99">
        <f>VLOOKUP(A48,'[2]forecast data dump'!$A$1:$H$3483,4,FALSE)</f>
        <v>44470</v>
      </c>
      <c r="F48" s="99">
        <f>VLOOKUP(A48,'[2]forecast data dump'!$A$1:$H$3483,5,FALSE)</f>
        <v>44560</v>
      </c>
      <c r="G48" s="40">
        <v>0.1</v>
      </c>
      <c r="H48" s="5" t="s">
        <v>3762</v>
      </c>
      <c r="I48" s="22">
        <f t="shared" ref="I48:I54" si="18">C48*(1-G48)</f>
        <v>9000</v>
      </c>
      <c r="J48" s="5"/>
      <c r="K48" s="5"/>
      <c r="L48" s="33">
        <f t="shared" ref="L48:L54" si="19">D48*(1-G48)</f>
        <v>10655.1</v>
      </c>
      <c r="M48" s="33">
        <f t="shared" ref="M48:M54" si="20">IF(J48="",L48,(D48/C48)*J48)</f>
        <v>10655.1</v>
      </c>
      <c r="N48" s="33">
        <f t="shared" ref="N48:N54" si="21">L48-M48</f>
        <v>0</v>
      </c>
      <c r="O48">
        <v>1</v>
      </c>
      <c r="Q48" s="29">
        <f t="shared" ref="Q48:Q54" si="22">O48*M48</f>
        <v>10655.1</v>
      </c>
      <c r="R48" s="29">
        <f t="shared" ref="R48:R54" si="23">P48*M48</f>
        <v>0</v>
      </c>
    </row>
    <row r="49" spans="1:18" x14ac:dyDescent="0.3">
      <c r="A49" s="5" t="s">
        <v>2220</v>
      </c>
      <c r="B49" s="5" t="s">
        <v>2221</v>
      </c>
      <c r="C49" s="98">
        <v>500</v>
      </c>
      <c r="D49" s="6">
        <v>604</v>
      </c>
      <c r="E49" s="99">
        <f>VLOOKUP(A49,'[2]forecast data dump'!$A$1:$H$3483,4,FALSE)</f>
        <v>44826</v>
      </c>
      <c r="F49" s="99">
        <f>VLOOKUP(A49,'[2]forecast data dump'!$A$1:$H$3483,5,FALSE)</f>
        <v>44826</v>
      </c>
      <c r="G49" s="40">
        <f>VLOOKUP(A49,'[2]forecast data dump'!$A$1:$H$3483,8,FALSE)</f>
        <v>0</v>
      </c>
      <c r="H49" s="5" t="s">
        <v>3762</v>
      </c>
      <c r="I49" s="22">
        <f t="shared" si="18"/>
        <v>500</v>
      </c>
      <c r="J49" s="5"/>
      <c r="K49" s="5"/>
      <c r="L49" s="33">
        <f t="shared" si="19"/>
        <v>604</v>
      </c>
      <c r="M49" s="33">
        <f t="shared" si="20"/>
        <v>604</v>
      </c>
      <c r="N49" s="33">
        <f t="shared" si="21"/>
        <v>0</v>
      </c>
      <c r="P49">
        <v>1</v>
      </c>
      <c r="Q49" s="29">
        <f t="shared" si="22"/>
        <v>0</v>
      </c>
      <c r="R49" s="29">
        <f t="shared" si="23"/>
        <v>604</v>
      </c>
    </row>
    <row r="50" spans="1:18" x14ac:dyDescent="0.3">
      <c r="A50" s="5" t="s">
        <v>2222</v>
      </c>
      <c r="B50" s="5" t="s">
        <v>2223</v>
      </c>
      <c r="C50" s="98">
        <v>500</v>
      </c>
      <c r="D50" s="6">
        <v>604</v>
      </c>
      <c r="E50" s="99">
        <f>VLOOKUP(A50,'[2]forecast data dump'!$A$1:$H$3483,4,FALSE)</f>
        <v>44827</v>
      </c>
      <c r="F50" s="99">
        <f>VLOOKUP(A50,'[2]forecast data dump'!$A$1:$H$3483,5,FALSE)</f>
        <v>44831</v>
      </c>
      <c r="G50" s="40">
        <f>VLOOKUP(A50,'[2]forecast data dump'!$A$1:$H$3483,8,FALSE)</f>
        <v>0</v>
      </c>
      <c r="H50" s="5" t="s">
        <v>3762</v>
      </c>
      <c r="I50" s="22">
        <f t="shared" si="18"/>
        <v>500</v>
      </c>
      <c r="J50" s="5"/>
      <c r="K50" s="5"/>
      <c r="L50" s="33">
        <f t="shared" si="19"/>
        <v>604</v>
      </c>
      <c r="M50" s="33">
        <f t="shared" si="20"/>
        <v>604</v>
      </c>
      <c r="N50" s="33">
        <f t="shared" si="21"/>
        <v>0</v>
      </c>
      <c r="P50">
        <v>1</v>
      </c>
      <c r="Q50" s="29">
        <f t="shared" si="22"/>
        <v>0</v>
      </c>
      <c r="R50" s="29">
        <f t="shared" si="23"/>
        <v>604</v>
      </c>
    </row>
    <row r="51" spans="1:18" x14ac:dyDescent="0.3">
      <c r="A51" s="5" t="s">
        <v>2224</v>
      </c>
      <c r="B51" s="5" t="s">
        <v>2225</v>
      </c>
      <c r="C51" s="98">
        <v>500</v>
      </c>
      <c r="D51" s="6">
        <v>604</v>
      </c>
      <c r="E51" s="99">
        <f>VLOOKUP(A51,'[2]forecast data dump'!$A$1:$H$3483,4,FALSE)</f>
        <v>44832</v>
      </c>
      <c r="F51" s="99">
        <f>VLOOKUP(A51,'[2]forecast data dump'!$A$1:$H$3483,5,FALSE)</f>
        <v>44838</v>
      </c>
      <c r="G51" s="40">
        <f>VLOOKUP(A51,'[2]forecast data dump'!$A$1:$H$3483,8,FALSE)</f>
        <v>0</v>
      </c>
      <c r="H51" s="5" t="s">
        <v>3762</v>
      </c>
      <c r="I51" s="22">
        <f t="shared" si="18"/>
        <v>500</v>
      </c>
      <c r="J51" s="5"/>
      <c r="K51" s="5"/>
      <c r="L51" s="33">
        <f t="shared" si="19"/>
        <v>604</v>
      </c>
      <c r="M51" s="33">
        <f t="shared" si="20"/>
        <v>604</v>
      </c>
      <c r="N51" s="33">
        <f t="shared" si="21"/>
        <v>0</v>
      </c>
      <c r="P51">
        <v>1</v>
      </c>
      <c r="Q51" s="29">
        <f t="shared" si="22"/>
        <v>0</v>
      </c>
      <c r="R51" s="29">
        <f t="shared" si="23"/>
        <v>604</v>
      </c>
    </row>
    <row r="52" spans="1:18" x14ac:dyDescent="0.3">
      <c r="A52" s="5" t="s">
        <v>2226</v>
      </c>
      <c r="B52" s="5" t="s">
        <v>2227</v>
      </c>
      <c r="C52" s="98">
        <v>500</v>
      </c>
      <c r="D52" s="6">
        <v>608</v>
      </c>
      <c r="E52" s="99">
        <f>VLOOKUP(A52,'[2]forecast data dump'!$A$1:$H$3483,4,FALSE)</f>
        <v>44839</v>
      </c>
      <c r="F52" s="99">
        <f>VLOOKUP(A52,'[2]forecast data dump'!$A$1:$H$3483,5,FALSE)</f>
        <v>44846</v>
      </c>
      <c r="G52" s="40">
        <f>VLOOKUP(A52,'[2]forecast data dump'!$A$1:$H$3483,8,FALSE)</f>
        <v>0</v>
      </c>
      <c r="H52" s="5" t="s">
        <v>3762</v>
      </c>
      <c r="I52" s="22">
        <f t="shared" si="18"/>
        <v>500</v>
      </c>
      <c r="J52" s="5"/>
      <c r="K52" s="5"/>
      <c r="L52" s="33">
        <f t="shared" si="19"/>
        <v>608</v>
      </c>
      <c r="M52" s="33">
        <f t="shared" si="20"/>
        <v>608</v>
      </c>
      <c r="N52" s="33">
        <f t="shared" si="21"/>
        <v>0</v>
      </c>
      <c r="P52">
        <v>1</v>
      </c>
      <c r="Q52" s="29">
        <f t="shared" si="22"/>
        <v>0</v>
      </c>
      <c r="R52" s="29">
        <f t="shared" si="23"/>
        <v>608</v>
      </c>
    </row>
    <row r="53" spans="1:18" x14ac:dyDescent="0.3">
      <c r="A53" s="5" t="s">
        <v>2228</v>
      </c>
      <c r="B53" s="5" t="s">
        <v>2229</v>
      </c>
      <c r="C53" s="98">
        <v>500</v>
      </c>
      <c r="D53" s="6">
        <v>604</v>
      </c>
      <c r="E53" s="99">
        <f>VLOOKUP(A53,'[2]forecast data dump'!$A$1:$H$3483,4,FALSE)</f>
        <v>44847</v>
      </c>
      <c r="F53" s="99">
        <f>VLOOKUP(A53,'[2]forecast data dump'!$A$1:$H$3483,5,FALSE)</f>
        <v>44853</v>
      </c>
      <c r="G53" s="40">
        <f>VLOOKUP(A53,'[2]forecast data dump'!$A$1:$H$3483,8,FALSE)</f>
        <v>0</v>
      </c>
      <c r="H53" s="5" t="s">
        <v>3762</v>
      </c>
      <c r="I53" s="22">
        <f t="shared" si="18"/>
        <v>500</v>
      </c>
      <c r="J53" s="5"/>
      <c r="K53" s="5"/>
      <c r="L53" s="33">
        <f t="shared" si="19"/>
        <v>604</v>
      </c>
      <c r="M53" s="33">
        <f t="shared" si="20"/>
        <v>604</v>
      </c>
      <c r="N53" s="33">
        <f t="shared" si="21"/>
        <v>0</v>
      </c>
      <c r="P53">
        <v>1</v>
      </c>
      <c r="Q53" s="29">
        <f t="shared" si="22"/>
        <v>0</v>
      </c>
      <c r="R53" s="29">
        <f t="shared" si="23"/>
        <v>604</v>
      </c>
    </row>
    <row r="54" spans="1:18" x14ac:dyDescent="0.3">
      <c r="A54" s="5" t="s">
        <v>2230</v>
      </c>
      <c r="B54" s="5" t="s">
        <v>2231</v>
      </c>
      <c r="C54" s="98">
        <v>500</v>
      </c>
      <c r="D54" s="6">
        <v>604</v>
      </c>
      <c r="E54" s="99">
        <f>VLOOKUP(A54,'[2]forecast data dump'!$A$1:$H$3483,4,FALSE)</f>
        <v>44868</v>
      </c>
      <c r="F54" s="99">
        <f>VLOOKUP(A54,'[2]forecast data dump'!$A$1:$H$3483,5,FALSE)</f>
        <v>44874</v>
      </c>
      <c r="G54" s="40">
        <f>VLOOKUP(A54,'[2]forecast data dump'!$A$1:$H$3483,8,FALSE)</f>
        <v>0</v>
      </c>
      <c r="H54" s="5" t="s">
        <v>3762</v>
      </c>
      <c r="I54" s="22">
        <f t="shared" si="18"/>
        <v>500</v>
      </c>
      <c r="J54" s="5"/>
      <c r="K54" s="5"/>
      <c r="L54" s="33">
        <f t="shared" si="19"/>
        <v>604</v>
      </c>
      <c r="M54" s="33">
        <f t="shared" si="20"/>
        <v>604</v>
      </c>
      <c r="N54" s="33">
        <f t="shared" si="21"/>
        <v>0</v>
      </c>
      <c r="P54">
        <v>1</v>
      </c>
      <c r="Q54" s="29">
        <f t="shared" si="22"/>
        <v>0</v>
      </c>
      <c r="R54" s="29">
        <f t="shared" si="23"/>
        <v>604</v>
      </c>
    </row>
    <row r="55" spans="1:18" x14ac:dyDescent="0.3">
      <c r="D55" s="1">
        <f>SUM(D4:D54)</f>
        <v>137816</v>
      </c>
      <c r="E55" s="18"/>
      <c r="F55" s="18"/>
      <c r="G55" s="41"/>
      <c r="I55" s="34"/>
      <c r="L55" s="29"/>
      <c r="M55" s="29"/>
      <c r="N55" s="29"/>
    </row>
    <row r="56" spans="1:18" x14ac:dyDescent="0.3">
      <c r="E56" s="18"/>
      <c r="F56" s="18"/>
      <c r="G56" s="41"/>
      <c r="I56" s="34"/>
      <c r="L56" s="29">
        <f>SUM(L4:L54)</f>
        <v>98596.939999999988</v>
      </c>
      <c r="M56" s="29">
        <f>SUM(M4:M54)</f>
        <v>98596.939999999988</v>
      </c>
      <c r="N56" s="29"/>
      <c r="Q56" s="29">
        <f>SUM(Q4:Q54)</f>
        <v>11826.86</v>
      </c>
      <c r="R56" s="29">
        <f>SUM(R4:R54)</f>
        <v>86770.079999999987</v>
      </c>
    </row>
    <row r="57" spans="1:18" x14ac:dyDescent="0.3">
      <c r="E57" s="18"/>
      <c r="F57" s="18"/>
      <c r="G57" s="41"/>
      <c r="I57" s="34"/>
      <c r="L57" s="29"/>
      <c r="M57" s="29"/>
      <c r="N57" s="29"/>
      <c r="Q57" t="s">
        <v>8222</v>
      </c>
      <c r="R57" s="29">
        <f>SUM(Q56:R56)</f>
        <v>98596.939999999988</v>
      </c>
    </row>
    <row r="58" spans="1:18" x14ac:dyDescent="0.3">
      <c r="E58" s="18"/>
      <c r="F58" s="18"/>
      <c r="G58" s="41"/>
      <c r="I58" s="34"/>
      <c r="L58" s="29"/>
      <c r="M58" s="29"/>
      <c r="N58" s="29"/>
      <c r="Q58" s="43" t="s">
        <v>8013</v>
      </c>
      <c r="R58" s="29">
        <f>SUM(Q56:R56)</f>
        <v>98596.939999999988</v>
      </c>
    </row>
    <row r="60" spans="1:18" x14ac:dyDescent="0.3">
      <c r="M60" t="s">
        <v>8239</v>
      </c>
      <c r="R60" s="29">
        <f>SUM(R9:R26)+SUM(R28:R33)+SUM(R28:R33)+SUM(R35:R40)+SUM(R42:R46)+SUM(R49:R54)</f>
        <v>22818.080000000002</v>
      </c>
    </row>
    <row r="61" spans="1:18" x14ac:dyDescent="0.3">
      <c r="M61" s="43" t="s">
        <v>8240</v>
      </c>
      <c r="R61" s="102">
        <f>R56-R60</f>
        <v>63951.999999999985</v>
      </c>
    </row>
  </sheetData>
  <mergeCells count="2">
    <mergeCell ref="A1:D1"/>
    <mergeCell ref="E1:G1"/>
  </mergeCells>
  <pageMargins left="0.7" right="0.7" top="0.75" bottom="0.75" header="0.3" footer="0.3"/>
  <pageSetup scale="42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6291-BBAF-4A19-9E68-06763C65E987}">
  <sheetPr>
    <pageSetUpPr fitToPage="1"/>
  </sheetPr>
  <dimension ref="A1:Q99"/>
  <sheetViews>
    <sheetView workbookViewId="0">
      <selection activeCell="F13" sqref="F13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18.109375" customWidth="1"/>
    <col min="15" max="15" width="13.44140625" customWidth="1"/>
  </cols>
  <sheetData>
    <row r="1" spans="1:14" ht="115.2" x14ac:dyDescent="0.3">
      <c r="A1" s="43" t="s">
        <v>8030</v>
      </c>
      <c r="B1" s="43" t="s">
        <v>8031</v>
      </c>
      <c r="C1" s="43" t="s">
        <v>8032</v>
      </c>
      <c r="D1" s="43" t="s">
        <v>8033</v>
      </c>
      <c r="E1" s="43" t="s">
        <v>8041</v>
      </c>
      <c r="F1" s="43" t="s">
        <v>8034</v>
      </c>
      <c r="G1" s="43" t="s">
        <v>8035</v>
      </c>
      <c r="H1" s="43" t="s">
        <v>8036</v>
      </c>
      <c r="I1" s="43" t="s">
        <v>8046</v>
      </c>
      <c r="J1" s="43" t="s">
        <v>8043</v>
      </c>
      <c r="K1" s="43" t="s">
        <v>8037</v>
      </c>
      <c r="L1" s="74" t="s">
        <v>8180</v>
      </c>
      <c r="M1" s="74" t="s">
        <v>8181</v>
      </c>
      <c r="N1" s="43" t="s">
        <v>8171</v>
      </c>
    </row>
    <row r="2" spans="1:14" x14ac:dyDescent="0.3">
      <c r="A2" t="s">
        <v>8038</v>
      </c>
      <c r="B2" t="s">
        <v>8039</v>
      </c>
      <c r="C2">
        <v>59702</v>
      </c>
      <c r="D2" s="44">
        <v>392774</v>
      </c>
      <c r="E2" s="70">
        <v>44181</v>
      </c>
      <c r="G2" s="72">
        <v>1</v>
      </c>
      <c r="H2" t="s">
        <v>8040</v>
      </c>
      <c r="I2" t="s">
        <v>8047</v>
      </c>
      <c r="J2" t="s">
        <v>8044</v>
      </c>
      <c r="K2">
        <v>5000</v>
      </c>
      <c r="L2" s="72">
        <v>5000</v>
      </c>
      <c r="N2" t="s">
        <v>8172</v>
      </c>
    </row>
    <row r="3" spans="1:14" x14ac:dyDescent="0.3">
      <c r="C3">
        <v>59702</v>
      </c>
      <c r="D3" s="148">
        <v>376464</v>
      </c>
      <c r="E3" s="70">
        <v>43819</v>
      </c>
      <c r="F3">
        <v>1</v>
      </c>
      <c r="H3" t="s">
        <v>8042</v>
      </c>
      <c r="I3" t="s">
        <v>8048</v>
      </c>
      <c r="J3" t="s">
        <v>8045</v>
      </c>
      <c r="K3">
        <v>30901</v>
      </c>
      <c r="L3">
        <v>311</v>
      </c>
      <c r="M3">
        <v>311</v>
      </c>
    </row>
    <row r="6" spans="1:14" ht="28.8" x14ac:dyDescent="0.3">
      <c r="A6" s="69" t="s">
        <v>8049</v>
      </c>
      <c r="B6" s="69" t="s">
        <v>8050</v>
      </c>
      <c r="C6">
        <v>59703</v>
      </c>
      <c r="D6" s="73">
        <v>376464</v>
      </c>
      <c r="E6" s="70">
        <v>43819</v>
      </c>
      <c r="F6">
        <v>1</v>
      </c>
      <c r="H6" t="s">
        <v>8042</v>
      </c>
      <c r="I6" t="s">
        <v>8048</v>
      </c>
      <c r="J6" t="s">
        <v>8045</v>
      </c>
      <c r="K6" s="71">
        <v>749434</v>
      </c>
      <c r="L6" s="71">
        <v>7532</v>
      </c>
      <c r="M6" s="71">
        <v>7532</v>
      </c>
    </row>
    <row r="7" spans="1:14" x14ac:dyDescent="0.3">
      <c r="A7" s="69"/>
      <c r="B7" s="69"/>
      <c r="C7">
        <v>59703</v>
      </c>
      <c r="D7" s="148">
        <v>359161</v>
      </c>
      <c r="E7" s="70">
        <v>43476</v>
      </c>
      <c r="F7">
        <v>1</v>
      </c>
      <c r="H7" t="s">
        <v>8428</v>
      </c>
      <c r="I7" t="s">
        <v>8048</v>
      </c>
      <c r="J7" t="s">
        <v>8429</v>
      </c>
      <c r="K7" s="71">
        <v>84777</v>
      </c>
      <c r="L7" s="71">
        <v>171</v>
      </c>
      <c r="M7" s="71">
        <v>171</v>
      </c>
      <c r="N7" s="69" t="s">
        <v>8433</v>
      </c>
    </row>
    <row r="8" spans="1:14" x14ac:dyDescent="0.3">
      <c r="A8" s="69"/>
      <c r="B8" s="69"/>
      <c r="C8">
        <v>59703</v>
      </c>
      <c r="D8" s="148">
        <v>384188</v>
      </c>
      <c r="E8" s="70">
        <v>44007</v>
      </c>
      <c r="G8">
        <v>1</v>
      </c>
      <c r="H8" t="s">
        <v>8430</v>
      </c>
      <c r="I8" t="s">
        <v>8048</v>
      </c>
      <c r="J8" t="s">
        <v>8431</v>
      </c>
      <c r="K8" s="71">
        <v>20020</v>
      </c>
      <c r="L8" s="71">
        <v>152</v>
      </c>
      <c r="M8" s="71">
        <v>152</v>
      </c>
      <c r="N8" s="69" t="s">
        <v>8433</v>
      </c>
    </row>
    <row r="11" spans="1:14" x14ac:dyDescent="0.3">
      <c r="A11" t="s">
        <v>8051</v>
      </c>
      <c r="B11" t="s">
        <v>8052</v>
      </c>
      <c r="C11">
        <v>59704</v>
      </c>
      <c r="D11" s="44">
        <v>388253</v>
      </c>
      <c r="E11" s="70">
        <v>44083</v>
      </c>
      <c r="G11" s="72">
        <v>1</v>
      </c>
      <c r="H11" t="s">
        <v>8053</v>
      </c>
      <c r="I11" t="s">
        <v>8054</v>
      </c>
      <c r="J11" t="s">
        <v>8055</v>
      </c>
      <c r="K11">
        <v>83687</v>
      </c>
      <c r="L11" s="72">
        <v>83687</v>
      </c>
      <c r="N11" t="s">
        <v>8172</v>
      </c>
    </row>
    <row r="12" spans="1:14" ht="43.2" x14ac:dyDescent="0.3">
      <c r="C12">
        <v>59704</v>
      </c>
      <c r="D12" s="44">
        <v>383443</v>
      </c>
      <c r="E12" s="70">
        <v>44309</v>
      </c>
      <c r="F12">
        <v>1</v>
      </c>
      <c r="H12" t="s">
        <v>8130</v>
      </c>
      <c r="I12" t="s">
        <v>8048</v>
      </c>
      <c r="J12" t="s">
        <v>8058</v>
      </c>
      <c r="K12">
        <v>35973</v>
      </c>
      <c r="L12" s="151">
        <v>32000</v>
      </c>
      <c r="M12" s="151"/>
      <c r="N12" s="152" t="s">
        <v>8384</v>
      </c>
    </row>
    <row r="13" spans="1:14" x14ac:dyDescent="0.3">
      <c r="C13">
        <v>59704</v>
      </c>
      <c r="D13" s="149">
        <v>403596</v>
      </c>
      <c r="E13" s="70">
        <v>44446</v>
      </c>
      <c r="F13">
        <v>1</v>
      </c>
      <c r="H13" t="s">
        <v>8432</v>
      </c>
      <c r="I13" t="s">
        <v>8057</v>
      </c>
      <c r="J13" t="s">
        <v>8113</v>
      </c>
      <c r="K13">
        <v>23440</v>
      </c>
      <c r="N13" s="69" t="s">
        <v>8433</v>
      </c>
    </row>
    <row r="14" spans="1:14" x14ac:dyDescent="0.3">
      <c r="C14">
        <v>59704</v>
      </c>
      <c r="D14" s="73">
        <v>419495</v>
      </c>
      <c r="E14" s="70">
        <v>44784</v>
      </c>
      <c r="G14">
        <v>1</v>
      </c>
      <c r="H14" t="s">
        <v>8486</v>
      </c>
      <c r="I14" t="s">
        <v>8057</v>
      </c>
      <c r="J14" t="s">
        <v>8487</v>
      </c>
      <c r="K14">
        <v>2430</v>
      </c>
      <c r="L14">
        <v>2430</v>
      </c>
      <c r="M14">
        <v>2430</v>
      </c>
      <c r="N14" s="69" t="s">
        <v>8489</v>
      </c>
    </row>
    <row r="15" spans="1:14" x14ac:dyDescent="0.3">
      <c r="C15">
        <v>59704</v>
      </c>
      <c r="D15" s="73">
        <v>376464</v>
      </c>
      <c r="E15" s="70">
        <v>43819</v>
      </c>
      <c r="F15">
        <v>1</v>
      </c>
      <c r="H15" t="s">
        <v>8042</v>
      </c>
      <c r="I15" t="s">
        <v>8048</v>
      </c>
      <c r="J15" t="s">
        <v>8488</v>
      </c>
      <c r="K15">
        <v>30400</v>
      </c>
      <c r="L15">
        <v>30400</v>
      </c>
      <c r="M15">
        <v>30400</v>
      </c>
      <c r="N15" s="69" t="s">
        <v>8489</v>
      </c>
    </row>
    <row r="16" spans="1:14" x14ac:dyDescent="0.3">
      <c r="C16" s="43">
        <v>59728</v>
      </c>
      <c r="D16" s="73">
        <v>405332</v>
      </c>
      <c r="E16" s="70">
        <v>44459</v>
      </c>
      <c r="G16">
        <v>1</v>
      </c>
      <c r="H16" t="s">
        <v>8243</v>
      </c>
      <c r="I16" t="s">
        <v>8057</v>
      </c>
      <c r="J16" t="s">
        <v>8244</v>
      </c>
      <c r="K16">
        <v>5202</v>
      </c>
      <c r="L16">
        <v>1935</v>
      </c>
      <c r="M16">
        <v>1935</v>
      </c>
    </row>
    <row r="17" spans="1:14" x14ac:dyDescent="0.3">
      <c r="C17" s="43">
        <v>59728</v>
      </c>
      <c r="D17" s="148">
        <v>405424</v>
      </c>
      <c r="E17" s="70">
        <v>44468</v>
      </c>
      <c r="G17">
        <v>1</v>
      </c>
      <c r="H17" t="s">
        <v>8301</v>
      </c>
      <c r="I17" t="s">
        <v>8057</v>
      </c>
      <c r="J17" t="s">
        <v>8302</v>
      </c>
      <c r="K17">
        <v>4900</v>
      </c>
      <c r="L17">
        <v>98</v>
      </c>
      <c r="M17">
        <v>98</v>
      </c>
    </row>
    <row r="18" spans="1:14" x14ac:dyDescent="0.3">
      <c r="C18" s="43">
        <v>59728</v>
      </c>
      <c r="D18" s="73">
        <v>405548</v>
      </c>
      <c r="E18" s="70">
        <v>44463</v>
      </c>
      <c r="G18">
        <v>1</v>
      </c>
      <c r="H18" t="s">
        <v>8287</v>
      </c>
      <c r="I18" t="s">
        <v>8286</v>
      </c>
      <c r="J18" t="s">
        <v>8245</v>
      </c>
      <c r="K18">
        <v>4259</v>
      </c>
      <c r="L18">
        <v>2369</v>
      </c>
      <c r="M18">
        <v>2369</v>
      </c>
    </row>
    <row r="19" spans="1:14" x14ac:dyDescent="0.3">
      <c r="C19" s="43">
        <v>59728</v>
      </c>
      <c r="D19" s="73">
        <v>405777</v>
      </c>
      <c r="E19" s="70">
        <v>44469</v>
      </c>
      <c r="G19">
        <v>1</v>
      </c>
      <c r="H19" t="s">
        <v>8288</v>
      </c>
      <c r="I19" t="s">
        <v>8057</v>
      </c>
      <c r="J19" t="s">
        <v>8059</v>
      </c>
      <c r="K19">
        <v>1461</v>
      </c>
      <c r="L19">
        <v>1461</v>
      </c>
      <c r="M19">
        <v>1461</v>
      </c>
    </row>
    <row r="20" spans="1:14" x14ac:dyDescent="0.3">
      <c r="C20" s="43">
        <v>59728</v>
      </c>
      <c r="D20" s="73">
        <v>405823</v>
      </c>
      <c r="E20" s="70">
        <v>44470</v>
      </c>
      <c r="G20">
        <v>1</v>
      </c>
      <c r="H20" t="s">
        <v>8289</v>
      </c>
      <c r="I20" t="s">
        <v>8057</v>
      </c>
      <c r="J20" t="s">
        <v>8245</v>
      </c>
      <c r="K20">
        <v>1094</v>
      </c>
      <c r="L20">
        <v>1094</v>
      </c>
      <c r="M20">
        <v>1094</v>
      </c>
    </row>
    <row r="21" spans="1:14" x14ac:dyDescent="0.3">
      <c r="C21" s="43">
        <v>59728</v>
      </c>
      <c r="D21" s="73">
        <v>413439</v>
      </c>
      <c r="E21" s="70">
        <v>44663</v>
      </c>
      <c r="F21">
        <v>1</v>
      </c>
      <c r="H21" t="s">
        <v>8385</v>
      </c>
      <c r="I21" t="s">
        <v>8057</v>
      </c>
      <c r="J21" t="s">
        <v>8062</v>
      </c>
      <c r="K21">
        <v>18900</v>
      </c>
      <c r="L21">
        <v>18900</v>
      </c>
      <c r="M21">
        <v>18900</v>
      </c>
    </row>
    <row r="22" spans="1:14" x14ac:dyDescent="0.3">
      <c r="C22" s="43"/>
      <c r="E22" s="70"/>
    </row>
    <row r="24" spans="1:14" x14ac:dyDescent="0.3">
      <c r="A24" t="s">
        <v>8060</v>
      </c>
      <c r="B24" t="s">
        <v>8061</v>
      </c>
      <c r="C24">
        <v>59705</v>
      </c>
      <c r="D24">
        <v>415533</v>
      </c>
      <c r="E24" s="70">
        <v>44713</v>
      </c>
      <c r="F24">
        <v>1</v>
      </c>
      <c r="H24" t="s">
        <v>8434</v>
      </c>
      <c r="I24" t="s">
        <v>8346</v>
      </c>
      <c r="J24" t="s">
        <v>8347</v>
      </c>
      <c r="K24">
        <v>40063</v>
      </c>
      <c r="L24">
        <v>37279</v>
      </c>
      <c r="M24">
        <v>37279</v>
      </c>
    </row>
    <row r="27" spans="1:14" x14ac:dyDescent="0.3">
      <c r="A27" t="s">
        <v>8063</v>
      </c>
      <c r="B27" t="s">
        <v>8064</v>
      </c>
      <c r="C27">
        <v>59706</v>
      </c>
      <c r="D27" s="148">
        <v>390374</v>
      </c>
      <c r="E27" s="70">
        <v>44130</v>
      </c>
      <c r="F27">
        <v>1</v>
      </c>
      <c r="H27" t="s">
        <v>8065</v>
      </c>
      <c r="I27" t="s">
        <v>8066</v>
      </c>
      <c r="J27" t="s">
        <v>8067</v>
      </c>
      <c r="K27">
        <v>3240</v>
      </c>
      <c r="L27">
        <v>360</v>
      </c>
      <c r="M27">
        <v>360</v>
      </c>
    </row>
    <row r="28" spans="1:14" x14ac:dyDescent="0.3">
      <c r="C28">
        <v>59706</v>
      </c>
      <c r="D28" s="148">
        <v>391026</v>
      </c>
      <c r="E28" s="70">
        <v>44147</v>
      </c>
      <c r="F28">
        <v>1</v>
      </c>
      <c r="H28" t="s">
        <v>8068</v>
      </c>
      <c r="I28" t="s">
        <v>8066</v>
      </c>
      <c r="J28" t="s">
        <v>8069</v>
      </c>
      <c r="K28">
        <v>2436</v>
      </c>
      <c r="L28">
        <v>244</v>
      </c>
      <c r="M28">
        <v>244</v>
      </c>
    </row>
    <row r="29" spans="1:14" x14ac:dyDescent="0.3">
      <c r="C29">
        <v>59706</v>
      </c>
      <c r="D29" s="150">
        <v>415810</v>
      </c>
      <c r="E29" s="70">
        <v>44726</v>
      </c>
      <c r="F29">
        <v>1</v>
      </c>
      <c r="H29" t="s">
        <v>8423</v>
      </c>
      <c r="I29" t="s">
        <v>8066</v>
      </c>
      <c r="J29" t="s">
        <v>8313</v>
      </c>
      <c r="K29">
        <v>6200</v>
      </c>
      <c r="L29">
        <v>3100</v>
      </c>
      <c r="M29">
        <v>3100</v>
      </c>
    </row>
    <row r="30" spans="1:14" x14ac:dyDescent="0.3">
      <c r="C30">
        <v>59706</v>
      </c>
      <c r="D30" s="73">
        <v>420306</v>
      </c>
      <c r="E30" s="70">
        <v>44817</v>
      </c>
      <c r="F30">
        <v>1</v>
      </c>
      <c r="H30" t="s">
        <v>8490</v>
      </c>
      <c r="I30" t="s">
        <v>8066</v>
      </c>
      <c r="J30" t="s">
        <v>8491</v>
      </c>
      <c r="K30">
        <v>6200</v>
      </c>
      <c r="L30">
        <v>6200</v>
      </c>
      <c r="M30">
        <v>6200</v>
      </c>
    </row>
    <row r="31" spans="1:14" x14ac:dyDescent="0.3">
      <c r="C31" s="43">
        <v>59730</v>
      </c>
      <c r="D31" s="148">
        <v>389300</v>
      </c>
      <c r="E31" s="70">
        <v>44110</v>
      </c>
      <c r="F31">
        <v>1</v>
      </c>
      <c r="H31" t="s">
        <v>8354</v>
      </c>
      <c r="I31" t="s">
        <v>8144</v>
      </c>
      <c r="J31" t="s">
        <v>8290</v>
      </c>
      <c r="K31">
        <v>4532</v>
      </c>
      <c r="L31">
        <v>337</v>
      </c>
      <c r="M31">
        <v>337</v>
      </c>
    </row>
    <row r="32" spans="1:14" x14ac:dyDescent="0.3">
      <c r="C32" s="43">
        <v>59730</v>
      </c>
      <c r="D32" s="44">
        <v>394400</v>
      </c>
      <c r="E32" s="70">
        <v>44232</v>
      </c>
      <c r="G32" s="63">
        <v>1</v>
      </c>
      <c r="H32" t="s">
        <v>8070</v>
      </c>
      <c r="I32" t="s">
        <v>8071</v>
      </c>
      <c r="J32" t="s">
        <v>8072</v>
      </c>
      <c r="K32">
        <v>30775</v>
      </c>
      <c r="L32" s="63">
        <v>30775</v>
      </c>
      <c r="M32" s="77"/>
      <c r="N32" s="77" t="s">
        <v>8173</v>
      </c>
    </row>
    <row r="33" spans="1:14" x14ac:dyDescent="0.3">
      <c r="C33" s="43">
        <v>59730</v>
      </c>
      <c r="D33">
        <v>404242</v>
      </c>
      <c r="E33" s="70">
        <v>44460</v>
      </c>
      <c r="F33">
        <v>1</v>
      </c>
      <c r="H33" t="s">
        <v>8246</v>
      </c>
      <c r="I33" t="s">
        <v>8247</v>
      </c>
      <c r="J33" t="s">
        <v>8248</v>
      </c>
      <c r="K33">
        <v>21175</v>
      </c>
      <c r="L33">
        <v>21175</v>
      </c>
      <c r="M33">
        <v>21175</v>
      </c>
    </row>
    <row r="34" spans="1:14" x14ac:dyDescent="0.3">
      <c r="C34" s="43">
        <v>59730</v>
      </c>
      <c r="D34" s="150">
        <v>405031</v>
      </c>
      <c r="E34" s="70">
        <v>44480</v>
      </c>
      <c r="F34">
        <v>1</v>
      </c>
      <c r="H34" t="s">
        <v>8348</v>
      </c>
      <c r="I34" t="s">
        <v>8066</v>
      </c>
      <c r="J34" t="s">
        <v>8073</v>
      </c>
      <c r="K34">
        <v>284898</v>
      </c>
      <c r="L34">
        <v>237415</v>
      </c>
      <c r="M34">
        <v>237415</v>
      </c>
      <c r="N34" t="s">
        <v>8343</v>
      </c>
    </row>
    <row r="35" spans="1:14" x14ac:dyDescent="0.3">
      <c r="C35" s="43">
        <v>59730</v>
      </c>
      <c r="D35" s="73">
        <v>407180</v>
      </c>
      <c r="E35" s="70">
        <v>44502</v>
      </c>
      <c r="F35">
        <v>1</v>
      </c>
      <c r="H35" t="s">
        <v>8303</v>
      </c>
      <c r="I35" t="s">
        <v>8066</v>
      </c>
      <c r="J35" t="s">
        <v>8304</v>
      </c>
      <c r="K35">
        <v>70475</v>
      </c>
      <c r="L35">
        <v>35142</v>
      </c>
      <c r="M35">
        <v>35142</v>
      </c>
    </row>
    <row r="36" spans="1:14" x14ac:dyDescent="0.3">
      <c r="C36" s="43">
        <v>59730</v>
      </c>
      <c r="D36" s="149" t="s">
        <v>8349</v>
      </c>
      <c r="E36" s="70">
        <v>44621</v>
      </c>
      <c r="F36">
        <v>1</v>
      </c>
      <c r="H36" t="s">
        <v>8350</v>
      </c>
      <c r="I36" t="s">
        <v>8048</v>
      </c>
      <c r="J36" t="s">
        <v>8351</v>
      </c>
      <c r="K36">
        <v>227022</v>
      </c>
      <c r="L36">
        <v>70560</v>
      </c>
      <c r="M36">
        <v>70560</v>
      </c>
    </row>
    <row r="39" spans="1:14" x14ac:dyDescent="0.3">
      <c r="A39" t="s">
        <v>8074</v>
      </c>
      <c r="B39" t="s">
        <v>8075</v>
      </c>
      <c r="C39">
        <v>59708</v>
      </c>
      <c r="D39" s="148">
        <v>393173</v>
      </c>
      <c r="E39" s="70">
        <v>44208</v>
      </c>
      <c r="F39">
        <v>1</v>
      </c>
      <c r="H39" t="s">
        <v>8076</v>
      </c>
      <c r="I39" t="s">
        <v>8077</v>
      </c>
      <c r="J39" t="s">
        <v>8078</v>
      </c>
      <c r="K39">
        <v>205</v>
      </c>
      <c r="L39">
        <v>28</v>
      </c>
      <c r="M39">
        <v>28</v>
      </c>
    </row>
    <row r="40" spans="1:14" x14ac:dyDescent="0.3">
      <c r="C40">
        <v>59708</v>
      </c>
      <c r="D40" s="149">
        <v>362913</v>
      </c>
      <c r="E40" s="70">
        <v>43537</v>
      </c>
      <c r="G40">
        <v>1</v>
      </c>
      <c r="H40" t="s">
        <v>8235</v>
      </c>
      <c r="I40" t="s">
        <v>8048</v>
      </c>
      <c r="J40" t="s">
        <v>8080</v>
      </c>
      <c r="K40">
        <v>475410</v>
      </c>
      <c r="L40">
        <v>9509</v>
      </c>
      <c r="M40">
        <v>9509</v>
      </c>
    </row>
    <row r="41" spans="1:14" x14ac:dyDescent="0.3">
      <c r="C41" s="43">
        <v>59731</v>
      </c>
      <c r="D41" s="149">
        <v>375848</v>
      </c>
      <c r="E41" s="70">
        <v>43803</v>
      </c>
      <c r="F41">
        <v>1</v>
      </c>
      <c r="H41" t="s">
        <v>8079</v>
      </c>
      <c r="I41" t="s">
        <v>8048</v>
      </c>
      <c r="J41" t="s">
        <v>8080</v>
      </c>
      <c r="K41">
        <v>55602</v>
      </c>
      <c r="L41">
        <v>26282</v>
      </c>
      <c r="M41">
        <v>26282</v>
      </c>
      <c r="N41" t="s">
        <v>8342</v>
      </c>
    </row>
    <row r="43" spans="1:14" x14ac:dyDescent="0.3">
      <c r="A43" t="s">
        <v>8081</v>
      </c>
      <c r="B43" t="s">
        <v>8082</v>
      </c>
      <c r="C43">
        <v>59709</v>
      </c>
      <c r="D43" s="148">
        <v>359249</v>
      </c>
      <c r="E43" s="70">
        <v>43500</v>
      </c>
      <c r="F43">
        <v>1</v>
      </c>
      <c r="H43" t="s">
        <v>8083</v>
      </c>
      <c r="I43" t="s">
        <v>8084</v>
      </c>
      <c r="J43" t="s">
        <v>8085</v>
      </c>
      <c r="K43">
        <v>215244</v>
      </c>
    </row>
    <row r="44" spans="1:14" x14ac:dyDescent="0.3">
      <c r="C44">
        <v>59709</v>
      </c>
      <c r="D44" s="44">
        <v>394393</v>
      </c>
      <c r="E44" s="70">
        <v>44225</v>
      </c>
      <c r="G44">
        <v>1</v>
      </c>
      <c r="H44" t="s">
        <v>8086</v>
      </c>
      <c r="I44" t="s">
        <v>8087</v>
      </c>
      <c r="J44" t="s">
        <v>8059</v>
      </c>
      <c r="K44">
        <v>254</v>
      </c>
      <c r="L44">
        <v>254</v>
      </c>
    </row>
    <row r="45" spans="1:14" x14ac:dyDescent="0.3">
      <c r="C45">
        <v>59709</v>
      </c>
      <c r="D45" s="149">
        <v>383091</v>
      </c>
      <c r="E45" s="70">
        <v>43973</v>
      </c>
      <c r="G45" s="62">
        <v>1</v>
      </c>
      <c r="H45" t="s">
        <v>8241</v>
      </c>
      <c r="I45" t="s">
        <v>8048</v>
      </c>
      <c r="J45" t="s">
        <v>8045</v>
      </c>
      <c r="K45">
        <v>271469</v>
      </c>
      <c r="L45" s="62">
        <v>14141</v>
      </c>
      <c r="M45">
        <v>14141</v>
      </c>
    </row>
    <row r="46" spans="1:14" x14ac:dyDescent="0.3">
      <c r="C46" s="43">
        <v>59732</v>
      </c>
      <c r="D46" s="149">
        <v>383091</v>
      </c>
      <c r="E46" s="70">
        <v>44005</v>
      </c>
      <c r="F46">
        <v>1</v>
      </c>
      <c r="H46" t="s">
        <v>8242</v>
      </c>
      <c r="I46" t="s">
        <v>8048</v>
      </c>
      <c r="J46" t="s">
        <v>8045</v>
      </c>
      <c r="K46">
        <v>90620</v>
      </c>
      <c r="L46">
        <v>21760</v>
      </c>
      <c r="M46">
        <v>21760</v>
      </c>
    </row>
    <row r="47" spans="1:14" x14ac:dyDescent="0.3">
      <c r="C47" s="43">
        <v>59732</v>
      </c>
      <c r="D47" s="149">
        <v>398317</v>
      </c>
      <c r="E47" s="70">
        <v>44326</v>
      </c>
      <c r="F47">
        <v>1</v>
      </c>
      <c r="H47" t="s">
        <v>8305</v>
      </c>
      <c r="I47" t="s">
        <v>8306</v>
      </c>
      <c r="J47" t="s">
        <v>8290</v>
      </c>
      <c r="K47">
        <v>10920</v>
      </c>
      <c r="N47" t="s">
        <v>8344</v>
      </c>
    </row>
    <row r="48" spans="1:14" x14ac:dyDescent="0.3">
      <c r="C48" s="43">
        <v>59732</v>
      </c>
      <c r="D48" s="149">
        <v>406841</v>
      </c>
      <c r="E48" s="70">
        <v>44524</v>
      </c>
      <c r="F48">
        <v>1</v>
      </c>
      <c r="H48" t="s">
        <v>8307</v>
      </c>
      <c r="I48" t="s">
        <v>8308</v>
      </c>
      <c r="J48" t="s">
        <v>8309</v>
      </c>
      <c r="K48">
        <v>7500</v>
      </c>
      <c r="L48">
        <v>2887</v>
      </c>
      <c r="M48">
        <v>2887</v>
      </c>
      <c r="N48" t="s">
        <v>8345</v>
      </c>
    </row>
    <row r="49" spans="1:17" x14ac:dyDescent="0.3">
      <c r="C49" s="43">
        <v>59732</v>
      </c>
      <c r="D49" s="149">
        <v>413679</v>
      </c>
      <c r="E49" s="70">
        <v>44663</v>
      </c>
      <c r="F49">
        <v>1</v>
      </c>
      <c r="H49" t="s">
        <v>8386</v>
      </c>
      <c r="I49" t="s">
        <v>8308</v>
      </c>
      <c r="J49" t="s">
        <v>8293</v>
      </c>
      <c r="K49">
        <v>359</v>
      </c>
      <c r="L49">
        <v>253</v>
      </c>
      <c r="M49">
        <v>253</v>
      </c>
    </row>
    <row r="52" spans="1:17" x14ac:dyDescent="0.3">
      <c r="A52" t="s">
        <v>8088</v>
      </c>
      <c r="B52" t="s">
        <v>8089</v>
      </c>
      <c r="C52">
        <v>59710</v>
      </c>
      <c r="D52" s="149">
        <v>389547</v>
      </c>
      <c r="E52" s="70">
        <v>44106</v>
      </c>
      <c r="G52" s="62">
        <v>1</v>
      </c>
      <c r="H52" t="s">
        <v>8090</v>
      </c>
      <c r="I52" t="s">
        <v>8048</v>
      </c>
      <c r="J52" t="s">
        <v>8091</v>
      </c>
      <c r="K52">
        <v>950000</v>
      </c>
      <c r="L52" s="62">
        <v>38460</v>
      </c>
      <c r="M52">
        <v>38460</v>
      </c>
    </row>
    <row r="53" spans="1:17" x14ac:dyDescent="0.3">
      <c r="C53">
        <v>59710</v>
      </c>
      <c r="D53" s="149">
        <v>392879</v>
      </c>
      <c r="E53" s="70">
        <v>44183</v>
      </c>
      <c r="G53" s="63">
        <v>1</v>
      </c>
      <c r="H53" t="s">
        <v>8092</v>
      </c>
      <c r="I53" t="s">
        <v>8048</v>
      </c>
      <c r="J53" t="s">
        <v>8093</v>
      </c>
      <c r="K53">
        <v>53431</v>
      </c>
      <c r="L53" s="63">
        <v>22083</v>
      </c>
      <c r="M53">
        <v>22083</v>
      </c>
    </row>
    <row r="54" spans="1:17" x14ac:dyDescent="0.3">
      <c r="C54" s="43">
        <v>59733</v>
      </c>
      <c r="D54" s="44">
        <v>402364</v>
      </c>
      <c r="E54" s="70">
        <v>44398</v>
      </c>
      <c r="G54" s="63">
        <v>1</v>
      </c>
      <c r="H54" t="s">
        <v>8095</v>
      </c>
      <c r="I54" t="s">
        <v>8094</v>
      </c>
      <c r="J54" t="s">
        <v>8096</v>
      </c>
      <c r="K54">
        <v>1374</v>
      </c>
      <c r="L54" s="63">
        <v>1374</v>
      </c>
    </row>
    <row r="56" spans="1:17" x14ac:dyDescent="0.3">
      <c r="A56" t="s">
        <v>8097</v>
      </c>
      <c r="B56" t="s">
        <v>8098</v>
      </c>
      <c r="C56">
        <v>59712</v>
      </c>
      <c r="D56" s="149">
        <v>361122</v>
      </c>
      <c r="E56" s="70">
        <v>43532</v>
      </c>
      <c r="F56">
        <v>1</v>
      </c>
      <c r="H56" t="s">
        <v>8100</v>
      </c>
      <c r="I56" t="s">
        <v>8048</v>
      </c>
      <c r="J56" t="s">
        <v>8099</v>
      </c>
      <c r="K56">
        <v>1488294</v>
      </c>
      <c r="L56">
        <v>9752</v>
      </c>
      <c r="M56">
        <v>9752</v>
      </c>
      <c r="N56" t="s">
        <v>8375</v>
      </c>
    </row>
    <row r="57" spans="1:17" x14ac:dyDescent="0.3">
      <c r="C57">
        <v>59712</v>
      </c>
      <c r="D57" s="149">
        <v>368649</v>
      </c>
      <c r="E57" s="70">
        <v>43686</v>
      </c>
      <c r="F57">
        <v>1</v>
      </c>
      <c r="H57" t="s">
        <v>8435</v>
      </c>
      <c r="I57" t="s">
        <v>8048</v>
      </c>
      <c r="J57" t="s">
        <v>8099</v>
      </c>
      <c r="K57">
        <v>31982</v>
      </c>
      <c r="L57">
        <v>1573</v>
      </c>
      <c r="M57">
        <v>1573</v>
      </c>
    </row>
    <row r="58" spans="1:17" x14ac:dyDescent="0.3">
      <c r="N58" t="s">
        <v>8366</v>
      </c>
    </row>
    <row r="60" spans="1:17" x14ac:dyDescent="0.3">
      <c r="A60" t="s">
        <v>8101</v>
      </c>
      <c r="B60" t="s">
        <v>8102</v>
      </c>
      <c r="C60">
        <v>59713</v>
      </c>
      <c r="D60" s="149">
        <v>381347</v>
      </c>
      <c r="E60" s="70">
        <v>43916</v>
      </c>
      <c r="F60">
        <v>1</v>
      </c>
      <c r="H60" t="s">
        <v>8103</v>
      </c>
      <c r="I60" t="s">
        <v>8048</v>
      </c>
      <c r="J60" t="s">
        <v>8091</v>
      </c>
      <c r="K60">
        <v>105517</v>
      </c>
      <c r="L60" s="73">
        <v>77578</v>
      </c>
      <c r="M60">
        <v>77578</v>
      </c>
      <c r="N60" t="s">
        <v>8388</v>
      </c>
    </row>
    <row r="61" spans="1:17" x14ac:dyDescent="0.3">
      <c r="N61" t="s">
        <v>8387</v>
      </c>
    </row>
    <row r="63" spans="1:17" x14ac:dyDescent="0.3">
      <c r="A63" t="s">
        <v>8104</v>
      </c>
      <c r="B63" t="s">
        <v>8183</v>
      </c>
      <c r="C63">
        <v>59715</v>
      </c>
      <c r="D63" s="149">
        <v>373822</v>
      </c>
      <c r="E63" s="70">
        <v>43755</v>
      </c>
      <c r="F63">
        <v>1</v>
      </c>
      <c r="H63" t="s">
        <v>8105</v>
      </c>
      <c r="I63" t="s">
        <v>8106</v>
      </c>
      <c r="J63" t="s">
        <v>8107</v>
      </c>
      <c r="K63">
        <v>52228</v>
      </c>
      <c r="L63">
        <v>1651</v>
      </c>
      <c r="M63">
        <v>1651</v>
      </c>
      <c r="N63" t="s">
        <v>8182</v>
      </c>
    </row>
    <row r="64" spans="1:17" x14ac:dyDescent="0.3">
      <c r="C64">
        <v>59715</v>
      </c>
      <c r="D64" s="44">
        <v>381490</v>
      </c>
      <c r="E64" s="70">
        <v>43933</v>
      </c>
      <c r="F64">
        <v>1</v>
      </c>
      <c r="H64" t="s">
        <v>8109</v>
      </c>
      <c r="I64" t="s">
        <v>8054</v>
      </c>
      <c r="J64" t="s">
        <v>8107</v>
      </c>
      <c r="K64">
        <v>149338</v>
      </c>
      <c r="L64">
        <v>1425</v>
      </c>
      <c r="N64" t="s">
        <v>8236</v>
      </c>
      <c r="Q64" s="29"/>
    </row>
    <row r="65" spans="1:17" x14ac:dyDescent="0.3">
      <c r="C65">
        <v>59715</v>
      </c>
      <c r="D65" s="44">
        <v>381567</v>
      </c>
      <c r="E65" s="70">
        <v>43921</v>
      </c>
      <c r="G65" s="75">
        <v>1</v>
      </c>
      <c r="H65" t="s">
        <v>8110</v>
      </c>
      <c r="I65" t="s">
        <v>8054</v>
      </c>
      <c r="J65" t="s">
        <v>8107</v>
      </c>
      <c r="K65">
        <v>475</v>
      </c>
      <c r="L65" s="75">
        <v>475</v>
      </c>
      <c r="N65" t="s">
        <v>8175</v>
      </c>
      <c r="Q65" s="29"/>
    </row>
    <row r="66" spans="1:17" x14ac:dyDescent="0.3">
      <c r="C66">
        <v>59715</v>
      </c>
      <c r="D66" s="44">
        <v>388253</v>
      </c>
      <c r="E66" s="70">
        <v>44083</v>
      </c>
      <c r="G66" s="75">
        <v>1</v>
      </c>
      <c r="H66" t="s">
        <v>8053</v>
      </c>
      <c r="I66" t="s">
        <v>8054</v>
      </c>
      <c r="J66" t="s">
        <v>8111</v>
      </c>
      <c r="K66">
        <v>10035</v>
      </c>
      <c r="L66" s="75">
        <v>10035</v>
      </c>
      <c r="N66" t="s">
        <v>8175</v>
      </c>
      <c r="Q66" s="29"/>
    </row>
    <row r="67" spans="1:17" x14ac:dyDescent="0.3">
      <c r="C67">
        <v>59715</v>
      </c>
      <c r="D67" s="44">
        <v>377727</v>
      </c>
      <c r="E67" s="70">
        <v>43875</v>
      </c>
      <c r="F67">
        <v>1</v>
      </c>
      <c r="H67" t="s">
        <v>8112</v>
      </c>
      <c r="I67" t="s">
        <v>8054</v>
      </c>
      <c r="J67" t="s">
        <v>8108</v>
      </c>
      <c r="K67">
        <v>46865</v>
      </c>
      <c r="L67">
        <v>29484</v>
      </c>
      <c r="N67" t="s">
        <v>8174</v>
      </c>
    </row>
    <row r="68" spans="1:17" x14ac:dyDescent="0.3">
      <c r="C68" s="43">
        <v>59738</v>
      </c>
      <c r="D68" s="148">
        <v>397235</v>
      </c>
      <c r="E68" s="70">
        <v>44287</v>
      </c>
      <c r="G68" s="63">
        <v>1</v>
      </c>
      <c r="H68" t="s">
        <v>8114</v>
      </c>
      <c r="I68" t="s">
        <v>8106</v>
      </c>
      <c r="J68" t="s">
        <v>8115</v>
      </c>
      <c r="K68">
        <v>1085342</v>
      </c>
      <c r="L68" s="63">
        <v>10</v>
      </c>
      <c r="M68">
        <v>10</v>
      </c>
    </row>
    <row r="70" spans="1:17" x14ac:dyDescent="0.3">
      <c r="A70" t="s">
        <v>8116</v>
      </c>
      <c r="B70" t="s">
        <v>8117</v>
      </c>
      <c r="C70">
        <v>59716</v>
      </c>
      <c r="D70" s="44">
        <v>388253</v>
      </c>
      <c r="E70" s="70">
        <v>44083</v>
      </c>
      <c r="G70" s="75">
        <v>1</v>
      </c>
      <c r="H70" t="s">
        <v>8053</v>
      </c>
      <c r="I70" t="s">
        <v>8054</v>
      </c>
      <c r="J70" t="s">
        <v>8111</v>
      </c>
      <c r="K70">
        <v>63337</v>
      </c>
      <c r="L70" s="75">
        <v>63337</v>
      </c>
      <c r="N70" t="s">
        <v>8175</v>
      </c>
    </row>
    <row r="71" spans="1:17" x14ac:dyDescent="0.3">
      <c r="C71">
        <v>59716</v>
      </c>
      <c r="D71" s="149">
        <v>382403</v>
      </c>
      <c r="E71" s="70">
        <v>43950</v>
      </c>
      <c r="G71" s="62">
        <v>1</v>
      </c>
      <c r="H71" t="s">
        <v>8118</v>
      </c>
      <c r="I71" t="s">
        <v>8054</v>
      </c>
      <c r="J71" t="s">
        <v>8119</v>
      </c>
      <c r="K71">
        <v>763438</v>
      </c>
      <c r="L71" s="62">
        <v>30215</v>
      </c>
      <c r="M71">
        <v>30215</v>
      </c>
    </row>
    <row r="72" spans="1:17" x14ac:dyDescent="0.3">
      <c r="C72" s="43">
        <v>59739</v>
      </c>
      <c r="D72" s="148">
        <v>390055</v>
      </c>
      <c r="E72" s="70">
        <v>44155</v>
      </c>
      <c r="F72">
        <v>1</v>
      </c>
      <c r="H72" t="s">
        <v>8056</v>
      </c>
      <c r="I72" t="s">
        <v>8054</v>
      </c>
      <c r="J72" t="s">
        <v>8111</v>
      </c>
      <c r="K72">
        <v>70303</v>
      </c>
    </row>
    <row r="75" spans="1:17" x14ac:dyDescent="0.3">
      <c r="A75" t="s">
        <v>8120</v>
      </c>
      <c r="B75" t="s">
        <v>8121</v>
      </c>
      <c r="C75">
        <v>59718</v>
      </c>
      <c r="D75" s="73">
        <v>419905</v>
      </c>
      <c r="E75" s="70">
        <v>44792</v>
      </c>
      <c r="G75">
        <v>1</v>
      </c>
      <c r="H75" t="s">
        <v>8463</v>
      </c>
      <c r="I75" t="s">
        <v>8054</v>
      </c>
      <c r="J75" t="s">
        <v>8355</v>
      </c>
      <c r="K75">
        <v>9091</v>
      </c>
      <c r="L75">
        <v>9091</v>
      </c>
      <c r="M75">
        <v>9091</v>
      </c>
    </row>
    <row r="76" spans="1:17" x14ac:dyDescent="0.3">
      <c r="C76" s="43">
        <v>59740</v>
      </c>
      <c r="D76" s="150">
        <v>396499</v>
      </c>
      <c r="E76" s="70">
        <v>44427</v>
      </c>
      <c r="F76">
        <v>1</v>
      </c>
      <c r="H76" t="s">
        <v>8300</v>
      </c>
      <c r="I76" t="s">
        <v>8048</v>
      </c>
      <c r="J76" t="s">
        <v>8119</v>
      </c>
      <c r="K76">
        <v>140000</v>
      </c>
      <c r="L76">
        <v>139667</v>
      </c>
      <c r="M76">
        <v>139667</v>
      </c>
    </row>
    <row r="79" spans="1:17" x14ac:dyDescent="0.3">
      <c r="A79" t="s">
        <v>8122</v>
      </c>
      <c r="B79" t="s">
        <v>8123</v>
      </c>
      <c r="C79" s="43">
        <v>59741</v>
      </c>
      <c r="D79" s="73">
        <v>396499</v>
      </c>
      <c r="E79" s="70">
        <v>44427</v>
      </c>
      <c r="F79">
        <v>1</v>
      </c>
      <c r="H79" t="s">
        <v>8124</v>
      </c>
      <c r="I79" t="s">
        <v>8048</v>
      </c>
      <c r="J79" t="s">
        <v>8119</v>
      </c>
      <c r="K79">
        <v>230923</v>
      </c>
      <c r="L79">
        <v>60676</v>
      </c>
      <c r="M79">
        <v>60676</v>
      </c>
    </row>
    <row r="80" spans="1:17" x14ac:dyDescent="0.3">
      <c r="C80" s="43">
        <v>59741</v>
      </c>
      <c r="D80" s="73">
        <v>414702</v>
      </c>
      <c r="E80" s="70">
        <v>44690</v>
      </c>
      <c r="F80">
        <v>1</v>
      </c>
      <c r="H80" t="s">
        <v>8424</v>
      </c>
      <c r="I80" t="s">
        <v>8054</v>
      </c>
      <c r="J80" t="s">
        <v>8355</v>
      </c>
      <c r="K80">
        <v>3527</v>
      </c>
      <c r="L80">
        <v>3527</v>
      </c>
      <c r="M80">
        <v>3527</v>
      </c>
    </row>
    <row r="83" spans="1:14" x14ac:dyDescent="0.3">
      <c r="A83" t="s">
        <v>8125</v>
      </c>
      <c r="B83" t="s">
        <v>8126</v>
      </c>
      <c r="C83">
        <v>59721</v>
      </c>
      <c r="D83" s="148">
        <v>411368</v>
      </c>
      <c r="E83" s="70">
        <v>44620</v>
      </c>
      <c r="F83">
        <v>1</v>
      </c>
      <c r="H83" t="s">
        <v>8338</v>
      </c>
      <c r="I83" t="s">
        <v>8339</v>
      </c>
      <c r="J83" t="s">
        <v>8107</v>
      </c>
      <c r="K83">
        <v>1825</v>
      </c>
    </row>
    <row r="84" spans="1:14" x14ac:dyDescent="0.3">
      <c r="C84" s="43">
        <v>59742</v>
      </c>
      <c r="D84" s="149">
        <v>411368</v>
      </c>
      <c r="E84" s="70">
        <v>44620</v>
      </c>
      <c r="F84">
        <v>1</v>
      </c>
      <c r="H84" t="s">
        <v>8338</v>
      </c>
      <c r="I84" t="s">
        <v>8339</v>
      </c>
      <c r="J84" t="s">
        <v>8107</v>
      </c>
      <c r="K84">
        <v>5975</v>
      </c>
      <c r="L84">
        <v>1800</v>
      </c>
      <c r="M84">
        <v>1800</v>
      </c>
    </row>
    <row r="85" spans="1:14" x14ac:dyDescent="0.3">
      <c r="C85" s="43">
        <v>59742</v>
      </c>
      <c r="D85" s="148">
        <v>414345</v>
      </c>
      <c r="E85" s="70">
        <v>44671</v>
      </c>
      <c r="G85">
        <v>1</v>
      </c>
      <c r="H85" t="s">
        <v>8389</v>
      </c>
      <c r="I85" t="s">
        <v>8339</v>
      </c>
      <c r="J85" t="s">
        <v>8313</v>
      </c>
      <c r="K85">
        <v>5255</v>
      </c>
    </row>
    <row r="88" spans="1:14" x14ac:dyDescent="0.3">
      <c r="A88" s="76">
        <v>1.7</v>
      </c>
      <c r="B88" t="s">
        <v>8127</v>
      </c>
      <c r="C88">
        <v>59722</v>
      </c>
      <c r="D88" s="44">
        <v>388253</v>
      </c>
      <c r="E88" s="70">
        <v>44083</v>
      </c>
      <c r="G88" s="75">
        <v>1</v>
      </c>
      <c r="H88" t="s">
        <v>8053</v>
      </c>
      <c r="I88" t="s">
        <v>8054</v>
      </c>
      <c r="J88" t="s">
        <v>8111</v>
      </c>
      <c r="K88">
        <v>3570</v>
      </c>
      <c r="L88" s="75">
        <v>3570</v>
      </c>
      <c r="N88" t="s">
        <v>8175</v>
      </c>
    </row>
    <row r="89" spans="1:14" x14ac:dyDescent="0.3">
      <c r="C89">
        <v>59722</v>
      </c>
      <c r="D89" s="148">
        <v>382403</v>
      </c>
      <c r="E89" s="70">
        <v>43978</v>
      </c>
      <c r="F89">
        <v>1</v>
      </c>
      <c r="H89" t="s">
        <v>8128</v>
      </c>
      <c r="I89" t="s">
        <v>8054</v>
      </c>
      <c r="J89" t="s">
        <v>8119</v>
      </c>
      <c r="K89">
        <v>16129</v>
      </c>
      <c r="L89">
        <v>802</v>
      </c>
      <c r="M89">
        <v>802</v>
      </c>
    </row>
    <row r="90" spans="1:14" x14ac:dyDescent="0.3">
      <c r="C90">
        <v>59722</v>
      </c>
      <c r="D90" s="73">
        <v>416166</v>
      </c>
      <c r="E90" s="70">
        <v>44708</v>
      </c>
      <c r="G90">
        <v>1</v>
      </c>
      <c r="H90" t="s">
        <v>8436</v>
      </c>
      <c r="I90" t="s">
        <v>8425</v>
      </c>
      <c r="J90" t="s">
        <v>8313</v>
      </c>
      <c r="K90">
        <v>2424</v>
      </c>
      <c r="L90">
        <v>2424</v>
      </c>
      <c r="M90">
        <v>2424</v>
      </c>
    </row>
    <row r="91" spans="1:14" x14ac:dyDescent="0.3">
      <c r="C91" s="43">
        <v>59743</v>
      </c>
      <c r="D91" s="73">
        <v>405337</v>
      </c>
      <c r="E91" s="70">
        <v>44459</v>
      </c>
      <c r="F91">
        <v>1</v>
      </c>
      <c r="H91" t="s">
        <v>8249</v>
      </c>
      <c r="I91" t="s">
        <v>8425</v>
      </c>
      <c r="J91" t="s">
        <v>8115</v>
      </c>
      <c r="K91">
        <v>7290</v>
      </c>
      <c r="L91">
        <v>7290</v>
      </c>
      <c r="M91">
        <v>7290</v>
      </c>
    </row>
    <row r="92" spans="1:14" x14ac:dyDescent="0.3">
      <c r="C92" s="43">
        <v>59743</v>
      </c>
      <c r="D92" s="73">
        <v>396499</v>
      </c>
      <c r="E92" s="70">
        <v>44427</v>
      </c>
      <c r="F92">
        <v>1</v>
      </c>
      <c r="H92" t="s">
        <v>8129</v>
      </c>
      <c r="I92" t="s">
        <v>8048</v>
      </c>
      <c r="J92" t="s">
        <v>8119</v>
      </c>
      <c r="K92">
        <v>68977</v>
      </c>
      <c r="L92">
        <v>18124</v>
      </c>
      <c r="M92">
        <v>18124</v>
      </c>
    </row>
    <row r="95" spans="1:14" x14ac:dyDescent="0.3">
      <c r="B95" s="44"/>
      <c r="C95" t="s">
        <v>8520</v>
      </c>
    </row>
    <row r="96" spans="1:14" x14ac:dyDescent="0.3">
      <c r="B96" s="148"/>
      <c r="C96" t="s">
        <v>8521</v>
      </c>
    </row>
    <row r="97" spans="2:3" x14ac:dyDescent="0.3">
      <c r="B97" s="149"/>
      <c r="C97" t="s">
        <v>8522</v>
      </c>
    </row>
    <row r="98" spans="2:3" x14ac:dyDescent="0.3">
      <c r="B98" s="73"/>
      <c r="C98" t="s">
        <v>8524</v>
      </c>
    </row>
    <row r="99" spans="2:3" x14ac:dyDescent="0.3">
      <c r="B99" s="150"/>
      <c r="C99" t="s">
        <v>8523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4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41" t="s">
        <v>3815</v>
      </c>
      <c r="B1" s="142"/>
      <c r="C1" s="142"/>
      <c r="D1" s="143"/>
      <c r="E1" s="144" t="s">
        <v>7818</v>
      </c>
      <c r="F1" s="145"/>
      <c r="G1" s="146"/>
      <c r="H1" s="5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5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6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7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8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8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8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8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8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8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8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8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8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7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8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8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8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8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8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8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8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8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7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8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8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8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8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7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8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8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8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8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8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7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8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8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8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8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8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8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8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8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8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8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8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8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7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8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7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8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8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8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8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8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7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8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7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8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7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8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7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8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7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8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8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8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8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8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8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8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8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8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8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8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8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8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8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8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8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8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8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8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7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8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6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7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8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8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8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7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8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8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8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8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8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7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8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8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8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8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8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8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8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8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7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8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8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7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8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8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8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8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8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7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8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8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8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8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8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8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8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8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8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7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8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8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8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8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8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7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8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8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8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8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8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8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7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8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8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7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8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8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7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8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8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8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8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8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8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8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8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8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8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7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8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8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8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8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8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8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8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8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8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7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8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8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8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8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8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7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8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8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8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8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8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8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8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7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8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8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8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8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8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6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7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8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8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7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8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7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8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8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8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7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8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8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7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8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8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8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8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8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8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8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8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7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8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8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8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7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8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8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8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8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8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7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8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8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8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7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8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8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7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8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8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8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8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8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8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8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7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8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8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8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8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8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8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8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8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8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8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8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8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8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8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8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8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8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8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8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8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8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8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8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8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8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8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8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8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8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8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8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8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8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8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8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8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8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8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8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8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8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8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8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8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8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8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8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8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8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8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8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8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8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8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8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8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8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8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8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8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8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8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8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8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8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8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8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8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8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7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8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8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8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8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8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8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8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8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8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8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8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8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7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8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8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8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7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8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8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7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8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8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8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7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8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8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8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8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7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8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8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7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8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8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8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7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8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8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8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8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7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8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7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8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7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8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7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8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7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8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8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MIE Commits to address</vt:lpstr>
      <vt:lpstr>ETC sheet-Cat T_BT</vt:lpstr>
      <vt:lpstr>ETC sheet-Cat B</vt:lpstr>
      <vt:lpstr>ETC sheet-All incomplete</vt:lpstr>
      <vt:lpstr>ETC sheet-full</vt:lpstr>
      <vt:lpstr>forecast data dump</vt:lpstr>
      <vt:lpstr>'EAC for Cat A'!Print_Area</vt:lpstr>
      <vt:lpstr>'EAC for Cat C'!Print_Area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2022-10-24T17:31:23Z</cp:lastPrinted>
  <dcterms:created xsi:type="dcterms:W3CDTF">2021-07-17T02:04:36Z</dcterms:created>
  <dcterms:modified xsi:type="dcterms:W3CDTF">2022-10-24T17:46:41Z</dcterms:modified>
</cp:coreProperties>
</file>