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328"/>
  <workbookPr showInkAnnotation="0" autoCompressPictures="0"/>
  <mc:AlternateContent xmlns:mc="http://schemas.openxmlformats.org/markup-compatibility/2006">
    <mc:Choice Requires="x15">
      <x15ac:absPath xmlns:x15ac="http://schemas.microsoft.com/office/spreadsheetml/2010/11/ac" url="C:\Users\Glenn\Documents\BNL sPHENIX\P6 and WBS\BOE Director's Review April 2019\Final BOE Files for April 2019 Director's Review\"/>
    </mc:Choice>
  </mc:AlternateContent>
  <xr:revisionPtr revIDLastSave="0" documentId="13_ncr:1_{EEB1B88E-875A-4155-8A14-DC70B66B84A8}" xr6:coauthVersionLast="41" xr6:coauthVersionMax="41" xr10:uidLastSave="{00000000-0000-0000-0000-000000000000}"/>
  <bookViews>
    <workbookView xWindow="-108" yWindow="-108" windowWidth="23256" windowHeight="12576" tabRatio="500" firstSheet="4" activeTab="6" xr2:uid="{00000000-000D-0000-FFFF-FFFF00000000}"/>
  </bookViews>
  <sheets>
    <sheet name="Nav" sheetId="9" r:id="rId1"/>
    <sheet name="Factory Prep-Summary" sheetId="1" r:id="rId2"/>
    <sheet name="Pre-Production-Summary" sheetId="12" r:id="rId3"/>
    <sheet name="Production-Summary" sheetId="13" r:id="rId4"/>
    <sheet name="Factory Prep-Details" sheetId="10" r:id="rId5"/>
    <sheet name="Pre-Production-Details" sheetId="14" r:id="rId6"/>
    <sheet name="Production-Details" sheetId="15" r:id="rId7"/>
    <sheet name="Quotations" sheetId="16" r:id="rId8"/>
  </sheets>
  <calcPr calcId="191029" concurrentCalc="0"/>
  <extLst>
    <ext xmlns:xcalcf="http://schemas.microsoft.com/office/spreadsheetml/2018/calcfeatures" uri="{B58B0392-4F1F-4190-BB64-5DF3571DCE5F}">
      <xcalcf:calcFeatures>
        <xcalcf:feature name="microsoft.com:RD"/>
        <xcalcf:feature name="microsoft.com:FV"/>
      </xcalcf:calcFeatures>
    </ext>
    <ext xmlns:mx="http://schemas.microsoft.com/office/mac/excel/2008/main" uri="{7523E5D3-25F3-A5E0-1632-64F254C22452}">
      <mx:ArchID Flags="2"/>
    </ext>
  </extLst>
</workbook>
</file>

<file path=xl/calcChain.xml><?xml version="1.0" encoding="utf-8"?>
<calcChain xmlns="http://schemas.openxmlformats.org/spreadsheetml/2006/main">
  <c r="G35" i="15" l="1"/>
  <c r="N102" i="16"/>
  <c r="L101" i="16"/>
  <c r="N101" i="16"/>
  <c r="L100" i="16"/>
  <c r="N100" i="16"/>
  <c r="N99" i="16"/>
  <c r="N98" i="16"/>
  <c r="N97" i="16"/>
  <c r="N54" i="16"/>
  <c r="L33" i="16"/>
  <c r="N33" i="16"/>
  <c r="L32" i="16"/>
  <c r="N32" i="16"/>
  <c r="L31" i="16"/>
  <c r="N31" i="16"/>
  <c r="L30" i="16"/>
  <c r="N30" i="16"/>
  <c r="L29" i="16"/>
  <c r="N29" i="16"/>
  <c r="F27" i="15"/>
  <c r="N123" i="16"/>
  <c r="F26" i="15"/>
  <c r="N122" i="16"/>
  <c r="F25" i="15"/>
  <c r="F24" i="15"/>
  <c r="F22" i="15"/>
  <c r="F21" i="15"/>
  <c r="F20" i="15"/>
  <c r="F19" i="15"/>
  <c r="F18" i="15"/>
  <c r="F17" i="15"/>
  <c r="N58" i="16"/>
  <c r="F15" i="15"/>
  <c r="N57" i="16"/>
  <c r="F14" i="15"/>
  <c r="N55" i="16"/>
  <c r="F13" i="15"/>
  <c r="N56" i="16"/>
  <c r="F12" i="15"/>
  <c r="F11" i="15"/>
  <c r="F9" i="15"/>
  <c r="F8" i="15"/>
  <c r="F7" i="15"/>
  <c r="F6" i="15"/>
  <c r="F5" i="15"/>
  <c r="I23" i="15"/>
  <c r="I16" i="15"/>
  <c r="I10" i="15"/>
  <c r="I4" i="15"/>
  <c r="J3" i="15"/>
  <c r="N125" i="16"/>
  <c r="M121" i="16"/>
  <c r="N103" i="16"/>
  <c r="N59" i="16"/>
  <c r="N34" i="16"/>
  <c r="I4" i="14"/>
  <c r="I6" i="14"/>
  <c r="I8" i="14"/>
  <c r="I10" i="14"/>
  <c r="I12" i="14"/>
  <c r="J3" i="14"/>
  <c r="I4" i="10"/>
  <c r="I7" i="10"/>
  <c r="J3" i="10"/>
  <c r="F43" i="15"/>
  <c r="J82" i="13"/>
  <c r="F29" i="14"/>
  <c r="J82" i="12"/>
  <c r="G41" i="15"/>
  <c r="G32" i="15"/>
  <c r="G43" i="15"/>
  <c r="G27" i="14"/>
  <c r="G26" i="14"/>
  <c r="G25" i="14"/>
  <c r="G24" i="14"/>
  <c r="G23" i="14"/>
  <c r="G22" i="14"/>
  <c r="G20" i="14"/>
  <c r="G18" i="14"/>
  <c r="F17" i="10"/>
  <c r="J82" i="1"/>
  <c r="G15" i="10"/>
  <c r="G13" i="10"/>
  <c r="G17" i="10"/>
  <c r="G29" i="14"/>
  <c r="N6" i="13"/>
  <c r="N6" i="12"/>
  <c r="G81" i="12"/>
  <c r="G81" i="1"/>
  <c r="G82" i="12"/>
  <c r="G82" i="13"/>
  <c r="G82" i="1"/>
</calcChain>
</file>

<file path=xl/sharedStrings.xml><?xml version="1.0" encoding="utf-8"?>
<sst xmlns="http://schemas.openxmlformats.org/spreadsheetml/2006/main" count="508" uniqueCount="194">
  <si>
    <t>Prepared By:</t>
  </si>
  <si>
    <t>Date of Est:</t>
  </si>
  <si>
    <t>DocNo.
(refer Rev. Log)</t>
  </si>
  <si>
    <t>WBS Dictionary Definition:</t>
  </si>
  <si>
    <t>Estimate Type (check all that apply):</t>
  </si>
  <si>
    <t>Work Complete</t>
  </si>
  <si>
    <t>Existing Purchase Order</t>
  </si>
  <si>
    <t>Catalog Listing or Industrial Construction Database</t>
  </si>
  <si>
    <t>Documented Vendor Quotation based on Drawings/Sketches/Specifications</t>
  </si>
  <si>
    <t>Budgetary Estimate by Vendor/Fabricator based on Sketches, Drawings, or other Written Correspondence</t>
  </si>
  <si>
    <t>Engineering Estimate based on Similar Items or Procedures</t>
  </si>
  <si>
    <t>Engineering Estimate based on Analysis</t>
  </si>
  <si>
    <t>Expert Opinion</t>
  </si>
  <si>
    <t>Supporting Documents (including but not limited to):</t>
  </si>
  <si>
    <t>Assumptions Used in Developing Estimate</t>
  </si>
  <si>
    <t>Details of the Base Estimate (explanation of the Work)</t>
  </si>
  <si>
    <t>WBS</t>
  </si>
  <si>
    <t>Description</t>
  </si>
  <si>
    <t>sPHENIX Detector
Relativistic Heavy Ion Collider
BASIS of ESTIMATE (BoE)</t>
  </si>
  <si>
    <t>Work Package Name:</t>
  </si>
  <si>
    <t>WBS Number:</t>
  </si>
  <si>
    <t>Control Account Number</t>
  </si>
  <si>
    <t>L2 Project Name</t>
  </si>
  <si>
    <t>L2 WBS Number</t>
  </si>
  <si>
    <t>L3 Project Name (Control Account)</t>
  </si>
  <si>
    <t>L3 WBS Number</t>
  </si>
  <si>
    <t>Time Projection Chamber</t>
  </si>
  <si>
    <t>Work Package Name</t>
  </si>
  <si>
    <t>WBS Number</t>
  </si>
  <si>
    <t>Basis of Estimate Link</t>
  </si>
  <si>
    <t>Item</t>
  </si>
  <si>
    <t>Vendor</t>
  </si>
  <si>
    <t>Total</t>
  </si>
  <si>
    <t>Status</t>
  </si>
  <si>
    <t>Basis of Estimate</t>
  </si>
  <si>
    <t>McMaster-Carr</t>
  </si>
  <si>
    <t>Pending</t>
  </si>
  <si>
    <t>Manufacturer Quote</t>
  </si>
  <si>
    <t>Vendor Quote</t>
  </si>
  <si>
    <t>Experience</t>
  </si>
  <si>
    <t>(follow link for detailed summary)</t>
  </si>
  <si>
    <t>Thomas K. Hemmick</t>
  </si>
  <si>
    <t>X</t>
  </si>
  <si>
    <t>Grand Total</t>
  </si>
  <si>
    <t>Factory Prep-Summary</t>
  </si>
  <si>
    <t>Pre-Production-Summary</t>
  </si>
  <si>
    <t>Production-Summary</t>
  </si>
  <si>
    <t>Laminar Flow Hood (8 foot)</t>
  </si>
  <si>
    <t>Kats Enterprises</t>
  </si>
  <si>
    <t>Garments, gloves, etc</t>
  </si>
  <si>
    <t>Gas</t>
  </si>
  <si>
    <t>Current Purchase</t>
  </si>
  <si>
    <t>Gluing jigs, small tools</t>
  </si>
  <si>
    <t>SBU Shop Quote</t>
  </si>
  <si>
    <t>Sbu Shop Quote</t>
  </si>
  <si>
    <t>PadPlane</t>
  </si>
  <si>
    <t>Somacis</t>
  </si>
  <si>
    <t>Production Mask</t>
  </si>
  <si>
    <t>CERN</t>
  </si>
  <si>
    <t>GEMS</t>
  </si>
  <si>
    <t>TPC R2 Modules</t>
  </si>
  <si>
    <t>TPC R2 Factory Preparation</t>
  </si>
  <si>
    <t>TPC R2 Pre-Production Module</t>
  </si>
  <si>
    <t>TPC R2 Module Production</t>
  </si>
  <si>
    <t>TPC R2 Module Factory Preparation</t>
  </si>
  <si>
    <t xml:space="preserve">   TPC R2 Module Factory Preparation</t>
  </si>
  <si>
    <t xml:space="preserve">      Prepare TPC R2 Factory Clean Facility</t>
  </si>
  <si>
    <t xml:space="preserve">      Prepare TPC R2 Factory Tooling</t>
  </si>
  <si>
    <t xml:space="preserve">      Procure TPC R2 Pre-Production Module Pad Planes</t>
  </si>
  <si>
    <t xml:space="preserve">      Procure TPC R2 Pre-Production Module GEMs</t>
  </si>
  <si>
    <t xml:space="preserve">   TPC R2 Pre-Production Module</t>
  </si>
  <si>
    <t xml:space="preserve">      Procure TPC R2 Pre-Production Module Stongbacks</t>
  </si>
  <si>
    <t xml:space="preserve">      Procure TPC R2 Pre-Production Module Frames</t>
  </si>
  <si>
    <t xml:space="preserve">      Procure TPC R2 Pre-Production Module Grids</t>
  </si>
  <si>
    <t xml:space="preserve">   TPC R2 Module Production</t>
  </si>
  <si>
    <t xml:space="preserve">      Procure TPC R2 Module frames</t>
  </si>
  <si>
    <t xml:space="preserve">      Procure TPC R2 Module strongbacks</t>
  </si>
  <si>
    <t xml:space="preserve">      Procure TPC R2 Module Pad Planes</t>
  </si>
  <si>
    <t xml:space="preserve">      Procure TPC R2 Module Grids</t>
  </si>
  <si>
    <r>
      <rPr>
        <b/>
        <u/>
        <sz val="12"/>
        <color theme="1"/>
        <rFont val="Calibri"/>
        <family val="2"/>
        <scheme val="minor"/>
      </rPr>
      <t xml:space="preserve">TECHNICAL SCOPE: </t>
    </r>
    <r>
      <rPr>
        <sz val="12"/>
        <color theme="1"/>
        <rFont val="Calibri"/>
        <family val="2"/>
        <scheme val="minor"/>
      </rPr>
      <t xml:space="preserve">
MAKE PRODUCTION SITES READY FOR PRODUCING R2 READOUT MODULES.
</t>
    </r>
    <r>
      <rPr>
        <b/>
        <u/>
        <sz val="12"/>
        <color theme="1"/>
        <rFont val="Calibri"/>
        <family val="2"/>
        <scheme val="minor"/>
      </rPr>
      <t xml:space="preserve">WORK STATEMENT: </t>
    </r>
    <r>
      <rPr>
        <sz val="12"/>
        <color theme="1"/>
        <rFont val="Calibri"/>
        <family val="2"/>
        <scheme val="minor"/>
      </rPr>
      <t xml:space="preserve">
PROCURE MATERIAL/EQUIPMENT AND INSTALL IT AT THE R2 FACTORY SITES.
</t>
    </r>
  </si>
  <si>
    <t>The module production will happen at three different locations:  PNPI (Russia), WIS (Israel), and Vanderbilt (TN).  Each of these sites has experience with clean facilities.  Nonetheless, GEM work in particular requires exceptionally clean facilities.  Exceptioanl cleanliness is easy to achieve by placing a laminar flow table INTO an existing clean room.  Such an arrangement is easily better than class 10 and more than sufficiently clean for the purposes of GEM chamber production.  In this item we have included the purchase of a new 8 foot laminar table, gas, and jigs to ready the site for pre-production.</t>
  </si>
  <si>
    <t>Each facility that will form a module factory for sPHENIX already contains a moderately clean space.  We will augment that moderately clean space through the purchase of an 8 foot long laminar flow hood.  This will provide not only a very clean work space, but enough room for working on modules side-by-side at various stages of construction.  We additionally include costs for consumables (booties hoods, alcohol, chanber gas) and various custom tooling jigs necessary to handle sPHENIX modules.</t>
  </si>
  <si>
    <r>
      <rPr>
        <b/>
        <u/>
        <sz val="12"/>
        <color theme="1"/>
        <rFont val="Calibri"/>
        <family val="2"/>
        <scheme val="minor"/>
      </rPr>
      <t xml:space="preserve">TECHNICAL SCOPE: </t>
    </r>
    <r>
      <rPr>
        <sz val="12"/>
        <color theme="1"/>
        <rFont val="Calibri"/>
        <family val="2"/>
        <scheme val="minor"/>
      </rPr>
      <t xml:space="preserve">
DESIGN, PROCURE, AND ASSEMBLE ALL NEEDED PARTS FOR PRODUCING R2 PRE-PRODUCTION READOUT MODULES INCLUDING TESTING.
</t>
    </r>
    <r>
      <rPr>
        <b/>
        <u/>
        <sz val="12"/>
        <color theme="1"/>
        <rFont val="Calibri"/>
        <family val="2"/>
        <scheme val="minor"/>
      </rPr>
      <t xml:space="preserve">WORK STATEMENT: </t>
    </r>
    <r>
      <rPr>
        <sz val="12"/>
        <color theme="1"/>
        <rFont val="Calibri"/>
        <family val="2"/>
        <scheme val="minor"/>
      </rPr>
      <t xml:space="preserve">
IDENTIFY AND PROCURE AND ASSEMBLE MATERIAL/EQUIPMENT FOR THE R2 PRE-PRODUCTION MODULES.
</t>
    </r>
  </si>
  <si>
    <t>The pre-production modules is to be made after three different prototype modules have been made a tested:  TWO v1 modules and ONE v2 module.  Our presumption is that the module design is mature.  We will test this prosumpation as well as the factory preparedness by the construction of a single "pre-production" module (sometimes known as a first article).  The successful testing of the first article will be used to not only establish the efficacy of the design, but the readiness of the factory to begin mass production.</t>
  </si>
  <si>
    <t xml:space="preserve">The Pre-production module stage bears striking resemblance to the V1 and V2 module prototyping stages since it is in effect a continuation of the very same work.  It will involve strangbacks, frames, grids, and pad planes.  Gas enclosures are presumed to be a part os thf "jigs" costs in the factory prep.  </t>
  </si>
  <si>
    <r>
      <rPr>
        <b/>
        <u/>
        <sz val="12"/>
        <color theme="1"/>
        <rFont val="Calibri"/>
        <family val="2"/>
        <scheme val="minor"/>
      </rPr>
      <t xml:space="preserve">TECHNICAL SCOPE: </t>
    </r>
    <r>
      <rPr>
        <sz val="12"/>
        <color theme="1"/>
        <rFont val="Calibri"/>
        <family val="2"/>
        <scheme val="minor"/>
      </rPr>
      <t xml:space="preserve">
PROCURE, ASSEMBLE AND TEST ALL NEEDED PARTS FOR FINAL PRODUCTION OF R2 READOUT MODULES.
</t>
    </r>
    <r>
      <rPr>
        <b/>
        <u/>
        <sz val="12"/>
        <color theme="1"/>
        <rFont val="Calibri"/>
        <family val="2"/>
        <scheme val="minor"/>
      </rPr>
      <t xml:space="preserve">WORK STATEMENT: </t>
    </r>
    <r>
      <rPr>
        <sz val="12"/>
        <color theme="1"/>
        <rFont val="Calibri"/>
        <family val="2"/>
        <scheme val="minor"/>
      </rPr>
      <t xml:space="preserve">
 PROCURE AND ASSEMBLE MATERIAL/EQUIPMENT FOR THE FINAL PRODUCTION OF R2 READOUT MODULES.</t>
    </r>
  </si>
  <si>
    <t xml:space="preserve">
</t>
  </si>
  <si>
    <t>The cost of the single pre-production module is estimated the same for all module sizes.</t>
  </si>
  <si>
    <t>The full cost for all modules includes all parts except the GEMs which are costed under TPC Mechanics.</t>
  </si>
  <si>
    <t>1.02.03</t>
  </si>
  <si>
    <t>1.02.03.01</t>
  </si>
  <si>
    <t>1.02.03.02</t>
  </si>
  <si>
    <t>1.02.03.03</t>
  </si>
  <si>
    <t>Cost Summary (FY17 Direct)</t>
  </si>
  <si>
    <t>The cost without Estimate Uncertainty is is the same for preparing a factory regardless of module size.</t>
  </si>
  <si>
    <t>Estimate Uncertainty</t>
  </si>
  <si>
    <t>Because we have quotes for laminar tables and gas, these items carry 20% Estimate Uncertainty.  Conuamables and jigs carry 40% Estimate Uncertainty.</t>
  </si>
  <si>
    <t>The strongbacks, GEM frames etc are all assumed to be very well known costs based upon existing expenses from years of R&amp;D effort.  These items therefore carry only 20% Estimate Uncertainty.  Also similar to the R&amp;D efforts, we assume a 40% Estimate Uncertainty on the GEM foils since these will be of a new design.</t>
  </si>
  <si>
    <t>Production is assumed to be exactly similar to pre-production with the exception of higher Estimate Uncertainty on several items.  First is the pad plane.  If our HV plan changes due to the Italian devleopment of SMART onboard HV systems, we would anticipate a cost increase in the pad plane.  We've therefore increased the pad plane Estimate Uncertainty to allow for this flexibility.  Secondly, production will involve an extra grid to be delivered with each module.  This field-termination grid component may be made by photographic procedures rather than by a woven mesh.  Becauser of this ambiguity we have increased the grid Estimate Uncertainty to 40%.</t>
  </si>
  <si>
    <t>The estimate is effectively scaled for a higher number of modules from the estimate for a single pre-production module.   That said, the production modules will carry a field termination grid (not part of prototypes) and therefore the Estimate Uncertainty for this item is high.  Secondly, new developments in HV might become available and since these affect the pad plane HV sector, we have increased the Estimate Uncertainty on the pad planes.</t>
  </si>
  <si>
    <t>The Estimate Uncertainty is 20% on familiar items and rises to 40% on the pad plane and grids for reasons mentioned above.</t>
  </si>
  <si>
    <t>Material</t>
  </si>
  <si>
    <t>Labor</t>
  </si>
  <si>
    <t>Justification</t>
  </si>
  <si>
    <t>Category</t>
  </si>
  <si>
    <t>Hours</t>
  </si>
  <si>
    <t>TOTAL</t>
  </si>
  <si>
    <t>Prepare TPC R2 Factory Tooling</t>
  </si>
  <si>
    <t>STUD</t>
  </si>
  <si>
    <t>PROF</t>
  </si>
  <si>
    <t>Prepare TPC R2 Factory Clean Facility</t>
  </si>
  <si>
    <t>Design TPC R2 Pre-Production Module (strongback, frame, grid, pad, GEMs)</t>
  </si>
  <si>
    <t>Procure TPC R2 Pre-Production Module GEMs</t>
  </si>
  <si>
    <t>TECH</t>
  </si>
  <si>
    <t>Procure TPC R2 Pre-Production Module Pad Planes</t>
  </si>
  <si>
    <t>Procure TPC R2 Pre-Production Module Stongbacks</t>
  </si>
  <si>
    <t>Procure TPC R2 Pre-Production Module Grids</t>
  </si>
  <si>
    <t>Test TPC R2 Pre-Production Module</t>
  </si>
  <si>
    <t>SCI</t>
  </si>
  <si>
    <t>Assemble TPC R2 Pre-Production Module in TPC R2 Factory</t>
  </si>
  <si>
    <t>Similar to PHENIX HBD</t>
  </si>
  <si>
    <t>Similar to prototype design</t>
  </si>
  <si>
    <t>Similar to ALICE ITS Upgrade</t>
  </si>
  <si>
    <t>Copy of order for prototype</t>
  </si>
  <si>
    <t>Procure TPC R2 Module strongbacks</t>
  </si>
  <si>
    <t>Procure TPC R2 Module frames - Provide Requirements to Procurement</t>
  </si>
  <si>
    <t>Procure TPC R2 Module Grids</t>
  </si>
  <si>
    <t>Procure TPC R2 Module Pad Planes</t>
  </si>
  <si>
    <t>Build TPC R2 Modules</t>
  </si>
  <si>
    <t>Test TPC R2 Modules</t>
  </si>
  <si>
    <t>Copy of prototype order</t>
  </si>
  <si>
    <t>Labor Hours</t>
  </si>
  <si>
    <t>All combined into one Purchase requisition</t>
  </si>
  <si>
    <t>Manufacturer/Distributor</t>
  </si>
  <si>
    <t>Model</t>
  </si>
  <si>
    <t>Qualifier</t>
  </si>
  <si>
    <t>Quantity</t>
  </si>
  <si>
    <t>Each</t>
  </si>
  <si>
    <t>GEM Top Frames - Machining</t>
  </si>
  <si>
    <t>D&amp;L Custom Products</t>
  </si>
  <si>
    <t>Accurate Plastics Inc</t>
  </si>
  <si>
    <t>Strongback</t>
  </si>
  <si>
    <t>Mackenzie-Machine</t>
  </si>
  <si>
    <t>O-rings</t>
  </si>
  <si>
    <t>Brass Bolts (8-32 x 3/4") for Strongbacks</t>
  </si>
  <si>
    <t>93465A197</t>
  </si>
  <si>
    <t>10 packs</t>
  </si>
  <si>
    <t>Acetal Alignment Pins (1/16" x 1/8") for Strongbacks</t>
  </si>
  <si>
    <t>97155A202</t>
  </si>
  <si>
    <t>50 packs</t>
  </si>
  <si>
    <t>Apiezon L ultra high vacuum grease for SB</t>
  </si>
  <si>
    <t>Kurt J Lesker</t>
  </si>
  <si>
    <t>APLB</t>
  </si>
  <si>
    <t>Pad Plane</t>
  </si>
  <si>
    <t>TTM</t>
  </si>
  <si>
    <t>Board</t>
  </si>
  <si>
    <t>NRE</t>
  </si>
  <si>
    <t>eTest</t>
  </si>
  <si>
    <t>High Density Interconnect</t>
  </si>
  <si>
    <t>SAMETC</t>
  </si>
  <si>
    <t>EEProm</t>
  </si>
  <si>
    <t>Digikey</t>
  </si>
  <si>
    <t>DS2431P+T&amp;RCT-ND</t>
  </si>
  <si>
    <t>Pad Plane Stuffing</t>
  </si>
  <si>
    <t>East End Assembly</t>
  </si>
  <si>
    <t>Raw Mesh Material</t>
  </si>
  <si>
    <t>TPC Inc</t>
  </si>
  <si>
    <t>050X050T0012W48</t>
  </si>
  <si>
    <t>sq. ft.</t>
  </si>
  <si>
    <t>Mesh Frames - Machining</t>
  </si>
  <si>
    <t>Mesh Frames Material</t>
  </si>
  <si>
    <t>GEBX.0621212N</t>
  </si>
  <si>
    <t>Consumables</t>
  </si>
  <si>
    <t>GEM Bot Frames 1-3 - Machining</t>
  </si>
  <si>
    <t>GEM Bot Frames  4 - Machining</t>
  </si>
  <si>
    <t>Mackenzie Machining</t>
  </si>
  <si>
    <t>Hardware (brass bolts)</t>
  </si>
  <si>
    <t>Alignment Pins</t>
  </si>
  <si>
    <t>Vacuum Grease</t>
  </si>
  <si>
    <t>Pad Plane: Board</t>
  </si>
  <si>
    <t>Pad Plane: NRE</t>
  </si>
  <si>
    <t>Pad Plane: eTest</t>
  </si>
  <si>
    <t>R2GEM1_FrameFront_Ver2.0 1/16" thick</t>
  </si>
  <si>
    <t>R2GEM1_FrameBack_Ver2.0 1/16" thick</t>
  </si>
  <si>
    <t>R2GEM4_FrameBack_Ver2.0 1/8" thick</t>
  </si>
  <si>
    <t>R2 GEM Frame Material (1/16")</t>
  </si>
  <si>
    <t>R2 GEM Frame Material (1/8")</t>
  </si>
  <si>
    <t>GEBX.1251212N</t>
  </si>
  <si>
    <t>R2</t>
  </si>
  <si>
    <t>same as R2GEM1_FrameBack_Ver2.0 1/16"</t>
  </si>
  <si>
    <t>R2 Strongbacks</t>
  </si>
  <si>
    <t>135 v2</t>
  </si>
  <si>
    <t>Activity</t>
  </si>
  <si>
    <t>Procure TPC R2 Pre-Production Module Frames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</si>
</sst>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6" formatCode="&quot;$&quot;#,##0_);[Red]\(&quot;$&quot;#,##0\)"/>
    <numFmt numFmtId="164" formatCode="&quot;$&quot;#,##0"/>
    <numFmt numFmtId="165" formatCode="&quot;$&quot;#,##0.00"/>
  </numFmts>
  <fonts count="22" x14ac:knownFonts="1">
    <font>
      <sz val="12"/>
      <color theme="1"/>
      <name val="Calibri"/>
      <family val="2"/>
      <scheme val="minor"/>
    </font>
    <font>
      <sz val="11"/>
      <color theme="1"/>
      <name val="Calibri"/>
      <family val="2"/>
      <scheme val="minor"/>
    </font>
    <font>
      <sz val="11"/>
      <color theme="1"/>
      <name val="Calibri"/>
      <family val="2"/>
      <scheme val="minor"/>
    </font>
    <font>
      <b/>
      <sz val="24"/>
      <color theme="1"/>
      <name val="Calibri"/>
      <family val="2"/>
      <scheme val="minor"/>
    </font>
    <font>
      <b/>
      <sz val="14"/>
      <color theme="1"/>
      <name val="Calibri"/>
      <family val="2"/>
      <scheme val="minor"/>
    </font>
    <font>
      <u/>
      <sz val="12"/>
      <color theme="10"/>
      <name val="Calibri"/>
      <family val="2"/>
      <scheme val="minor"/>
    </font>
    <font>
      <u/>
      <sz val="12"/>
      <color theme="11"/>
      <name val="Calibri"/>
      <family val="2"/>
      <scheme val="minor"/>
    </font>
    <font>
      <sz val="20"/>
      <color theme="1"/>
      <name val="Calibri"/>
      <family val="2"/>
      <scheme val="minor"/>
    </font>
    <font>
      <b/>
      <sz val="20"/>
      <color theme="1"/>
      <name val="Calibri"/>
      <family val="2"/>
      <scheme val="minor"/>
    </font>
    <font>
      <b/>
      <sz val="11"/>
      <color theme="0"/>
      <name val="Calibri"/>
      <family val="2"/>
      <scheme val="minor"/>
    </font>
    <font>
      <b/>
      <sz val="11"/>
      <color rgb="FF000000"/>
      <name val="Calibri"/>
      <family val="2"/>
      <scheme val="minor"/>
    </font>
    <font>
      <sz val="16"/>
      <color theme="1"/>
      <name val="Calibri"/>
      <family val="2"/>
      <scheme val="minor"/>
    </font>
    <font>
      <b/>
      <sz val="16"/>
      <color theme="1"/>
      <name val="Calibri"/>
      <family val="2"/>
      <scheme val="minor"/>
    </font>
    <font>
      <sz val="11"/>
      <color rgb="FF9C0006"/>
      <name val="Calibri"/>
      <family val="2"/>
      <scheme val="minor"/>
    </font>
    <font>
      <sz val="11"/>
      <color rgb="FF9C6500"/>
      <name val="Calibri"/>
      <family val="2"/>
      <scheme val="minor"/>
    </font>
    <font>
      <sz val="12"/>
      <name val="Calibri"/>
      <family val="2"/>
      <scheme val="minor"/>
    </font>
    <font>
      <b/>
      <u/>
      <sz val="12"/>
      <color theme="1"/>
      <name val="Calibri"/>
      <family val="2"/>
      <scheme val="minor"/>
    </font>
    <font>
      <b/>
      <sz val="16"/>
      <color theme="0"/>
      <name val="Calibri"/>
      <family val="2"/>
      <scheme val="minor"/>
    </font>
    <font>
      <sz val="16"/>
      <color theme="0"/>
      <name val="Calibri"/>
      <family val="2"/>
      <scheme val="minor"/>
    </font>
    <font>
      <sz val="12"/>
      <color theme="0"/>
      <name val="Calibri"/>
      <family val="2"/>
      <scheme val="minor"/>
    </font>
    <font>
      <b/>
      <sz val="12"/>
      <color theme="1"/>
      <name val="Calibri"/>
      <family val="2"/>
      <scheme val="minor"/>
    </font>
    <font>
      <b/>
      <sz val="11"/>
      <color theme="1"/>
      <name val="Calibri"/>
      <family val="2"/>
      <scheme val="minor"/>
    </font>
  </fonts>
  <fills count="13">
    <fill>
      <patternFill patternType="none"/>
    </fill>
    <fill>
      <patternFill patternType="gray125"/>
    </fill>
    <fill>
      <patternFill patternType="solid">
        <fgColor theme="3" tint="0.39997558519241921"/>
        <bgColor indexed="64"/>
      </patternFill>
    </fill>
    <fill>
      <patternFill patternType="solid">
        <fgColor theme="0"/>
        <bgColor indexed="64"/>
      </patternFill>
    </fill>
    <fill>
      <patternFill patternType="solid">
        <fgColor rgb="FF0070C0"/>
        <bgColor indexed="64"/>
      </patternFill>
    </fill>
    <fill>
      <patternFill patternType="solid">
        <fgColor rgb="FFFFFFFF"/>
        <bgColor indexed="64"/>
      </patternFill>
    </fill>
    <fill>
      <patternFill patternType="solid">
        <fgColor theme="0" tint="-0.14999847407452621"/>
        <bgColor indexed="64"/>
      </patternFill>
    </fill>
    <fill>
      <patternFill patternType="solid">
        <fgColor rgb="FFFFC7CE"/>
      </patternFill>
    </fill>
    <fill>
      <patternFill patternType="solid">
        <fgColor rgb="FFFFEB9C"/>
      </patternFill>
    </fill>
    <fill>
      <patternFill patternType="solid">
        <fgColor theme="4" tint="0.79998168889431442"/>
        <bgColor indexed="64"/>
      </patternFill>
    </fill>
    <fill>
      <patternFill patternType="solid">
        <fgColor theme="8" tint="0.79998168889431442"/>
        <bgColor indexed="65"/>
      </patternFill>
    </fill>
    <fill>
      <patternFill patternType="solid">
        <fgColor theme="1"/>
        <bgColor indexed="64"/>
      </patternFill>
    </fill>
    <fill>
      <patternFill patternType="solid">
        <fgColor theme="8" tint="0.79998168889431442"/>
        <bgColor indexed="64"/>
      </patternFill>
    </fill>
  </fills>
  <borders count="52">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medium">
        <color indexed="64"/>
      </top>
      <bottom/>
      <diagonal/>
    </border>
    <border>
      <left/>
      <right style="thin">
        <color indexed="64"/>
      </right>
      <top style="medium">
        <color indexed="64"/>
      </top>
      <bottom/>
      <diagonal/>
    </border>
    <border>
      <left/>
      <right style="thin">
        <color indexed="64"/>
      </right>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indexed="64"/>
      </left>
      <right style="thin">
        <color indexed="64"/>
      </right>
      <top/>
      <bottom style="thin">
        <color indexed="64"/>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bottom style="medium">
        <color indexed="64"/>
      </bottom>
      <diagonal/>
    </border>
    <border>
      <left style="thin">
        <color indexed="64"/>
      </left>
      <right style="medium">
        <color indexed="64"/>
      </right>
      <top style="medium">
        <color indexed="64"/>
      </top>
      <bottom/>
      <diagonal/>
    </border>
    <border>
      <left style="thin">
        <color indexed="64"/>
      </left>
      <right style="medium">
        <color indexed="64"/>
      </right>
      <top/>
      <bottom style="medium">
        <color indexed="64"/>
      </bottom>
      <diagonal/>
    </border>
    <border>
      <left/>
      <right style="thin">
        <color indexed="64"/>
      </right>
      <top style="thin">
        <color indexed="64"/>
      </top>
      <bottom/>
      <diagonal/>
    </border>
  </borders>
  <cellStyleXfs count="11">
    <xf numFmtId="0" fontId="0" fillId="0" borderId="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13" fillId="7" borderId="0" applyNumberFormat="0" applyBorder="0" applyAlignment="0" applyProtection="0"/>
    <xf numFmtId="0" fontId="14" fillId="8" borderId="0" applyNumberFormat="0" applyBorder="0" applyAlignment="0" applyProtection="0"/>
    <xf numFmtId="0" fontId="2" fillId="10" borderId="0" applyNumberFormat="0" applyBorder="0" applyAlignment="0" applyProtection="0"/>
  </cellStyleXfs>
  <cellXfs count="323">
    <xf numFmtId="0" fontId="0" fillId="0" borderId="0" xfId="0"/>
    <xf numFmtId="0" fontId="0" fillId="2" borderId="1" xfId="0" applyFill="1" applyBorder="1"/>
    <xf numFmtId="0" fontId="0" fillId="2" borderId="2" xfId="0" applyFill="1" applyBorder="1"/>
    <xf numFmtId="0" fontId="0" fillId="2" borderId="4" xfId="0" applyFill="1" applyBorder="1"/>
    <xf numFmtId="0" fontId="0" fillId="2" borderId="0" xfId="0" applyFill="1"/>
    <xf numFmtId="0" fontId="0" fillId="3" borderId="4" xfId="0" applyFill="1" applyBorder="1"/>
    <xf numFmtId="0" fontId="0" fillId="3" borderId="0" xfId="0" applyFill="1"/>
    <xf numFmtId="0" fontId="0" fillId="3" borderId="5" xfId="0" applyFill="1" applyBorder="1"/>
    <xf numFmtId="0" fontId="0" fillId="3" borderId="6" xfId="0" applyFill="1" applyBorder="1"/>
    <xf numFmtId="0" fontId="0" fillId="3" borderId="7" xfId="0" applyFill="1" applyBorder="1"/>
    <xf numFmtId="0" fontId="0" fillId="3" borderId="8" xfId="0" applyFill="1" applyBorder="1"/>
    <xf numFmtId="0" fontId="4" fillId="3" borderId="0" xfId="0" applyFont="1" applyFill="1" applyAlignment="1">
      <alignment horizontal="left" indent="1"/>
    </xf>
    <xf numFmtId="0" fontId="0" fillId="3" borderId="7" xfId="0" applyFill="1" applyBorder="1" applyProtection="1">
      <protection locked="0"/>
    </xf>
    <xf numFmtId="0" fontId="0" fillId="3" borderId="0" xfId="0" applyFill="1" applyAlignment="1">
      <alignment vertical="center"/>
    </xf>
    <xf numFmtId="0" fontId="7" fillId="3" borderId="4" xfId="0" applyFont="1" applyFill="1" applyBorder="1" applyAlignment="1" applyProtection="1">
      <alignment vertical="top"/>
      <protection locked="0"/>
    </xf>
    <xf numFmtId="0" fontId="7" fillId="3" borderId="0" xfId="0" applyFont="1" applyFill="1" applyAlignment="1" applyProtection="1">
      <alignment vertical="top"/>
      <protection locked="0"/>
    </xf>
    <xf numFmtId="0" fontId="7" fillId="3" borderId="5" xfId="0" applyFont="1" applyFill="1" applyBorder="1" applyAlignment="1" applyProtection="1">
      <alignment vertical="top"/>
      <protection locked="0"/>
    </xf>
    <xf numFmtId="0" fontId="9" fillId="4" borderId="9" xfId="0" applyFont="1" applyFill="1" applyBorder="1"/>
    <xf numFmtId="0" fontId="9" fillId="4" borderId="13" xfId="0" applyFont="1" applyFill="1" applyBorder="1"/>
    <xf numFmtId="0" fontId="4" fillId="0" borderId="0" xfId="0" applyFont="1"/>
    <xf numFmtId="0" fontId="11" fillId="0" borderId="0" xfId="0" applyFont="1"/>
    <xf numFmtId="0" fontId="12" fillId="0" borderId="0" xfId="0" applyFont="1"/>
    <xf numFmtId="0" fontId="0" fillId="4" borderId="1" xfId="0" applyFill="1" applyBorder="1"/>
    <xf numFmtId="0" fontId="0" fillId="4" borderId="2" xfId="0" applyFill="1" applyBorder="1"/>
    <xf numFmtId="0" fontId="0" fillId="4" borderId="3" xfId="0" applyFill="1" applyBorder="1"/>
    <xf numFmtId="0" fontId="0" fillId="4" borderId="4" xfId="0" applyFill="1" applyBorder="1"/>
    <xf numFmtId="0" fontId="0" fillId="4" borderId="0" xfId="0" applyFill="1"/>
    <xf numFmtId="0" fontId="0" fillId="4" borderId="5" xfId="0" applyFill="1" applyBorder="1"/>
    <xf numFmtId="0" fontId="0" fillId="4" borderId="6" xfId="0" applyFill="1" applyBorder="1"/>
    <xf numFmtId="0" fontId="0" fillId="4" borderId="7" xfId="0" applyFill="1" applyBorder="1"/>
    <xf numFmtId="0" fontId="0" fillId="4" borderId="8" xfId="0" applyFill="1" applyBorder="1"/>
    <xf numFmtId="0" fontId="0" fillId="6" borderId="4" xfId="0" applyFill="1" applyBorder="1"/>
    <xf numFmtId="0" fontId="0" fillId="6" borderId="0" xfId="0" applyFill="1"/>
    <xf numFmtId="0" fontId="0" fillId="6" borderId="5" xfId="0" applyFill="1" applyBorder="1"/>
    <xf numFmtId="0" fontId="12" fillId="6" borderId="4" xfId="0" applyFont="1" applyFill="1" applyBorder="1"/>
    <xf numFmtId="0" fontId="12" fillId="6" borderId="0" xfId="0" applyFont="1" applyFill="1"/>
    <xf numFmtId="0" fontId="12" fillId="6" borderId="5" xfId="0" applyFont="1" applyFill="1" applyBorder="1"/>
    <xf numFmtId="0" fontId="0" fillId="6" borderId="6" xfId="0" applyFill="1" applyBorder="1"/>
    <xf numFmtId="0" fontId="0" fillId="6" borderId="7" xfId="0" applyFill="1" applyBorder="1"/>
    <xf numFmtId="0" fontId="0" fillId="6" borderId="8" xfId="0" applyFill="1" applyBorder="1"/>
    <xf numFmtId="164" fontId="9" fillId="4" borderId="13" xfId="0" applyNumberFormat="1" applyFont="1" applyFill="1" applyBorder="1"/>
    <xf numFmtId="164" fontId="9" fillId="4" borderId="19" xfId="0" applyNumberFormat="1" applyFont="1" applyFill="1" applyBorder="1"/>
    <xf numFmtId="164" fontId="0" fillId="0" borderId="0" xfId="0" applyNumberFormat="1"/>
    <xf numFmtId="0" fontId="4" fillId="6" borderId="0" xfId="0" applyFont="1" applyFill="1"/>
    <xf numFmtId="0" fontId="11" fillId="6" borderId="0" xfId="0" applyFont="1" applyFill="1"/>
    <xf numFmtId="2" fontId="0" fillId="0" borderId="0" xfId="0" applyNumberFormat="1"/>
    <xf numFmtId="0" fontId="14" fillId="8" borderId="14" xfId="9" applyBorder="1"/>
    <xf numFmtId="164" fontId="14" fillId="8" borderId="14" xfId="9" applyNumberFormat="1" applyBorder="1"/>
    <xf numFmtId="0" fontId="14" fillId="8" borderId="15" xfId="9" applyBorder="1"/>
    <xf numFmtId="164" fontId="14" fillId="8" borderId="15" xfId="9" applyNumberFormat="1" applyBorder="1"/>
    <xf numFmtId="0" fontId="13" fillId="7" borderId="14" xfId="8" applyBorder="1"/>
    <xf numFmtId="164" fontId="13" fillId="7" borderId="14" xfId="8" applyNumberFormat="1" applyBorder="1"/>
    <xf numFmtId="0" fontId="0" fillId="9" borderId="10" xfId="0" applyFill="1" applyBorder="1"/>
    <xf numFmtId="0" fontId="0" fillId="9" borderId="14" xfId="0" applyFill="1" applyBorder="1"/>
    <xf numFmtId="164" fontId="0" fillId="9" borderId="14" xfId="0" applyNumberFormat="1" applyFill="1" applyBorder="1"/>
    <xf numFmtId="0" fontId="0" fillId="9" borderId="9" xfId="0" applyFill="1" applyBorder="1"/>
    <xf numFmtId="0" fontId="0" fillId="9" borderId="13" xfId="0" applyFill="1" applyBorder="1"/>
    <xf numFmtId="164" fontId="0" fillId="9" borderId="13" xfId="0" applyNumberFormat="1" applyFill="1" applyBorder="1"/>
    <xf numFmtId="0" fontId="14" fillId="8" borderId="26" xfId="9" applyBorder="1"/>
    <xf numFmtId="0" fontId="14" fillId="8" borderId="27" xfId="9" applyBorder="1"/>
    <xf numFmtId="164" fontId="14" fillId="8" borderId="27" xfId="9" applyNumberFormat="1" applyBorder="1"/>
    <xf numFmtId="164" fontId="15" fillId="9" borderId="14" xfId="0" applyNumberFormat="1" applyFont="1" applyFill="1" applyBorder="1"/>
    <xf numFmtId="164" fontId="15" fillId="9" borderId="21" xfId="0" applyNumberFormat="1" applyFont="1" applyFill="1" applyBorder="1"/>
    <xf numFmtId="2" fontId="15" fillId="0" borderId="0" xfId="0" applyNumberFormat="1" applyFont="1"/>
    <xf numFmtId="164" fontId="15" fillId="0" borderId="0" xfId="0" applyNumberFormat="1" applyFont="1"/>
    <xf numFmtId="0" fontId="9" fillId="0" borderId="0" xfId="0" applyFont="1"/>
    <xf numFmtId="6" fontId="14" fillId="8" borderId="15" xfId="9" applyNumberFormat="1" applyBorder="1"/>
    <xf numFmtId="164" fontId="14" fillId="8" borderId="20" xfId="9" applyNumberFormat="1" applyBorder="1"/>
    <xf numFmtId="6" fontId="13" fillId="7" borderId="14" xfId="8" applyNumberFormat="1" applyBorder="1"/>
    <xf numFmtId="164" fontId="13" fillId="7" borderId="21" xfId="8" applyNumberFormat="1" applyBorder="1"/>
    <xf numFmtId="6" fontId="14" fillId="8" borderId="27" xfId="9" applyNumberFormat="1" applyBorder="1"/>
    <xf numFmtId="164" fontId="14" fillId="8" borderId="28" xfId="9" applyNumberFormat="1" applyBorder="1"/>
    <xf numFmtId="6" fontId="0" fillId="9" borderId="13" xfId="0" applyNumberFormat="1" applyFill="1" applyBorder="1"/>
    <xf numFmtId="164" fontId="0" fillId="9" borderId="19" xfId="0" applyNumberFormat="1" applyFill="1" applyBorder="1"/>
    <xf numFmtId="164" fontId="14" fillId="8" borderId="21" xfId="9" applyNumberFormat="1" applyBorder="1"/>
    <xf numFmtId="0" fontId="0" fillId="9" borderId="32" xfId="0" applyFill="1" applyBorder="1"/>
    <xf numFmtId="0" fontId="0" fillId="9" borderId="33" xfId="0" applyFill="1" applyBorder="1"/>
    <xf numFmtId="0" fontId="0" fillId="9" borderId="19" xfId="0" applyFill="1" applyBorder="1"/>
    <xf numFmtId="0" fontId="0" fillId="3" borderId="4" xfId="0" applyFill="1" applyBorder="1" applyAlignment="1" applyProtection="1">
      <alignment horizontal="left" vertical="top"/>
      <protection locked="0"/>
    </xf>
    <xf numFmtId="0" fontId="0" fillId="3" borderId="0" xfId="0" applyFill="1" applyAlignment="1" applyProtection="1">
      <alignment horizontal="left" vertical="top"/>
      <protection locked="0"/>
    </xf>
    <xf numFmtId="0" fontId="0" fillId="3" borderId="5" xfId="0" applyFill="1" applyBorder="1" applyAlignment="1" applyProtection="1">
      <alignment horizontal="left" vertical="top"/>
      <protection locked="0"/>
    </xf>
    <xf numFmtId="0" fontId="0" fillId="3" borderId="6" xfId="0" applyFill="1" applyBorder="1" applyAlignment="1" applyProtection="1">
      <alignment horizontal="left" vertical="top"/>
      <protection locked="0"/>
    </xf>
    <xf numFmtId="0" fontId="0" fillId="3" borderId="7" xfId="0" applyFill="1" applyBorder="1" applyAlignment="1" applyProtection="1">
      <alignment horizontal="left" vertical="top"/>
      <protection locked="0"/>
    </xf>
    <xf numFmtId="0" fontId="0" fillId="3" borderId="8" xfId="0" applyFill="1" applyBorder="1" applyAlignment="1" applyProtection="1">
      <alignment horizontal="left" vertical="top"/>
      <protection locked="0"/>
    </xf>
    <xf numFmtId="0" fontId="5" fillId="8" borderId="15" xfId="7" applyFill="1" applyBorder="1"/>
    <xf numFmtId="164" fontId="5" fillId="8" borderId="15" xfId="7" applyNumberFormat="1" applyFill="1" applyBorder="1"/>
    <xf numFmtId="0" fontId="2" fillId="10" borderId="15" xfId="10" applyBorder="1" applyAlignment="1" applyProtection="1">
      <alignment horizontal="left" vertical="top"/>
      <protection locked="0"/>
    </xf>
    <xf numFmtId="165" fontId="0" fillId="3" borderId="15" xfId="0" applyNumberFormat="1" applyFill="1" applyBorder="1" applyAlignment="1" applyProtection="1">
      <alignment horizontal="left" vertical="top"/>
      <protection locked="0"/>
    </xf>
    <xf numFmtId="0" fontId="18" fillId="11" borderId="0" xfId="0" applyFont="1" applyFill="1"/>
    <xf numFmtId="164" fontId="18" fillId="11" borderId="0" xfId="0" applyNumberFormat="1" applyFont="1" applyFill="1"/>
    <xf numFmtId="0" fontId="9" fillId="4" borderId="34" xfId="0" applyFont="1" applyFill="1" applyBorder="1"/>
    <xf numFmtId="0" fontId="9" fillId="4" borderId="35" xfId="0" applyFont="1" applyFill="1" applyBorder="1"/>
    <xf numFmtId="0" fontId="9" fillId="4" borderId="0" xfId="0" applyFont="1" applyFill="1"/>
    <xf numFmtId="0" fontId="19" fillId="4" borderId="0" xfId="0" applyFont="1" applyFill="1"/>
    <xf numFmtId="164" fontId="19" fillId="4" borderId="0" xfId="0" applyNumberFormat="1" applyFont="1" applyFill="1"/>
    <xf numFmtId="1" fontId="0" fillId="12" borderId="15" xfId="0" applyNumberFormat="1" applyFill="1" applyBorder="1" applyAlignment="1">
      <alignment horizontal="center" vertical="top"/>
    </xf>
    <xf numFmtId="0" fontId="0" fillId="12" borderId="13" xfId="0" applyFill="1" applyBorder="1" applyAlignment="1">
      <alignment horizontal="center" vertical="top"/>
    </xf>
    <xf numFmtId="1" fontId="0" fillId="12" borderId="13" xfId="0" applyNumberFormat="1" applyFill="1" applyBorder="1" applyAlignment="1">
      <alignment horizontal="center" vertical="top"/>
    </xf>
    <xf numFmtId="0" fontId="0" fillId="12" borderId="14" xfId="0" applyFill="1" applyBorder="1" applyAlignment="1">
      <alignment horizontal="center" vertical="top"/>
    </xf>
    <xf numFmtId="1" fontId="0" fillId="12" borderId="14" xfId="0" applyNumberFormat="1" applyFill="1" applyBorder="1" applyAlignment="1">
      <alignment horizontal="center" vertical="top"/>
    </xf>
    <xf numFmtId="0" fontId="0" fillId="12" borderId="36" xfId="0" applyFill="1" applyBorder="1" applyAlignment="1">
      <alignment horizontal="left" vertical="top"/>
    </xf>
    <xf numFmtId="0" fontId="0" fillId="12" borderId="37" xfId="0" applyFill="1" applyBorder="1" applyAlignment="1">
      <alignment horizontal="left" vertical="top"/>
    </xf>
    <xf numFmtId="0" fontId="0" fillId="12" borderId="37" xfId="0" applyFill="1" applyBorder="1" applyAlignment="1">
      <alignment horizontal="left" vertical="top" wrapText="1"/>
    </xf>
    <xf numFmtId="0" fontId="0" fillId="12" borderId="37" xfId="0" applyFill="1" applyBorder="1" applyAlignment="1">
      <alignment horizontal="center" vertical="top"/>
    </xf>
    <xf numFmtId="1" fontId="0" fillId="12" borderId="37" xfId="0" applyNumberFormat="1" applyFill="1" applyBorder="1" applyAlignment="1">
      <alignment horizontal="center" vertical="top"/>
    </xf>
    <xf numFmtId="1" fontId="0" fillId="12" borderId="38" xfId="0" applyNumberFormat="1" applyFill="1" applyBorder="1" applyAlignment="1">
      <alignment horizontal="center" vertical="top"/>
    </xf>
    <xf numFmtId="0" fontId="20" fillId="12" borderId="36" xfId="0" applyFont="1" applyFill="1" applyBorder="1"/>
    <xf numFmtId="0" fontId="20" fillId="12" borderId="37" xfId="0" applyFont="1" applyFill="1" applyBorder="1"/>
    <xf numFmtId="1" fontId="20" fillId="12" borderId="37" xfId="0" applyNumberFormat="1" applyFont="1" applyFill="1" applyBorder="1" applyAlignment="1">
      <alignment horizontal="center"/>
    </xf>
    <xf numFmtId="1" fontId="20" fillId="12" borderId="38" xfId="0" applyNumberFormat="1" applyFont="1" applyFill="1" applyBorder="1" applyAlignment="1">
      <alignment horizontal="center"/>
    </xf>
    <xf numFmtId="0" fontId="0" fillId="12" borderId="27" xfId="0" applyFill="1" applyBorder="1" applyAlignment="1">
      <alignment horizontal="left" vertical="top"/>
    </xf>
    <xf numFmtId="0" fontId="0" fillId="12" borderId="27" xfId="0" applyFill="1" applyBorder="1" applyAlignment="1">
      <alignment horizontal="left" vertical="top" wrapText="1"/>
    </xf>
    <xf numFmtId="1" fontId="0" fillId="12" borderId="27" xfId="0" applyNumberFormat="1" applyFill="1" applyBorder="1" applyAlignment="1">
      <alignment horizontal="center" vertical="top"/>
    </xf>
    <xf numFmtId="0" fontId="20" fillId="12" borderId="36" xfId="0" applyFont="1" applyFill="1" applyBorder="1" applyAlignment="1">
      <alignment horizontal="left" vertical="top"/>
    </xf>
    <xf numFmtId="0" fontId="20" fillId="12" borderId="37" xfId="0" applyFont="1" applyFill="1" applyBorder="1" applyAlignment="1">
      <alignment horizontal="left" vertical="top"/>
    </xf>
    <xf numFmtId="0" fontId="20" fillId="12" borderId="37" xfId="0" applyFont="1" applyFill="1" applyBorder="1" applyAlignment="1">
      <alignment horizontal="left" vertical="top" wrapText="1"/>
    </xf>
    <xf numFmtId="1" fontId="20" fillId="12" borderId="37" xfId="0" applyNumberFormat="1" applyFont="1" applyFill="1" applyBorder="1" applyAlignment="1">
      <alignment horizontal="center" vertical="top"/>
    </xf>
    <xf numFmtId="1" fontId="20" fillId="12" borderId="38" xfId="0" applyNumberFormat="1" applyFont="1" applyFill="1" applyBorder="1" applyAlignment="1">
      <alignment horizontal="center" vertical="top"/>
    </xf>
    <xf numFmtId="0" fontId="0" fillId="12" borderId="15" xfId="0" applyFill="1" applyBorder="1" applyAlignment="1" applyProtection="1">
      <alignment horizontal="center" vertical="top"/>
      <protection locked="0"/>
    </xf>
    <xf numFmtId="1" fontId="0" fillId="3" borderId="15" xfId="0" applyNumberFormat="1" applyFill="1" applyBorder="1" applyAlignment="1" applyProtection="1">
      <alignment horizontal="center" vertical="top"/>
      <protection locked="0"/>
    </xf>
    <xf numFmtId="0" fontId="1" fillId="10" borderId="15" xfId="10" applyFont="1" applyBorder="1" applyAlignment="1" applyProtection="1">
      <alignment horizontal="left" vertical="top"/>
      <protection locked="0"/>
    </xf>
    <xf numFmtId="2" fontId="9" fillId="0" borderId="0" xfId="0" applyNumberFormat="1" applyFont="1"/>
    <xf numFmtId="164" fontId="9" fillId="0" borderId="0" xfId="0" applyNumberFormat="1" applyFont="1"/>
    <xf numFmtId="2" fontId="14" fillId="0" borderId="0" xfId="9" applyNumberFormat="1" applyFill="1"/>
    <xf numFmtId="164" fontId="14" fillId="0" borderId="0" xfId="9" applyNumberFormat="1" applyFill="1"/>
    <xf numFmtId="2" fontId="13" fillId="0" borderId="0" xfId="8" applyNumberFormat="1" applyFill="1"/>
    <xf numFmtId="164" fontId="13" fillId="0" borderId="0" xfId="8" applyNumberFormat="1" applyFill="1"/>
    <xf numFmtId="0" fontId="17" fillId="11" borderId="1" xfId="0" applyFont="1" applyFill="1" applyBorder="1"/>
    <xf numFmtId="0" fontId="17" fillId="11" borderId="2" xfId="0" applyFont="1" applyFill="1" applyBorder="1"/>
    <xf numFmtId="164" fontId="17" fillId="11" borderId="2" xfId="0" applyNumberFormat="1" applyFont="1" applyFill="1" applyBorder="1"/>
    <xf numFmtId="2" fontId="17" fillId="11" borderId="2" xfId="0" applyNumberFormat="1" applyFont="1" applyFill="1" applyBorder="1"/>
    <xf numFmtId="0" fontId="17" fillId="11" borderId="3" xfId="0" applyFont="1" applyFill="1" applyBorder="1"/>
    <xf numFmtId="164" fontId="13" fillId="7" borderId="20" xfId="8" applyNumberFormat="1" applyBorder="1"/>
    <xf numFmtId="0" fontId="14" fillId="0" borderId="0" xfId="9" applyFill="1"/>
    <xf numFmtId="0" fontId="13" fillId="0" borderId="0" xfId="8" applyFill="1"/>
    <xf numFmtId="2" fontId="17" fillId="0" borderId="0" xfId="0" applyNumberFormat="1" applyFont="1"/>
    <xf numFmtId="164" fontId="17" fillId="0" borderId="0" xfId="0" applyNumberFormat="1" applyFont="1"/>
    <xf numFmtId="6" fontId="0" fillId="0" borderId="0" xfId="0" applyNumberFormat="1"/>
    <xf numFmtId="6" fontId="13" fillId="0" borderId="0" xfId="8" applyNumberFormat="1" applyFill="1"/>
    <xf numFmtId="6" fontId="14" fillId="0" borderId="0" xfId="9" applyNumberFormat="1" applyFill="1"/>
    <xf numFmtId="1" fontId="0" fillId="12" borderId="22" xfId="0" applyNumberFormat="1" applyFill="1" applyBorder="1" applyAlignment="1">
      <alignment horizontal="center" vertical="top"/>
    </xf>
    <xf numFmtId="1" fontId="0" fillId="12" borderId="23" xfId="0" applyNumberFormat="1" applyFill="1" applyBorder="1" applyAlignment="1">
      <alignment horizontal="center" vertical="top"/>
    </xf>
    <xf numFmtId="1" fontId="0" fillId="12" borderId="12" xfId="0" applyNumberFormat="1" applyFill="1" applyBorder="1" applyAlignment="1">
      <alignment horizontal="center" vertical="top"/>
    </xf>
    <xf numFmtId="1" fontId="0" fillId="12" borderId="40" xfId="0" applyNumberFormat="1" applyFill="1" applyBorder="1" applyAlignment="1">
      <alignment horizontal="center" vertical="top"/>
    </xf>
    <xf numFmtId="0" fontId="21" fillId="9" borderId="0" xfId="0" applyFont="1" applyFill="1"/>
    <xf numFmtId="0" fontId="21" fillId="0" borderId="0" xfId="0" applyFont="1"/>
    <xf numFmtId="165" fontId="0" fillId="0" borderId="0" xfId="0" applyNumberFormat="1"/>
    <xf numFmtId="0" fontId="20" fillId="9" borderId="13" xfId="0" applyFont="1" applyFill="1" applyBorder="1"/>
    <xf numFmtId="0" fontId="20" fillId="0" borderId="0" xfId="0" applyFont="1"/>
    <xf numFmtId="165" fontId="20" fillId="0" borderId="0" xfId="0" applyNumberFormat="1" applyFont="1"/>
    <xf numFmtId="165" fontId="21" fillId="9" borderId="0" xfId="0" applyNumberFormat="1" applyFont="1" applyFill="1"/>
    <xf numFmtId="0" fontId="13" fillId="7" borderId="0" xfId="8"/>
    <xf numFmtId="164" fontId="13" fillId="7" borderId="0" xfId="8" applyNumberFormat="1"/>
    <xf numFmtId="6" fontId="5" fillId="8" borderId="15" xfId="7" applyNumberFormat="1" applyFill="1" applyBorder="1"/>
    <xf numFmtId="164" fontId="5" fillId="8" borderId="27" xfId="7" applyNumberFormat="1" applyFill="1" applyBorder="1"/>
    <xf numFmtId="6" fontId="5" fillId="8" borderId="27" xfId="7" applyNumberFormat="1" applyFill="1" applyBorder="1"/>
    <xf numFmtId="6" fontId="0" fillId="9" borderId="44" xfId="0" applyNumberFormat="1" applyFill="1" applyBorder="1"/>
    <xf numFmtId="0" fontId="3" fillId="3" borderId="16" xfId="0" applyFont="1" applyFill="1" applyBorder="1" applyAlignment="1">
      <alignment horizontal="center" vertical="center" wrapText="1"/>
    </xf>
    <xf numFmtId="0" fontId="3" fillId="3" borderId="2" xfId="0" applyFont="1" applyFill="1" applyBorder="1" applyAlignment="1">
      <alignment horizontal="center" vertical="center"/>
    </xf>
    <xf numFmtId="0" fontId="3" fillId="3" borderId="17" xfId="0" applyFont="1" applyFill="1" applyBorder="1" applyAlignment="1">
      <alignment horizontal="center" vertical="center"/>
    </xf>
    <xf numFmtId="0" fontId="3" fillId="3" borderId="12" xfId="0" applyFont="1" applyFill="1" applyBorder="1" applyAlignment="1">
      <alignment horizontal="center" vertical="center"/>
    </xf>
    <xf numFmtId="0" fontId="3" fillId="3" borderId="0" xfId="0" applyFont="1" applyFill="1" applyAlignment="1">
      <alignment horizontal="center" vertical="center"/>
    </xf>
    <xf numFmtId="0" fontId="3" fillId="3" borderId="18" xfId="0" applyFont="1" applyFill="1" applyBorder="1" applyAlignment="1">
      <alignment horizontal="center" vertical="center"/>
    </xf>
    <xf numFmtId="0" fontId="3" fillId="3" borderId="24" xfId="0" applyFont="1" applyFill="1" applyBorder="1" applyAlignment="1">
      <alignment horizontal="center" vertical="center"/>
    </xf>
    <xf numFmtId="0" fontId="3" fillId="3" borderId="7" xfId="0" applyFont="1" applyFill="1" applyBorder="1" applyAlignment="1">
      <alignment horizontal="center" vertical="center"/>
    </xf>
    <xf numFmtId="0" fontId="3" fillId="3" borderId="25" xfId="0" applyFont="1" applyFill="1" applyBorder="1" applyAlignment="1">
      <alignment horizontal="center" vertical="center"/>
    </xf>
    <xf numFmtId="0" fontId="4" fillId="3" borderId="4" xfId="0" applyFont="1" applyFill="1" applyBorder="1" applyAlignment="1">
      <alignment horizontal="left"/>
    </xf>
    <xf numFmtId="0" fontId="4" fillId="3" borderId="0" xfId="0" applyFont="1" applyFill="1" applyAlignment="1">
      <alignment horizontal="left"/>
    </xf>
    <xf numFmtId="0" fontId="4" fillId="3" borderId="5" xfId="0" applyFont="1" applyFill="1" applyBorder="1" applyAlignment="1">
      <alignment horizontal="left"/>
    </xf>
    <xf numFmtId="0" fontId="11" fillId="3" borderId="6" xfId="0" applyFont="1" applyFill="1" applyBorder="1" applyAlignment="1">
      <alignment horizontal="left"/>
    </xf>
    <xf numFmtId="0" fontId="11" fillId="3" borderId="7" xfId="0" applyFont="1" applyFill="1" applyBorder="1" applyAlignment="1">
      <alignment horizontal="left"/>
    </xf>
    <xf numFmtId="0" fontId="11" fillId="3" borderId="8" xfId="0" applyFont="1" applyFill="1" applyBorder="1" applyAlignment="1">
      <alignment horizontal="left"/>
    </xf>
    <xf numFmtId="0" fontId="12" fillId="0" borderId="29" xfId="0" applyFont="1" applyBorder="1" applyAlignment="1">
      <alignment horizontal="left"/>
    </xf>
    <xf numFmtId="0" fontId="12" fillId="0" borderId="30" xfId="0" applyFont="1" applyBorder="1" applyAlignment="1">
      <alignment horizontal="left"/>
    </xf>
    <xf numFmtId="0" fontId="12" fillId="0" borderId="31" xfId="0" applyFont="1" applyBorder="1" applyAlignment="1">
      <alignment horizontal="left"/>
    </xf>
    <xf numFmtId="0" fontId="0" fillId="3" borderId="4" xfId="0" applyFill="1" applyBorder="1" applyAlignment="1">
      <alignment horizontal="left"/>
    </xf>
    <xf numFmtId="0" fontId="0" fillId="3" borderId="0" xfId="0" applyFill="1" applyAlignment="1">
      <alignment horizontal="left"/>
    </xf>
    <xf numFmtId="0" fontId="0" fillId="3" borderId="5" xfId="0" applyFill="1" applyBorder="1" applyAlignment="1">
      <alignment horizontal="left"/>
    </xf>
    <xf numFmtId="0" fontId="0" fillId="3" borderId="6" xfId="0" applyFill="1" applyBorder="1" applyAlignment="1">
      <alignment horizontal="left"/>
    </xf>
    <xf numFmtId="0" fontId="0" fillId="3" borderId="7" xfId="0" applyFill="1" applyBorder="1" applyAlignment="1">
      <alignment horizontal="left"/>
    </xf>
    <xf numFmtId="0" fontId="0" fillId="3" borderId="8" xfId="0" applyFill="1" applyBorder="1" applyAlignment="1">
      <alignment horizontal="left"/>
    </xf>
    <xf numFmtId="0" fontId="5" fillId="3" borderId="4" xfId="7" applyFill="1" applyBorder="1" applyAlignment="1">
      <alignment horizontal="left"/>
    </xf>
    <xf numFmtId="0" fontId="5" fillId="3" borderId="0" xfId="7" applyFill="1" applyAlignment="1">
      <alignment horizontal="left"/>
    </xf>
    <xf numFmtId="0" fontId="5" fillId="3" borderId="5" xfId="7" applyFill="1" applyBorder="1" applyAlignment="1">
      <alignment horizontal="left"/>
    </xf>
    <xf numFmtId="0" fontId="5" fillId="3" borderId="6" xfId="7" applyFill="1" applyBorder="1" applyAlignment="1">
      <alignment horizontal="left"/>
    </xf>
    <xf numFmtId="0" fontId="5" fillId="3" borderId="7" xfId="7" applyFill="1" applyBorder="1" applyAlignment="1">
      <alignment horizontal="left"/>
    </xf>
    <xf numFmtId="0" fontId="5" fillId="3" borderId="8" xfId="7" applyFill="1" applyBorder="1" applyAlignment="1">
      <alignment horizontal="left"/>
    </xf>
    <xf numFmtId="0" fontId="10" fillId="5" borderId="4" xfId="0" applyFont="1" applyFill="1" applyBorder="1" applyAlignment="1">
      <alignment horizontal="center" vertical="center" wrapText="1"/>
    </xf>
    <xf numFmtId="0" fontId="10" fillId="5" borderId="0" xfId="0" applyFont="1" applyFill="1" applyAlignment="1">
      <alignment horizontal="center" vertical="center" wrapText="1"/>
    </xf>
    <xf numFmtId="0" fontId="10" fillId="5" borderId="5" xfId="0" applyFont="1" applyFill="1" applyBorder="1" applyAlignment="1">
      <alignment horizontal="center" vertical="center" wrapText="1"/>
    </xf>
    <xf numFmtId="0" fontId="10" fillId="5" borderId="6" xfId="0" applyFont="1" applyFill="1" applyBorder="1" applyAlignment="1">
      <alignment horizontal="center" vertical="center" wrapText="1"/>
    </xf>
    <xf numFmtId="0" fontId="10" fillId="5" borderId="7" xfId="0" applyFont="1" applyFill="1" applyBorder="1" applyAlignment="1">
      <alignment horizontal="center" vertical="center" wrapText="1"/>
    </xf>
    <xf numFmtId="0" fontId="10" fillId="5" borderId="8" xfId="0" applyFont="1" applyFill="1" applyBorder="1" applyAlignment="1">
      <alignment horizontal="center" vertical="center" wrapText="1"/>
    </xf>
    <xf numFmtId="0" fontId="3" fillId="3" borderId="1" xfId="0" applyFont="1" applyFill="1" applyBorder="1" applyAlignment="1">
      <alignment horizontal="center" vertical="center" wrapText="1"/>
    </xf>
    <xf numFmtId="0" fontId="3" fillId="3" borderId="3" xfId="0" applyFont="1" applyFill="1" applyBorder="1" applyAlignment="1">
      <alignment horizontal="center" vertical="center"/>
    </xf>
    <xf numFmtId="0" fontId="3" fillId="3" borderId="4" xfId="0" applyFont="1" applyFill="1" applyBorder="1" applyAlignment="1">
      <alignment horizontal="center" vertical="center"/>
    </xf>
    <xf numFmtId="0" fontId="3" fillId="3" borderId="5" xfId="0" applyFont="1" applyFill="1" applyBorder="1" applyAlignment="1">
      <alignment horizontal="center" vertical="center"/>
    </xf>
    <xf numFmtId="14" fontId="0" fillId="3" borderId="2" xfId="0" applyNumberFormat="1" applyFill="1" applyBorder="1" applyAlignment="1" applyProtection="1">
      <alignment horizontal="center" vertical="center"/>
      <protection locked="0"/>
    </xf>
    <xf numFmtId="0" fontId="0" fillId="3" borderId="2" xfId="0" applyFill="1" applyBorder="1" applyAlignment="1" applyProtection="1">
      <alignment horizontal="center" vertical="center"/>
      <protection locked="0"/>
    </xf>
    <xf numFmtId="0" fontId="0" fillId="3" borderId="3" xfId="0" applyFill="1" applyBorder="1" applyAlignment="1" applyProtection="1">
      <alignment horizontal="center" vertical="center"/>
      <protection locked="0"/>
    </xf>
    <xf numFmtId="0" fontId="0" fillId="3" borderId="7" xfId="0" applyFill="1" applyBorder="1" applyAlignment="1" applyProtection="1">
      <alignment horizontal="center" vertical="center"/>
      <protection locked="0"/>
    </xf>
    <xf numFmtId="0" fontId="0" fillId="3" borderId="8" xfId="0" applyFill="1" applyBorder="1" applyAlignment="1" applyProtection="1">
      <alignment horizontal="center" vertical="center"/>
      <protection locked="0"/>
    </xf>
    <xf numFmtId="0" fontId="4" fillId="3" borderId="1" xfId="0" applyFont="1" applyFill="1" applyBorder="1" applyAlignment="1">
      <alignment horizontal="center" vertical="center"/>
    </xf>
    <xf numFmtId="0" fontId="4" fillId="3" borderId="6" xfId="0" applyFont="1" applyFill="1" applyBorder="1" applyAlignment="1">
      <alignment horizontal="center" vertical="center"/>
    </xf>
    <xf numFmtId="0" fontId="4" fillId="3" borderId="4" xfId="0" applyFont="1" applyFill="1" applyBorder="1" applyAlignment="1">
      <alignment horizontal="center" vertical="center"/>
    </xf>
    <xf numFmtId="0" fontId="0" fillId="3" borderId="0" xfId="0" applyFill="1" applyAlignment="1" applyProtection="1">
      <alignment horizontal="center" vertical="center"/>
      <protection locked="0"/>
    </xf>
    <xf numFmtId="0" fontId="0" fillId="3" borderId="5" xfId="0" applyFill="1" applyBorder="1" applyAlignment="1" applyProtection="1">
      <alignment horizontal="center" vertical="center"/>
      <protection locked="0"/>
    </xf>
    <xf numFmtId="0" fontId="4" fillId="3" borderId="1" xfId="0" applyFont="1" applyFill="1" applyBorder="1" applyAlignment="1">
      <alignment horizontal="center" wrapText="1"/>
    </xf>
    <xf numFmtId="0" fontId="4" fillId="3" borderId="6" xfId="0" applyFont="1" applyFill="1" applyBorder="1" applyAlignment="1">
      <alignment horizontal="center" wrapText="1"/>
    </xf>
    <xf numFmtId="0" fontId="0" fillId="0" borderId="1" xfId="0"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4" fillId="3" borderId="1" xfId="0" applyFont="1" applyFill="1" applyBorder="1" applyAlignment="1">
      <alignment horizontal="left" vertical="center" indent="1"/>
    </xf>
    <xf numFmtId="0" fontId="4" fillId="3" borderId="2" xfId="0" applyFont="1" applyFill="1" applyBorder="1" applyAlignment="1">
      <alignment horizontal="left" vertical="center" indent="1"/>
    </xf>
    <xf numFmtId="0" fontId="4" fillId="3" borderId="3" xfId="0" applyFont="1" applyFill="1" applyBorder="1" applyAlignment="1">
      <alignment horizontal="left" vertical="center" indent="1"/>
    </xf>
    <xf numFmtId="0" fontId="0" fillId="3" borderId="4" xfId="0" applyFill="1" applyBorder="1" applyAlignment="1" applyProtection="1">
      <alignment vertical="top" wrapText="1"/>
      <protection locked="0"/>
    </xf>
    <xf numFmtId="0" fontId="0" fillId="3" borderId="0" xfId="0" applyFill="1" applyAlignment="1" applyProtection="1">
      <alignment vertical="top"/>
      <protection locked="0"/>
    </xf>
    <xf numFmtId="0" fontId="0" fillId="3" borderId="5" xfId="0" applyFill="1" applyBorder="1" applyAlignment="1" applyProtection="1">
      <alignment vertical="top"/>
      <protection locked="0"/>
    </xf>
    <xf numFmtId="0" fontId="0" fillId="3" borderId="4" xfId="0" applyFill="1" applyBorder="1" applyAlignment="1" applyProtection="1">
      <alignment vertical="top"/>
      <protection locked="0"/>
    </xf>
    <xf numFmtId="0" fontId="8" fillId="3" borderId="1" xfId="0" applyFont="1" applyFill="1" applyBorder="1" applyAlignment="1">
      <alignment horizontal="left" vertical="center" indent="1"/>
    </xf>
    <xf numFmtId="0" fontId="8" fillId="3" borderId="2" xfId="0" applyFont="1" applyFill="1" applyBorder="1" applyAlignment="1">
      <alignment horizontal="left" vertical="center" indent="1"/>
    </xf>
    <xf numFmtId="0" fontId="8" fillId="3" borderId="3" xfId="0" applyFont="1" applyFill="1" applyBorder="1" applyAlignment="1">
      <alignment horizontal="left" vertical="center" indent="1"/>
    </xf>
    <xf numFmtId="0" fontId="8" fillId="3" borderId="4" xfId="0" applyFont="1" applyFill="1" applyBorder="1" applyAlignment="1">
      <alignment horizontal="left" vertical="center" indent="1"/>
    </xf>
    <xf numFmtId="0" fontId="8" fillId="3" borderId="0" xfId="0" applyFont="1" applyFill="1" applyAlignment="1">
      <alignment horizontal="left" vertical="center" indent="1"/>
    </xf>
    <xf numFmtId="0" fontId="8" fillId="3" borderId="5" xfId="0" applyFont="1" applyFill="1" applyBorder="1" applyAlignment="1">
      <alignment horizontal="left" vertical="center" indent="1"/>
    </xf>
    <xf numFmtId="0" fontId="0" fillId="3" borderId="4" xfId="0" applyFill="1" applyBorder="1" applyAlignment="1" applyProtection="1">
      <alignment horizontal="left" vertical="center" indent="1"/>
      <protection locked="0"/>
    </xf>
    <xf numFmtId="0" fontId="0" fillId="3" borderId="0" xfId="0" applyFill="1" applyAlignment="1" applyProtection="1">
      <alignment horizontal="left" vertical="center" indent="1"/>
      <protection locked="0"/>
    </xf>
    <xf numFmtId="0" fontId="0" fillId="3" borderId="5" xfId="0" applyFill="1" applyBorder="1" applyAlignment="1" applyProtection="1">
      <alignment horizontal="left" vertical="center" indent="1"/>
      <protection locked="0"/>
    </xf>
    <xf numFmtId="0" fontId="0" fillId="3" borderId="6" xfId="0" applyFill="1" applyBorder="1" applyAlignment="1" applyProtection="1">
      <alignment horizontal="left" vertical="center" indent="1"/>
      <protection locked="0"/>
    </xf>
    <xf numFmtId="0" fontId="0" fillId="3" borderId="7" xfId="0" applyFill="1" applyBorder="1" applyAlignment="1" applyProtection="1">
      <alignment horizontal="left" vertical="center" indent="1"/>
      <protection locked="0"/>
    </xf>
    <xf numFmtId="0" fontId="0" fillId="3" borderId="8" xfId="0" applyFill="1" applyBorder="1" applyAlignment="1" applyProtection="1">
      <alignment horizontal="left" vertical="center" indent="1"/>
      <protection locked="0"/>
    </xf>
    <xf numFmtId="0" fontId="4" fillId="3" borderId="5" xfId="0" applyFont="1" applyFill="1" applyBorder="1" applyAlignment="1">
      <alignment horizontal="left" vertical="center" indent="1"/>
    </xf>
    <xf numFmtId="0" fontId="4" fillId="3" borderId="4" xfId="0" applyFont="1" applyFill="1" applyBorder="1" applyAlignment="1">
      <alignment horizontal="left" vertical="center" indent="1"/>
    </xf>
    <xf numFmtId="0" fontId="4" fillId="3" borderId="0" xfId="0" applyFont="1" applyFill="1" applyAlignment="1">
      <alignment horizontal="left" vertical="center" indent="1"/>
    </xf>
    <xf numFmtId="0" fontId="0" fillId="3" borderId="4" xfId="0" applyFill="1" applyBorder="1" applyAlignment="1" applyProtection="1">
      <alignment horizontal="left" indent="1"/>
      <protection locked="0"/>
    </xf>
    <xf numFmtId="0" fontId="0" fillId="3" borderId="0" xfId="0" applyFill="1" applyAlignment="1" applyProtection="1">
      <alignment horizontal="left" indent="1"/>
      <protection locked="0"/>
    </xf>
    <xf numFmtId="0" fontId="0" fillId="3" borderId="5" xfId="0" applyFill="1" applyBorder="1" applyAlignment="1" applyProtection="1">
      <alignment horizontal="left" indent="1"/>
      <protection locked="0"/>
    </xf>
    <xf numFmtId="0" fontId="0" fillId="3" borderId="6" xfId="0" applyFill="1" applyBorder="1" applyAlignment="1" applyProtection="1">
      <alignment horizontal="left" indent="1"/>
      <protection locked="0"/>
    </xf>
    <xf numFmtId="0" fontId="0" fillId="3" borderId="7" xfId="0" applyFill="1" applyBorder="1" applyAlignment="1" applyProtection="1">
      <alignment horizontal="left" indent="1"/>
      <protection locked="0"/>
    </xf>
    <xf numFmtId="0" fontId="0" fillId="3" borderId="8" xfId="0" applyFill="1" applyBorder="1" applyAlignment="1" applyProtection="1">
      <alignment horizontal="left" indent="1"/>
      <protection locked="0"/>
    </xf>
    <xf numFmtId="0" fontId="0" fillId="3" borderId="4" xfId="0" applyFill="1" applyBorder="1" applyAlignment="1">
      <alignment horizontal="left" vertical="top"/>
    </xf>
    <xf numFmtId="0" fontId="0" fillId="3" borderId="0" xfId="0" applyFill="1" applyAlignment="1">
      <alignment horizontal="left" vertical="top"/>
    </xf>
    <xf numFmtId="0" fontId="0" fillId="3" borderId="5" xfId="0" applyFill="1" applyBorder="1" applyAlignment="1">
      <alignment horizontal="left" vertical="top"/>
    </xf>
    <xf numFmtId="0" fontId="0" fillId="3" borderId="6" xfId="0" applyFill="1" applyBorder="1" applyAlignment="1">
      <alignment horizontal="left" vertical="top"/>
    </xf>
    <xf numFmtId="0" fontId="0" fillId="3" borderId="7" xfId="0" applyFill="1" applyBorder="1" applyAlignment="1">
      <alignment horizontal="left" vertical="top"/>
    </xf>
    <xf numFmtId="0" fontId="0" fillId="3" borderId="8" xfId="0" applyFill="1" applyBorder="1" applyAlignment="1">
      <alignment horizontal="left" vertical="top"/>
    </xf>
    <xf numFmtId="0" fontId="0" fillId="0" borderId="1" xfId="0" applyBorder="1" applyAlignment="1">
      <alignment wrapText="1"/>
    </xf>
    <xf numFmtId="0" fontId="0" fillId="0" borderId="2" xfId="0" applyBorder="1"/>
    <xf numFmtId="0" fontId="0" fillId="0" borderId="3" xfId="0" applyBorder="1"/>
    <xf numFmtId="0" fontId="0" fillId="0" borderId="4" xfId="0" applyBorder="1"/>
    <xf numFmtId="0" fontId="0" fillId="0" borderId="0" xfId="0"/>
    <xf numFmtId="0" fontId="0" fillId="0" borderId="5" xfId="0" applyBorder="1"/>
    <xf numFmtId="0" fontId="0" fillId="0" borderId="6" xfId="0" applyBorder="1"/>
    <xf numFmtId="0" fontId="0" fillId="0" borderId="7" xfId="0" applyBorder="1"/>
    <xf numFmtId="0" fontId="0" fillId="0" borderId="8" xfId="0" applyBorder="1"/>
    <xf numFmtId="0" fontId="0" fillId="3" borderId="4" xfId="0" applyFill="1" applyBorder="1" applyAlignment="1" applyProtection="1">
      <alignment horizontal="left" vertical="top" wrapText="1"/>
      <protection locked="0"/>
    </xf>
    <xf numFmtId="0" fontId="0" fillId="3" borderId="0" xfId="0" applyFill="1" applyAlignment="1" applyProtection="1">
      <alignment horizontal="left" vertical="top" wrapText="1"/>
      <protection locked="0"/>
    </xf>
    <xf numFmtId="0" fontId="0" fillId="3" borderId="5" xfId="0" applyFill="1" applyBorder="1" applyAlignment="1" applyProtection="1">
      <alignment horizontal="left" vertical="top" wrapText="1"/>
      <protection locked="0"/>
    </xf>
    <xf numFmtId="0" fontId="0" fillId="3" borderId="6" xfId="0" applyFill="1" applyBorder="1" applyAlignment="1" applyProtection="1">
      <alignment horizontal="left" vertical="top" wrapText="1"/>
      <protection locked="0"/>
    </xf>
    <xf numFmtId="0" fontId="0" fillId="3" borderId="7" xfId="0" applyFill="1" applyBorder="1" applyAlignment="1" applyProtection="1">
      <alignment horizontal="left" vertical="top" wrapText="1"/>
      <protection locked="0"/>
    </xf>
    <xf numFmtId="0" fontId="0" fillId="3" borderId="8" xfId="0" applyFill="1" applyBorder="1" applyAlignment="1" applyProtection="1">
      <alignment horizontal="left" vertical="top" wrapText="1"/>
      <protection locked="0"/>
    </xf>
    <xf numFmtId="0" fontId="5" fillId="3" borderId="0" xfId="7" applyFill="1" applyAlignment="1" applyProtection="1">
      <alignment horizontal="center" vertical="top"/>
      <protection locked="0"/>
    </xf>
    <xf numFmtId="0" fontId="0" fillId="3" borderId="4" xfId="0" applyFill="1" applyBorder="1" applyAlignment="1" applyProtection="1">
      <alignment horizontal="left" vertical="top"/>
      <protection locked="0"/>
    </xf>
    <xf numFmtId="0" fontId="0" fillId="3" borderId="0" xfId="0" applyFill="1" applyAlignment="1" applyProtection="1">
      <alignment horizontal="left" vertical="top"/>
      <protection locked="0"/>
    </xf>
    <xf numFmtId="0" fontId="0" fillId="3" borderId="5" xfId="0" applyFill="1" applyBorder="1" applyAlignment="1" applyProtection="1">
      <alignment horizontal="left" vertical="top"/>
      <protection locked="0"/>
    </xf>
    <xf numFmtId="0" fontId="2" fillId="10" borderId="15" xfId="10" applyBorder="1" applyAlignment="1" applyProtection="1">
      <alignment horizontal="center" vertical="top"/>
      <protection locked="0"/>
    </xf>
    <xf numFmtId="165" fontId="0" fillId="3" borderId="15" xfId="0" applyNumberFormat="1" applyFill="1" applyBorder="1" applyAlignment="1" applyProtection="1">
      <alignment horizontal="center" vertical="top"/>
      <protection locked="0"/>
    </xf>
    <xf numFmtId="0" fontId="0" fillId="3" borderId="4" xfId="0" applyFill="1" applyBorder="1" applyAlignment="1">
      <alignment horizontal="left" vertical="top" wrapText="1"/>
    </xf>
    <xf numFmtId="0" fontId="0" fillId="3" borderId="0" xfId="0" applyFill="1" applyAlignment="1">
      <alignment horizontal="left" vertical="top" wrapText="1"/>
    </xf>
    <xf numFmtId="0" fontId="0" fillId="3" borderId="5" xfId="0" applyFill="1" applyBorder="1" applyAlignment="1">
      <alignment horizontal="left" vertical="top" wrapText="1"/>
    </xf>
    <xf numFmtId="0" fontId="0" fillId="3" borderId="6" xfId="0" applyFill="1" applyBorder="1" applyAlignment="1">
      <alignment horizontal="left" vertical="top" wrapText="1"/>
    </xf>
    <xf numFmtId="0" fontId="0" fillId="3" borderId="7" xfId="0" applyFill="1" applyBorder="1" applyAlignment="1">
      <alignment horizontal="left" vertical="top" wrapText="1"/>
    </xf>
    <xf numFmtId="0" fontId="0" fillId="3" borderId="8" xfId="0" applyFill="1" applyBorder="1" applyAlignment="1">
      <alignment horizontal="left" vertical="top" wrapText="1"/>
    </xf>
    <xf numFmtId="0" fontId="0" fillId="3" borderId="6" xfId="0" applyFill="1" applyBorder="1" applyAlignment="1" applyProtection="1">
      <alignment horizontal="left" vertical="top"/>
      <protection locked="0"/>
    </xf>
    <xf numFmtId="0" fontId="0" fillId="3" borderId="7" xfId="0" applyFill="1" applyBorder="1" applyAlignment="1" applyProtection="1">
      <alignment horizontal="left" vertical="top"/>
      <protection locked="0"/>
    </xf>
    <xf numFmtId="0" fontId="0" fillId="3" borderId="8" xfId="0" applyFill="1" applyBorder="1" applyAlignment="1" applyProtection="1">
      <alignment horizontal="left" vertical="top"/>
      <protection locked="0"/>
    </xf>
    <xf numFmtId="0" fontId="1" fillId="10" borderId="15" xfId="10" applyFont="1" applyBorder="1" applyAlignment="1" applyProtection="1">
      <alignment horizontal="center" vertical="top"/>
      <protection locked="0"/>
    </xf>
    <xf numFmtId="0" fontId="0" fillId="12" borderId="9" xfId="0" applyFill="1" applyBorder="1" applyAlignment="1">
      <alignment horizontal="left" vertical="top"/>
    </xf>
    <xf numFmtId="0" fontId="0" fillId="12" borderId="10" xfId="0" applyFill="1" applyBorder="1" applyAlignment="1">
      <alignment horizontal="left" vertical="top"/>
    </xf>
    <xf numFmtId="0" fontId="0" fillId="12" borderId="13" xfId="0" applyFill="1" applyBorder="1" applyAlignment="1">
      <alignment horizontal="left" vertical="top"/>
    </xf>
    <xf numFmtId="0" fontId="0" fillId="12" borderId="14" xfId="0" applyFill="1" applyBorder="1" applyAlignment="1">
      <alignment horizontal="left" vertical="top"/>
    </xf>
    <xf numFmtId="0" fontId="0" fillId="12" borderId="13" xfId="0" applyFill="1" applyBorder="1" applyAlignment="1">
      <alignment horizontal="left" vertical="top" wrapText="1"/>
    </xf>
    <xf numFmtId="0" fontId="0" fillId="12" borderId="14" xfId="0" applyFill="1" applyBorder="1" applyAlignment="1">
      <alignment horizontal="left" vertical="top" wrapText="1"/>
    </xf>
    <xf numFmtId="0" fontId="0" fillId="12" borderId="11" xfId="0" applyFill="1" applyBorder="1" applyAlignment="1">
      <alignment horizontal="left" vertical="top"/>
    </xf>
    <xf numFmtId="0" fontId="0" fillId="12" borderId="15" xfId="0" applyFill="1" applyBorder="1" applyAlignment="1">
      <alignment horizontal="left" vertical="top"/>
    </xf>
    <xf numFmtId="0" fontId="0" fillId="12" borderId="15" xfId="0" applyFill="1" applyBorder="1" applyAlignment="1">
      <alignment horizontal="left" vertical="top" wrapText="1"/>
    </xf>
    <xf numFmtId="0" fontId="0" fillId="0" borderId="41" xfId="0" applyBorder="1" applyAlignment="1">
      <alignment horizontal="center" vertical="center" wrapText="1"/>
    </xf>
    <xf numFmtId="0" fontId="0" fillId="0" borderId="42" xfId="0" applyBorder="1" applyAlignment="1">
      <alignment horizontal="center" vertical="center" wrapText="1"/>
    </xf>
    <xf numFmtId="0" fontId="0" fillId="0" borderId="43" xfId="0" applyBorder="1" applyAlignment="1">
      <alignment horizontal="center" vertical="center" wrapText="1"/>
    </xf>
    <xf numFmtId="0" fontId="0" fillId="12" borderId="35" xfId="0" applyFill="1" applyBorder="1" applyAlignment="1">
      <alignment horizontal="left" vertical="top" wrapText="1"/>
    </xf>
    <xf numFmtId="0" fontId="0" fillId="12" borderId="39" xfId="0" applyFill="1" applyBorder="1" applyAlignment="1">
      <alignment horizontal="left" vertical="top" wrapText="1"/>
    </xf>
    <xf numFmtId="0" fontId="9" fillId="4" borderId="45" xfId="0" applyFont="1" applyFill="1" applyBorder="1"/>
    <xf numFmtId="0" fontId="0" fillId="9" borderId="46" xfId="0" applyFill="1" applyBorder="1"/>
    <xf numFmtId="0" fontId="14" fillId="8" borderId="18" xfId="9" applyBorder="1"/>
    <xf numFmtId="0" fontId="9" fillId="4" borderId="17" xfId="0" applyFont="1" applyFill="1" applyBorder="1"/>
    <xf numFmtId="0" fontId="20" fillId="12" borderId="47" xfId="0" applyFont="1" applyFill="1" applyBorder="1"/>
    <xf numFmtId="0" fontId="0" fillId="9" borderId="34" xfId="0" applyFill="1" applyBorder="1" applyAlignment="1">
      <alignment horizontal="left" vertical="top"/>
    </xf>
    <xf numFmtId="0" fontId="0" fillId="9" borderId="26" xfId="0" applyFill="1" applyBorder="1" applyAlignment="1">
      <alignment horizontal="left" vertical="top"/>
    </xf>
    <xf numFmtId="0" fontId="0" fillId="9" borderId="48" xfId="0" applyFill="1" applyBorder="1" applyAlignment="1">
      <alignment horizontal="left" vertical="top"/>
    </xf>
    <xf numFmtId="0" fontId="0" fillId="9" borderId="45" xfId="0" applyFill="1" applyBorder="1" applyAlignment="1">
      <alignment horizontal="center"/>
    </xf>
    <xf numFmtId="0" fontId="0" fillId="9" borderId="35" xfId="0" applyFill="1" applyBorder="1" applyAlignment="1">
      <alignment horizontal="center" vertical="top"/>
    </xf>
    <xf numFmtId="0" fontId="0" fillId="9" borderId="27" xfId="0" applyFill="1" applyBorder="1" applyAlignment="1">
      <alignment horizontal="center" vertical="top"/>
    </xf>
    <xf numFmtId="0" fontId="0" fillId="9" borderId="39" xfId="0" applyFill="1" applyBorder="1" applyAlignment="1">
      <alignment horizontal="center" vertical="top"/>
    </xf>
    <xf numFmtId="0" fontId="0" fillId="12" borderId="35" xfId="0" applyFill="1" applyBorder="1" applyAlignment="1">
      <alignment horizontal="center" vertical="top"/>
    </xf>
    <xf numFmtId="0" fontId="0" fillId="12" borderId="39" xfId="0" applyFill="1" applyBorder="1" applyAlignment="1">
      <alignment horizontal="center" vertical="top"/>
    </xf>
    <xf numFmtId="1" fontId="0" fillId="12" borderId="49" xfId="0" applyNumberFormat="1" applyFill="1" applyBorder="1" applyAlignment="1">
      <alignment horizontal="center" vertical="top"/>
    </xf>
    <xf numFmtId="1" fontId="0" fillId="12" borderId="50" xfId="0" applyNumberFormat="1" applyFill="1" applyBorder="1" applyAlignment="1">
      <alignment horizontal="center" vertical="top"/>
    </xf>
    <xf numFmtId="2" fontId="17" fillId="0" borderId="0" xfId="0" applyNumberFormat="1" applyFont="1" applyFill="1"/>
    <xf numFmtId="164" fontId="17" fillId="0" borderId="0" xfId="0" applyNumberFormat="1" applyFont="1" applyFill="1"/>
    <xf numFmtId="0" fontId="0" fillId="9" borderId="51" xfId="0" applyFill="1" applyBorder="1"/>
    <xf numFmtId="0" fontId="0" fillId="12" borderId="47" xfId="0" applyFill="1" applyBorder="1" applyAlignment="1">
      <alignment horizontal="center" vertical="top"/>
    </xf>
    <xf numFmtId="0" fontId="20" fillId="12" borderId="47" xfId="0" applyFont="1" applyFill="1" applyBorder="1" applyAlignment="1">
      <alignment horizontal="left" vertical="top"/>
    </xf>
    <xf numFmtId="1" fontId="0" fillId="12" borderId="28" xfId="0" applyNumberFormat="1" applyFill="1" applyBorder="1" applyAlignment="1">
      <alignment horizontal="center" vertical="top"/>
    </xf>
    <xf numFmtId="1" fontId="0" fillId="12" borderId="41" xfId="0" applyNumberFormat="1" applyFill="1" applyBorder="1" applyAlignment="1">
      <alignment horizontal="center" vertical="top"/>
    </xf>
    <xf numFmtId="1" fontId="0" fillId="12" borderId="42" xfId="0" applyNumberFormat="1" applyFill="1" applyBorder="1" applyAlignment="1">
      <alignment horizontal="center" vertical="top"/>
    </xf>
    <xf numFmtId="1" fontId="0" fillId="12" borderId="43" xfId="0" applyNumberFormat="1" applyFill="1" applyBorder="1" applyAlignment="1">
      <alignment horizontal="center" vertical="top"/>
    </xf>
    <xf numFmtId="0" fontId="0" fillId="12" borderId="27" xfId="0" applyFill="1" applyBorder="1" applyAlignment="1">
      <alignment horizontal="center" vertical="top"/>
    </xf>
    <xf numFmtId="0" fontId="0" fillId="12" borderId="17" xfId="0" applyFill="1" applyBorder="1" applyAlignment="1">
      <alignment horizontal="left" vertical="top"/>
    </xf>
    <xf numFmtId="0" fontId="0" fillId="12" borderId="18" xfId="0" applyFill="1" applyBorder="1" applyAlignment="1">
      <alignment horizontal="left" vertical="top"/>
    </xf>
    <xf numFmtId="0" fontId="0" fillId="12" borderId="25" xfId="0" applyFill="1" applyBorder="1" applyAlignment="1">
      <alignment horizontal="left" vertical="top"/>
    </xf>
  </cellXfs>
  <cellStyles count="11">
    <cellStyle name="20% - Accent5" xfId="10" builtinId="46"/>
    <cellStyle name="Bad" xfId="8" builtinId="27"/>
    <cellStyle name="Followed Hyperlink" xfId="2" builtinId="9" hidden="1"/>
    <cellStyle name="Followed Hyperlink" xfId="4" builtinId="9" hidden="1"/>
    <cellStyle name="Followed Hyperlink" xfId="6" builtinId="9" hidden="1"/>
    <cellStyle name="Hyperlink" xfId="1" builtinId="8" hidden="1"/>
    <cellStyle name="Hyperlink" xfId="3" builtinId="8" hidden="1"/>
    <cellStyle name="Hyperlink" xfId="5" builtinId="8" hidden="1"/>
    <cellStyle name="Hyperlink" xfId="7" builtinId="8"/>
    <cellStyle name="Neutral" xfId="9" builtinId="28"/>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8" Type="http://schemas.openxmlformats.org/officeDocument/2006/relationships/image" Target="../media/image8.png"/><Relationship Id="rId13" Type="http://schemas.openxmlformats.org/officeDocument/2006/relationships/image" Target="../media/image13.png"/><Relationship Id="rId3" Type="http://schemas.openxmlformats.org/officeDocument/2006/relationships/image" Target="../media/image3.png"/><Relationship Id="rId7" Type="http://schemas.openxmlformats.org/officeDocument/2006/relationships/image" Target="../media/image7.png"/><Relationship Id="rId12" Type="http://schemas.openxmlformats.org/officeDocument/2006/relationships/image" Target="../media/image12.png"/><Relationship Id="rId2" Type="http://schemas.openxmlformats.org/officeDocument/2006/relationships/image" Target="../media/image2.png"/><Relationship Id="rId1" Type="http://schemas.openxmlformats.org/officeDocument/2006/relationships/image" Target="../media/image1.png"/><Relationship Id="rId6" Type="http://schemas.openxmlformats.org/officeDocument/2006/relationships/image" Target="../media/image6.png"/><Relationship Id="rId11" Type="http://schemas.openxmlformats.org/officeDocument/2006/relationships/image" Target="../media/image11.png"/><Relationship Id="rId5" Type="http://schemas.openxmlformats.org/officeDocument/2006/relationships/image" Target="../media/image5.png"/><Relationship Id="rId10" Type="http://schemas.openxmlformats.org/officeDocument/2006/relationships/image" Target="../media/image10.png"/><Relationship Id="rId4" Type="http://schemas.openxmlformats.org/officeDocument/2006/relationships/image" Target="../media/image4.png"/><Relationship Id="rId9" Type="http://schemas.openxmlformats.org/officeDocument/2006/relationships/image" Target="../media/image9.png"/><Relationship Id="rId14" Type="http://schemas.openxmlformats.org/officeDocument/2006/relationships/image" Target="../media/image14.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7</xdr:col>
      <xdr:colOff>9525</xdr:colOff>
      <xdr:row>15</xdr:row>
      <xdr:rowOff>2663</xdr:rowOff>
    </xdr:to>
    <xdr:pic>
      <xdr:nvPicPr>
        <xdr:cNvPr id="2" name="Picture 1">
          <a:extLst>
            <a:ext uri="{FF2B5EF4-FFF2-40B4-BE49-F238E27FC236}">
              <a16:creationId xmlns:a16="http://schemas.microsoft.com/office/drawing/2014/main" id="{8A788B01-7176-40B8-AD4B-50BC2EEDCA32}"/>
            </a:ext>
          </a:extLst>
        </xdr:cNvPr>
        <xdr:cNvPicPr>
          <a:picLocks noChangeAspect="1"/>
        </xdr:cNvPicPr>
      </xdr:nvPicPr>
      <xdr:blipFill>
        <a:blip xmlns:r="http://schemas.openxmlformats.org/officeDocument/2006/relationships" r:embed="rId1"/>
        <a:stretch>
          <a:fillRect/>
        </a:stretch>
      </xdr:blipFill>
      <xdr:spPr>
        <a:xfrm>
          <a:off x="0" y="0"/>
          <a:ext cx="4610100" cy="3003038"/>
        </a:xfrm>
        <a:prstGeom prst="rect">
          <a:avLst/>
        </a:prstGeom>
      </xdr:spPr>
    </xdr:pic>
    <xdr:clientData/>
  </xdr:twoCellAnchor>
  <xdr:twoCellAnchor editAs="oneCell">
    <xdr:from>
      <xdr:col>14</xdr:col>
      <xdr:colOff>434975</xdr:colOff>
      <xdr:row>0</xdr:row>
      <xdr:rowOff>76200</xdr:rowOff>
    </xdr:from>
    <xdr:to>
      <xdr:col>25</xdr:col>
      <xdr:colOff>438150</xdr:colOff>
      <xdr:row>12</xdr:row>
      <xdr:rowOff>169693</xdr:rowOff>
    </xdr:to>
    <xdr:pic>
      <xdr:nvPicPr>
        <xdr:cNvPr id="4" name="Picture 3">
          <a:extLst>
            <a:ext uri="{FF2B5EF4-FFF2-40B4-BE49-F238E27FC236}">
              <a16:creationId xmlns:a16="http://schemas.microsoft.com/office/drawing/2014/main" id="{E2834812-612C-4BC2-AF16-F2E9E802FB8F}"/>
            </a:ext>
          </a:extLst>
        </xdr:cNvPr>
        <xdr:cNvPicPr>
          <a:picLocks noChangeAspect="1"/>
        </xdr:cNvPicPr>
      </xdr:nvPicPr>
      <xdr:blipFill>
        <a:blip xmlns:r="http://schemas.openxmlformats.org/officeDocument/2006/relationships" r:embed="rId2"/>
        <a:stretch>
          <a:fillRect/>
        </a:stretch>
      </xdr:blipFill>
      <xdr:spPr>
        <a:xfrm>
          <a:off x="9740900" y="76200"/>
          <a:ext cx="7232650" cy="2493793"/>
        </a:xfrm>
        <a:prstGeom prst="rect">
          <a:avLst/>
        </a:prstGeom>
      </xdr:spPr>
    </xdr:pic>
    <xdr:clientData/>
  </xdr:twoCellAnchor>
  <xdr:twoCellAnchor editAs="oneCell">
    <xdr:from>
      <xdr:col>14</xdr:col>
      <xdr:colOff>520700</xdr:colOff>
      <xdr:row>13</xdr:row>
      <xdr:rowOff>38101</xdr:rowOff>
    </xdr:from>
    <xdr:to>
      <xdr:col>25</xdr:col>
      <xdr:colOff>466727</xdr:colOff>
      <xdr:row>25</xdr:row>
      <xdr:rowOff>142875</xdr:rowOff>
    </xdr:to>
    <xdr:pic>
      <xdr:nvPicPr>
        <xdr:cNvPr id="5" name="Picture 4">
          <a:extLst>
            <a:ext uri="{FF2B5EF4-FFF2-40B4-BE49-F238E27FC236}">
              <a16:creationId xmlns:a16="http://schemas.microsoft.com/office/drawing/2014/main" id="{8EF58227-FEF8-488A-B701-2B9F8969E4D6}"/>
            </a:ext>
          </a:extLst>
        </xdr:cNvPr>
        <xdr:cNvPicPr>
          <a:picLocks noChangeAspect="1"/>
        </xdr:cNvPicPr>
      </xdr:nvPicPr>
      <xdr:blipFill>
        <a:blip xmlns:r="http://schemas.openxmlformats.org/officeDocument/2006/relationships" r:embed="rId3"/>
        <a:stretch>
          <a:fillRect/>
        </a:stretch>
      </xdr:blipFill>
      <xdr:spPr>
        <a:xfrm>
          <a:off x="9829800" y="2638426"/>
          <a:ext cx="7172327" cy="2505074"/>
        </a:xfrm>
        <a:prstGeom prst="rect">
          <a:avLst/>
        </a:prstGeom>
      </xdr:spPr>
    </xdr:pic>
    <xdr:clientData/>
  </xdr:twoCellAnchor>
  <xdr:twoCellAnchor editAs="oneCell">
    <xdr:from>
      <xdr:col>7</xdr:col>
      <xdr:colOff>0</xdr:colOff>
      <xdr:row>35</xdr:row>
      <xdr:rowOff>0</xdr:rowOff>
    </xdr:from>
    <xdr:to>
      <xdr:col>14</xdr:col>
      <xdr:colOff>48685</xdr:colOff>
      <xdr:row>51</xdr:row>
      <xdr:rowOff>19050</xdr:rowOff>
    </xdr:to>
    <xdr:pic>
      <xdr:nvPicPr>
        <xdr:cNvPr id="6" name="Picture 5">
          <a:extLst>
            <a:ext uri="{FF2B5EF4-FFF2-40B4-BE49-F238E27FC236}">
              <a16:creationId xmlns:a16="http://schemas.microsoft.com/office/drawing/2014/main" id="{E940C322-B159-4631-8B62-811793346A41}"/>
            </a:ext>
          </a:extLst>
        </xdr:cNvPr>
        <xdr:cNvPicPr>
          <a:picLocks noChangeAspect="1"/>
        </xdr:cNvPicPr>
      </xdr:nvPicPr>
      <xdr:blipFill>
        <a:blip xmlns:r="http://schemas.openxmlformats.org/officeDocument/2006/relationships" r:embed="rId4"/>
        <a:stretch>
          <a:fillRect/>
        </a:stretch>
      </xdr:blipFill>
      <xdr:spPr>
        <a:xfrm>
          <a:off x="4600575" y="7000875"/>
          <a:ext cx="4750860" cy="3219450"/>
        </a:xfrm>
        <a:prstGeom prst="rect">
          <a:avLst/>
        </a:prstGeom>
      </xdr:spPr>
    </xdr:pic>
    <xdr:clientData/>
  </xdr:twoCellAnchor>
  <xdr:twoCellAnchor editAs="oneCell">
    <xdr:from>
      <xdr:col>14</xdr:col>
      <xdr:colOff>85725</xdr:colOff>
      <xdr:row>34</xdr:row>
      <xdr:rowOff>168275</xdr:rowOff>
    </xdr:from>
    <xdr:to>
      <xdr:col>24</xdr:col>
      <xdr:colOff>381000</xdr:colOff>
      <xdr:row>40</xdr:row>
      <xdr:rowOff>105768</xdr:rowOff>
    </xdr:to>
    <xdr:pic>
      <xdr:nvPicPr>
        <xdr:cNvPr id="7" name="Picture 6">
          <a:extLst>
            <a:ext uri="{FF2B5EF4-FFF2-40B4-BE49-F238E27FC236}">
              <a16:creationId xmlns:a16="http://schemas.microsoft.com/office/drawing/2014/main" id="{DD0CE9E4-557C-405D-BCCF-B23A77E180E6}"/>
            </a:ext>
          </a:extLst>
        </xdr:cNvPr>
        <xdr:cNvPicPr>
          <a:picLocks noChangeAspect="1"/>
        </xdr:cNvPicPr>
      </xdr:nvPicPr>
      <xdr:blipFill>
        <a:blip xmlns:r="http://schemas.openxmlformats.org/officeDocument/2006/relationships" r:embed="rId5"/>
        <a:stretch>
          <a:fillRect/>
        </a:stretch>
      </xdr:blipFill>
      <xdr:spPr>
        <a:xfrm>
          <a:off x="9388475" y="6969125"/>
          <a:ext cx="6870700" cy="1137643"/>
        </a:xfrm>
        <a:prstGeom prst="rect">
          <a:avLst/>
        </a:prstGeom>
      </xdr:spPr>
    </xdr:pic>
    <xdr:clientData/>
  </xdr:twoCellAnchor>
  <xdr:twoCellAnchor editAs="oneCell">
    <xdr:from>
      <xdr:col>14</xdr:col>
      <xdr:colOff>104775</xdr:colOff>
      <xdr:row>40</xdr:row>
      <xdr:rowOff>66676</xdr:rowOff>
    </xdr:from>
    <xdr:to>
      <xdr:col>20</xdr:col>
      <xdr:colOff>151334</xdr:colOff>
      <xdr:row>51</xdr:row>
      <xdr:rowOff>34926</xdr:rowOff>
    </xdr:to>
    <xdr:pic>
      <xdr:nvPicPr>
        <xdr:cNvPr id="8" name="Picture 7">
          <a:extLst>
            <a:ext uri="{FF2B5EF4-FFF2-40B4-BE49-F238E27FC236}">
              <a16:creationId xmlns:a16="http://schemas.microsoft.com/office/drawing/2014/main" id="{B62200A2-8EB8-4240-98FB-E6907E940A44}"/>
            </a:ext>
          </a:extLst>
        </xdr:cNvPr>
        <xdr:cNvPicPr>
          <a:picLocks noChangeAspect="1"/>
        </xdr:cNvPicPr>
      </xdr:nvPicPr>
      <xdr:blipFill>
        <a:blip xmlns:r="http://schemas.openxmlformats.org/officeDocument/2006/relationships" r:embed="rId6"/>
        <a:stretch>
          <a:fillRect/>
        </a:stretch>
      </xdr:blipFill>
      <xdr:spPr>
        <a:xfrm>
          <a:off x="9407525" y="8064501"/>
          <a:ext cx="3993084" cy="2171700"/>
        </a:xfrm>
        <a:prstGeom prst="rect">
          <a:avLst/>
        </a:prstGeom>
      </xdr:spPr>
    </xdr:pic>
    <xdr:clientData/>
  </xdr:twoCellAnchor>
  <xdr:twoCellAnchor editAs="oneCell">
    <xdr:from>
      <xdr:col>14</xdr:col>
      <xdr:colOff>133351</xdr:colOff>
      <xdr:row>51</xdr:row>
      <xdr:rowOff>123825</xdr:rowOff>
    </xdr:from>
    <xdr:to>
      <xdr:col>21</xdr:col>
      <xdr:colOff>53976</xdr:colOff>
      <xdr:row>59</xdr:row>
      <xdr:rowOff>134795</xdr:rowOff>
    </xdr:to>
    <xdr:pic>
      <xdr:nvPicPr>
        <xdr:cNvPr id="9" name="Picture 8">
          <a:extLst>
            <a:ext uri="{FF2B5EF4-FFF2-40B4-BE49-F238E27FC236}">
              <a16:creationId xmlns:a16="http://schemas.microsoft.com/office/drawing/2014/main" id="{F09200B5-9EC8-48B7-B492-51480970178A}"/>
            </a:ext>
          </a:extLst>
        </xdr:cNvPr>
        <xdr:cNvPicPr>
          <a:picLocks noChangeAspect="1"/>
        </xdr:cNvPicPr>
      </xdr:nvPicPr>
      <xdr:blipFill>
        <a:blip xmlns:r="http://schemas.openxmlformats.org/officeDocument/2006/relationships" r:embed="rId7"/>
        <a:stretch>
          <a:fillRect/>
        </a:stretch>
      </xdr:blipFill>
      <xdr:spPr>
        <a:xfrm>
          <a:off x="9439276" y="10321925"/>
          <a:ext cx="4521200" cy="1614345"/>
        </a:xfrm>
        <a:prstGeom prst="rect">
          <a:avLst/>
        </a:prstGeom>
      </xdr:spPr>
    </xdr:pic>
    <xdr:clientData/>
  </xdr:twoCellAnchor>
  <xdr:twoCellAnchor editAs="oneCell">
    <xdr:from>
      <xdr:col>21</xdr:col>
      <xdr:colOff>101600</xdr:colOff>
      <xdr:row>40</xdr:row>
      <xdr:rowOff>149225</xdr:rowOff>
    </xdr:from>
    <xdr:to>
      <xdr:col>28</xdr:col>
      <xdr:colOff>85725</xdr:colOff>
      <xdr:row>60</xdr:row>
      <xdr:rowOff>120992</xdr:rowOff>
    </xdr:to>
    <xdr:pic>
      <xdr:nvPicPr>
        <xdr:cNvPr id="10" name="Picture 9">
          <a:extLst>
            <a:ext uri="{FF2B5EF4-FFF2-40B4-BE49-F238E27FC236}">
              <a16:creationId xmlns:a16="http://schemas.microsoft.com/office/drawing/2014/main" id="{230862D0-7445-45B8-95B6-F4027CCAEA04}"/>
            </a:ext>
          </a:extLst>
        </xdr:cNvPr>
        <xdr:cNvPicPr>
          <a:picLocks noChangeAspect="1"/>
        </xdr:cNvPicPr>
      </xdr:nvPicPr>
      <xdr:blipFill>
        <a:blip xmlns:r="http://schemas.openxmlformats.org/officeDocument/2006/relationships" r:embed="rId8"/>
        <a:stretch>
          <a:fillRect/>
        </a:stretch>
      </xdr:blipFill>
      <xdr:spPr>
        <a:xfrm>
          <a:off x="14011275" y="8150225"/>
          <a:ext cx="4581525" cy="3972267"/>
        </a:xfrm>
        <a:prstGeom prst="rect">
          <a:avLst/>
        </a:prstGeom>
      </xdr:spPr>
    </xdr:pic>
    <xdr:clientData/>
  </xdr:twoCellAnchor>
  <xdr:twoCellAnchor editAs="oneCell">
    <xdr:from>
      <xdr:col>6</xdr:col>
      <xdr:colOff>606425</xdr:colOff>
      <xdr:row>73</xdr:row>
      <xdr:rowOff>196851</xdr:rowOff>
    </xdr:from>
    <xdr:to>
      <xdr:col>15</xdr:col>
      <xdr:colOff>19050</xdr:colOff>
      <xdr:row>92</xdr:row>
      <xdr:rowOff>73772</xdr:rowOff>
    </xdr:to>
    <xdr:pic>
      <xdr:nvPicPr>
        <xdr:cNvPr id="12" name="Picture 11">
          <a:extLst>
            <a:ext uri="{FF2B5EF4-FFF2-40B4-BE49-F238E27FC236}">
              <a16:creationId xmlns:a16="http://schemas.microsoft.com/office/drawing/2014/main" id="{AF35E325-CFAF-4713-973F-1E9D20E1218F}"/>
            </a:ext>
          </a:extLst>
        </xdr:cNvPr>
        <xdr:cNvPicPr>
          <a:picLocks noChangeAspect="1"/>
        </xdr:cNvPicPr>
      </xdr:nvPicPr>
      <xdr:blipFill>
        <a:blip xmlns:r="http://schemas.openxmlformats.org/officeDocument/2006/relationships" r:embed="rId9"/>
        <a:stretch>
          <a:fillRect/>
        </a:stretch>
      </xdr:blipFill>
      <xdr:spPr>
        <a:xfrm>
          <a:off x="4549775" y="14801851"/>
          <a:ext cx="5429250" cy="3674221"/>
        </a:xfrm>
        <a:prstGeom prst="rect">
          <a:avLst/>
        </a:prstGeom>
      </xdr:spPr>
    </xdr:pic>
    <xdr:clientData/>
  </xdr:twoCellAnchor>
  <xdr:twoCellAnchor editAs="oneCell">
    <xdr:from>
      <xdr:col>18</xdr:col>
      <xdr:colOff>428625</xdr:colOff>
      <xdr:row>64</xdr:row>
      <xdr:rowOff>47625</xdr:rowOff>
    </xdr:from>
    <xdr:to>
      <xdr:col>27</xdr:col>
      <xdr:colOff>460071</xdr:colOff>
      <xdr:row>79</xdr:row>
      <xdr:rowOff>0</xdr:rowOff>
    </xdr:to>
    <xdr:pic>
      <xdr:nvPicPr>
        <xdr:cNvPr id="13" name="Picture 12">
          <a:extLst>
            <a:ext uri="{FF2B5EF4-FFF2-40B4-BE49-F238E27FC236}">
              <a16:creationId xmlns:a16="http://schemas.microsoft.com/office/drawing/2014/main" id="{0B50FAF5-DF78-4112-9899-BBA91A64720E}"/>
            </a:ext>
          </a:extLst>
        </xdr:cNvPr>
        <xdr:cNvPicPr>
          <a:picLocks noChangeAspect="1"/>
        </xdr:cNvPicPr>
      </xdr:nvPicPr>
      <xdr:blipFill>
        <a:blip xmlns:r="http://schemas.openxmlformats.org/officeDocument/2006/relationships" r:embed="rId10"/>
        <a:stretch>
          <a:fillRect/>
        </a:stretch>
      </xdr:blipFill>
      <xdr:spPr>
        <a:xfrm>
          <a:off x="12360275" y="12846050"/>
          <a:ext cx="5949646" cy="2955925"/>
        </a:xfrm>
        <a:prstGeom prst="rect">
          <a:avLst/>
        </a:prstGeom>
      </xdr:spPr>
    </xdr:pic>
    <xdr:clientData/>
  </xdr:twoCellAnchor>
  <xdr:twoCellAnchor editAs="oneCell">
    <xdr:from>
      <xdr:col>15</xdr:col>
      <xdr:colOff>180975</xdr:colOff>
      <xdr:row>79</xdr:row>
      <xdr:rowOff>19050</xdr:rowOff>
    </xdr:from>
    <xdr:to>
      <xdr:col>23</xdr:col>
      <xdr:colOff>64216</xdr:colOff>
      <xdr:row>95</xdr:row>
      <xdr:rowOff>152400</xdr:rowOff>
    </xdr:to>
    <xdr:pic>
      <xdr:nvPicPr>
        <xdr:cNvPr id="14" name="Picture 13">
          <a:extLst>
            <a:ext uri="{FF2B5EF4-FFF2-40B4-BE49-F238E27FC236}">
              <a16:creationId xmlns:a16="http://schemas.microsoft.com/office/drawing/2014/main" id="{35D4EB96-F6E5-4C71-8103-0F4027A47923}"/>
            </a:ext>
          </a:extLst>
        </xdr:cNvPr>
        <xdr:cNvPicPr>
          <a:picLocks noChangeAspect="1"/>
        </xdr:cNvPicPr>
      </xdr:nvPicPr>
      <xdr:blipFill>
        <a:blip xmlns:r="http://schemas.openxmlformats.org/officeDocument/2006/relationships" r:embed="rId11"/>
        <a:stretch>
          <a:fillRect/>
        </a:stretch>
      </xdr:blipFill>
      <xdr:spPr>
        <a:xfrm>
          <a:off x="10140950" y="15821025"/>
          <a:ext cx="5144216" cy="3333750"/>
        </a:xfrm>
        <a:prstGeom prst="rect">
          <a:avLst/>
        </a:prstGeom>
      </xdr:spPr>
    </xdr:pic>
    <xdr:clientData/>
  </xdr:twoCellAnchor>
  <xdr:twoCellAnchor editAs="oneCell">
    <xdr:from>
      <xdr:col>7</xdr:col>
      <xdr:colOff>57150</xdr:colOff>
      <xdr:row>103</xdr:row>
      <xdr:rowOff>57151</xdr:rowOff>
    </xdr:from>
    <xdr:to>
      <xdr:col>17</xdr:col>
      <xdr:colOff>254000</xdr:colOff>
      <xdr:row>117</xdr:row>
      <xdr:rowOff>114085</xdr:rowOff>
    </xdr:to>
    <xdr:pic>
      <xdr:nvPicPr>
        <xdr:cNvPr id="15" name="Picture 14">
          <a:extLst>
            <a:ext uri="{FF2B5EF4-FFF2-40B4-BE49-F238E27FC236}">
              <a16:creationId xmlns:a16="http://schemas.microsoft.com/office/drawing/2014/main" id="{7BD85C29-815B-4DD7-B3F8-A9FC8F4AB50A}"/>
            </a:ext>
          </a:extLst>
        </xdr:cNvPr>
        <xdr:cNvPicPr>
          <a:picLocks noChangeAspect="1"/>
        </xdr:cNvPicPr>
      </xdr:nvPicPr>
      <xdr:blipFill>
        <a:blip xmlns:r="http://schemas.openxmlformats.org/officeDocument/2006/relationships" r:embed="rId12"/>
        <a:stretch>
          <a:fillRect/>
        </a:stretch>
      </xdr:blipFill>
      <xdr:spPr>
        <a:xfrm>
          <a:off x="4657725" y="20659726"/>
          <a:ext cx="6877050" cy="2857284"/>
        </a:xfrm>
        <a:prstGeom prst="rect">
          <a:avLst/>
        </a:prstGeom>
      </xdr:spPr>
    </xdr:pic>
    <xdr:clientData/>
  </xdr:twoCellAnchor>
  <xdr:twoCellAnchor editAs="oneCell">
    <xdr:from>
      <xdr:col>6</xdr:col>
      <xdr:colOff>571501</xdr:colOff>
      <xdr:row>0</xdr:row>
      <xdr:rowOff>152401</xdr:rowOff>
    </xdr:from>
    <xdr:to>
      <xdr:col>14</xdr:col>
      <xdr:colOff>351597</xdr:colOff>
      <xdr:row>20</xdr:row>
      <xdr:rowOff>9525</xdr:rowOff>
    </xdr:to>
    <xdr:pic>
      <xdr:nvPicPr>
        <xdr:cNvPr id="16" name="Picture 15">
          <a:extLst>
            <a:ext uri="{FF2B5EF4-FFF2-40B4-BE49-F238E27FC236}">
              <a16:creationId xmlns:a16="http://schemas.microsoft.com/office/drawing/2014/main" id="{CED77E4A-915B-46D9-8647-97B157FA5BD7}"/>
            </a:ext>
          </a:extLst>
        </xdr:cNvPr>
        <xdr:cNvPicPr>
          <a:picLocks noChangeAspect="1"/>
        </xdr:cNvPicPr>
      </xdr:nvPicPr>
      <xdr:blipFill>
        <a:blip xmlns:r="http://schemas.openxmlformats.org/officeDocument/2006/relationships" r:embed="rId13"/>
        <a:stretch>
          <a:fillRect/>
        </a:stretch>
      </xdr:blipFill>
      <xdr:spPr>
        <a:xfrm>
          <a:off x="4514851" y="152401"/>
          <a:ext cx="5142671" cy="3857624"/>
        </a:xfrm>
        <a:prstGeom prst="rect">
          <a:avLst/>
        </a:prstGeom>
      </xdr:spPr>
    </xdr:pic>
    <xdr:clientData/>
  </xdr:twoCellAnchor>
  <xdr:twoCellAnchor editAs="oneCell">
    <xdr:from>
      <xdr:col>7</xdr:col>
      <xdr:colOff>66675</xdr:colOff>
      <xdr:row>62</xdr:row>
      <xdr:rowOff>19051</xdr:rowOff>
    </xdr:from>
    <xdr:to>
      <xdr:col>18</xdr:col>
      <xdr:colOff>95250</xdr:colOff>
      <xdr:row>73</xdr:row>
      <xdr:rowOff>92280</xdr:rowOff>
    </xdr:to>
    <xdr:pic>
      <xdr:nvPicPr>
        <xdr:cNvPr id="17" name="Picture 16">
          <a:extLst>
            <a:ext uri="{FF2B5EF4-FFF2-40B4-BE49-F238E27FC236}">
              <a16:creationId xmlns:a16="http://schemas.microsoft.com/office/drawing/2014/main" id="{D045139D-927A-474E-8624-BE6A195CC09F}"/>
            </a:ext>
          </a:extLst>
        </xdr:cNvPr>
        <xdr:cNvPicPr>
          <a:picLocks noChangeAspect="1"/>
        </xdr:cNvPicPr>
      </xdr:nvPicPr>
      <xdr:blipFill>
        <a:blip xmlns:r="http://schemas.openxmlformats.org/officeDocument/2006/relationships" r:embed="rId14"/>
        <a:stretch>
          <a:fillRect/>
        </a:stretch>
      </xdr:blipFill>
      <xdr:spPr>
        <a:xfrm>
          <a:off x="4667250" y="12420601"/>
          <a:ext cx="7362825" cy="2273504"/>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P15"/>
  <sheetViews>
    <sheetView workbookViewId="0">
      <selection activeCell="K12" sqref="K12:N12"/>
    </sheetView>
  </sheetViews>
  <sheetFormatPr defaultRowHeight="15.6" x14ac:dyDescent="0.3"/>
  <cols>
    <col min="1" max="1" width="4.296875" customWidth="1"/>
  </cols>
  <sheetData>
    <row r="1" spans="2:16" ht="16.2" thickBot="1" x14ac:dyDescent="0.35"/>
    <row r="2" spans="2:16" x14ac:dyDescent="0.3">
      <c r="B2" s="22"/>
      <c r="C2" s="23"/>
      <c r="D2" s="23"/>
      <c r="E2" s="23"/>
      <c r="F2" s="157" t="s">
        <v>18</v>
      </c>
      <c r="G2" s="158"/>
      <c r="H2" s="158"/>
      <c r="I2" s="158"/>
      <c r="J2" s="158"/>
      <c r="K2" s="158"/>
      <c r="L2" s="159"/>
      <c r="M2" s="23"/>
      <c r="N2" s="23"/>
      <c r="O2" s="23"/>
      <c r="P2" s="24"/>
    </row>
    <row r="3" spans="2:16" x14ac:dyDescent="0.3">
      <c r="B3" s="25"/>
      <c r="C3" s="26"/>
      <c r="D3" s="26"/>
      <c r="E3" s="26"/>
      <c r="F3" s="160"/>
      <c r="G3" s="161"/>
      <c r="H3" s="161"/>
      <c r="I3" s="161"/>
      <c r="J3" s="161"/>
      <c r="K3" s="161"/>
      <c r="L3" s="162"/>
      <c r="M3" s="26"/>
      <c r="N3" s="26"/>
      <c r="O3" s="26"/>
      <c r="P3" s="27"/>
    </row>
    <row r="4" spans="2:16" x14ac:dyDescent="0.3">
      <c r="B4" s="25"/>
      <c r="C4" s="26"/>
      <c r="D4" s="26"/>
      <c r="E4" s="26"/>
      <c r="F4" s="160"/>
      <c r="G4" s="161"/>
      <c r="H4" s="161"/>
      <c r="I4" s="161"/>
      <c r="J4" s="161"/>
      <c r="K4" s="161"/>
      <c r="L4" s="162"/>
      <c r="M4" s="26"/>
      <c r="N4" s="26"/>
      <c r="O4" s="26"/>
      <c r="P4" s="27"/>
    </row>
    <row r="5" spans="2:16" x14ac:dyDescent="0.3">
      <c r="B5" s="25"/>
      <c r="C5" s="26"/>
      <c r="D5" s="26"/>
      <c r="E5" s="26"/>
      <c r="F5" s="160"/>
      <c r="G5" s="161"/>
      <c r="H5" s="161"/>
      <c r="I5" s="161"/>
      <c r="J5" s="161"/>
      <c r="K5" s="161"/>
      <c r="L5" s="162"/>
      <c r="M5" s="26"/>
      <c r="N5" s="26"/>
      <c r="O5" s="26"/>
      <c r="P5" s="27"/>
    </row>
    <row r="6" spans="2:16" x14ac:dyDescent="0.3">
      <c r="B6" s="25"/>
      <c r="C6" s="26"/>
      <c r="D6" s="26"/>
      <c r="E6" s="26"/>
      <c r="F6" s="160"/>
      <c r="G6" s="161"/>
      <c r="H6" s="161"/>
      <c r="I6" s="161"/>
      <c r="J6" s="161"/>
      <c r="K6" s="161"/>
      <c r="L6" s="162"/>
      <c r="M6" s="26"/>
      <c r="N6" s="26"/>
      <c r="O6" s="26"/>
      <c r="P6" s="27"/>
    </row>
    <row r="7" spans="2:16" ht="16.2" thickBot="1" x14ac:dyDescent="0.35">
      <c r="B7" s="28"/>
      <c r="C7" s="29"/>
      <c r="D7" s="29"/>
      <c r="E7" s="29"/>
      <c r="F7" s="163"/>
      <c r="G7" s="164"/>
      <c r="H7" s="164"/>
      <c r="I7" s="164"/>
      <c r="J7" s="164"/>
      <c r="K7" s="164"/>
      <c r="L7" s="165"/>
      <c r="M7" s="29"/>
      <c r="N7" s="29"/>
      <c r="O7" s="29"/>
      <c r="P7" s="30"/>
    </row>
    <row r="8" spans="2:16" s="19" customFormat="1" ht="18" x14ac:dyDescent="0.35">
      <c r="B8" s="166" t="s">
        <v>22</v>
      </c>
      <c r="C8" s="167"/>
      <c r="D8" s="167"/>
      <c r="E8" s="168"/>
      <c r="F8" s="166" t="s">
        <v>23</v>
      </c>
      <c r="G8" s="167"/>
      <c r="H8" s="168"/>
      <c r="I8" s="43"/>
      <c r="J8" s="166" t="s">
        <v>24</v>
      </c>
      <c r="K8" s="167"/>
      <c r="L8" s="167"/>
      <c r="M8" s="168"/>
      <c r="N8" s="166" t="s">
        <v>25</v>
      </c>
      <c r="O8" s="167"/>
      <c r="P8" s="168"/>
    </row>
    <row r="9" spans="2:16" s="20" customFormat="1" ht="21.6" thickBot="1" x14ac:dyDescent="0.45">
      <c r="B9" s="169" t="s">
        <v>26</v>
      </c>
      <c r="C9" s="170"/>
      <c r="D9" s="170"/>
      <c r="E9" s="171"/>
      <c r="F9" s="169">
        <v>1.02</v>
      </c>
      <c r="G9" s="170"/>
      <c r="H9" s="171"/>
      <c r="I9" s="44"/>
      <c r="J9" s="169" t="s">
        <v>60</v>
      </c>
      <c r="K9" s="170"/>
      <c r="L9" s="170"/>
      <c r="M9" s="171"/>
      <c r="N9" s="169" t="s">
        <v>89</v>
      </c>
      <c r="O9" s="170"/>
      <c r="P9" s="171"/>
    </row>
    <row r="10" spans="2:16" ht="16.2" thickBot="1" x14ac:dyDescent="0.35">
      <c r="B10" s="31"/>
      <c r="C10" s="32"/>
      <c r="D10" s="32"/>
      <c r="E10" s="32"/>
      <c r="F10" s="32"/>
      <c r="G10" s="32"/>
      <c r="H10" s="32"/>
      <c r="I10" s="32"/>
      <c r="J10" s="32"/>
      <c r="K10" s="32"/>
      <c r="L10" s="32"/>
      <c r="M10" s="32"/>
      <c r="N10" s="32"/>
      <c r="O10" s="32"/>
      <c r="P10" s="33"/>
    </row>
    <row r="11" spans="2:16" s="21" customFormat="1" ht="21.6" thickBot="1" x14ac:dyDescent="0.45">
      <c r="B11" s="34"/>
      <c r="C11" s="35"/>
      <c r="D11" s="172" t="s">
        <v>27</v>
      </c>
      <c r="E11" s="173"/>
      <c r="F11" s="173"/>
      <c r="G11" s="174"/>
      <c r="H11" s="172" t="s">
        <v>28</v>
      </c>
      <c r="I11" s="173"/>
      <c r="J11" s="174"/>
      <c r="K11" s="172" t="s">
        <v>29</v>
      </c>
      <c r="L11" s="173"/>
      <c r="M11" s="173"/>
      <c r="N11" s="174"/>
      <c r="O11" s="35"/>
      <c r="P11" s="36"/>
    </row>
    <row r="12" spans="2:16" x14ac:dyDescent="0.3">
      <c r="B12" s="31"/>
      <c r="C12" s="32"/>
      <c r="D12" s="175" t="s">
        <v>61</v>
      </c>
      <c r="E12" s="176"/>
      <c r="F12" s="176"/>
      <c r="G12" s="177"/>
      <c r="H12" s="187" t="s">
        <v>90</v>
      </c>
      <c r="I12" s="188"/>
      <c r="J12" s="189"/>
      <c r="K12" s="181" t="s">
        <v>44</v>
      </c>
      <c r="L12" s="182"/>
      <c r="M12" s="182"/>
      <c r="N12" s="183"/>
      <c r="O12" s="32"/>
      <c r="P12" s="33"/>
    </row>
    <row r="13" spans="2:16" x14ac:dyDescent="0.3">
      <c r="B13" s="31"/>
      <c r="C13" s="32"/>
      <c r="D13" s="175" t="s">
        <v>62</v>
      </c>
      <c r="E13" s="176"/>
      <c r="F13" s="176"/>
      <c r="G13" s="177"/>
      <c r="H13" s="187" t="s">
        <v>91</v>
      </c>
      <c r="I13" s="188"/>
      <c r="J13" s="189"/>
      <c r="K13" s="181" t="s">
        <v>45</v>
      </c>
      <c r="L13" s="182"/>
      <c r="M13" s="182"/>
      <c r="N13" s="183"/>
      <c r="O13" s="32"/>
      <c r="P13" s="33"/>
    </row>
    <row r="14" spans="2:16" ht="16.2" thickBot="1" x14ac:dyDescent="0.35">
      <c r="B14" s="31"/>
      <c r="C14" s="32"/>
      <c r="D14" s="178" t="s">
        <v>63</v>
      </c>
      <c r="E14" s="179"/>
      <c r="F14" s="179"/>
      <c r="G14" s="180"/>
      <c r="H14" s="190" t="s">
        <v>92</v>
      </c>
      <c r="I14" s="191"/>
      <c r="J14" s="192"/>
      <c r="K14" s="184" t="s">
        <v>46</v>
      </c>
      <c r="L14" s="185"/>
      <c r="M14" s="185"/>
      <c r="N14" s="186"/>
      <c r="O14" s="32"/>
      <c r="P14" s="33"/>
    </row>
    <row r="15" spans="2:16" ht="16.2" thickBot="1" x14ac:dyDescent="0.35">
      <c r="B15" s="37"/>
      <c r="C15" s="38"/>
      <c r="D15" s="38"/>
      <c r="E15" s="38"/>
      <c r="F15" s="38"/>
      <c r="G15" s="38"/>
      <c r="H15" s="38"/>
      <c r="I15" s="38"/>
      <c r="J15" s="38"/>
      <c r="K15" s="38"/>
      <c r="L15" s="38"/>
      <c r="M15" s="38"/>
      <c r="N15" s="38"/>
      <c r="O15" s="38"/>
      <c r="P15" s="39"/>
    </row>
  </sheetData>
  <mergeCells count="21">
    <mergeCell ref="D11:G11"/>
    <mergeCell ref="D12:G12"/>
    <mergeCell ref="D13:G13"/>
    <mergeCell ref="D14:G14"/>
    <mergeCell ref="N8:P8"/>
    <mergeCell ref="N9:P9"/>
    <mergeCell ref="K11:N11"/>
    <mergeCell ref="K12:N12"/>
    <mergeCell ref="K13:N13"/>
    <mergeCell ref="K14:N14"/>
    <mergeCell ref="H11:J11"/>
    <mergeCell ref="H12:J12"/>
    <mergeCell ref="H13:J13"/>
    <mergeCell ref="H14:J14"/>
    <mergeCell ref="F2:L7"/>
    <mergeCell ref="B8:E8"/>
    <mergeCell ref="B9:E9"/>
    <mergeCell ref="F8:H8"/>
    <mergeCell ref="F9:H9"/>
    <mergeCell ref="J8:M8"/>
    <mergeCell ref="J9:M9"/>
  </mergeCells>
  <hyperlinks>
    <hyperlink ref="K12:N12" location="'Factory Prep-Summary'!A1" display="Factory Prep-Summary" xr:uid="{00000000-0004-0000-0000-000000000000}"/>
    <hyperlink ref="K13:N13" location="'Pre-Production-Summary'!A1" display="Pre-Production-Summary" xr:uid="{00000000-0004-0000-0000-000001000000}"/>
    <hyperlink ref="K14:N14" location="'Production-Summary'!A1" display="Production-Summary" xr:uid="{00000000-0004-0000-0000-000002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Q100"/>
  <sheetViews>
    <sheetView zoomScale="85" zoomScaleNormal="85" workbookViewId="0">
      <selection activeCell="N4" sqref="N4:Q5"/>
    </sheetView>
  </sheetViews>
  <sheetFormatPr defaultColWidth="10.796875" defaultRowHeight="15.6" x14ac:dyDescent="0.3"/>
  <cols>
    <col min="1" max="1" width="3.5" style="6" customWidth="1"/>
    <col min="2" max="2" width="5" style="6" customWidth="1"/>
    <col min="3" max="3" width="6.09765625" style="6" customWidth="1"/>
    <col min="4" max="4" width="15.5" style="6" customWidth="1"/>
    <col min="5" max="12" width="10.796875" style="6"/>
    <col min="13" max="13" width="16" style="6" customWidth="1"/>
    <col min="14" max="16384" width="10.796875" style="6"/>
  </cols>
  <sheetData>
    <row r="1" spans="2:17" ht="16.2" thickBot="1" x14ac:dyDescent="0.35"/>
    <row r="2" spans="2:17" ht="26.1" customHeight="1" x14ac:dyDescent="0.3">
      <c r="B2" s="1"/>
      <c r="C2" s="2"/>
      <c r="D2" s="2"/>
      <c r="E2" s="2"/>
      <c r="F2" s="193" t="s">
        <v>18</v>
      </c>
      <c r="G2" s="158"/>
      <c r="H2" s="158"/>
      <c r="I2" s="158"/>
      <c r="J2" s="158"/>
      <c r="K2" s="158"/>
      <c r="L2" s="194"/>
      <c r="M2" s="202" t="s">
        <v>1</v>
      </c>
      <c r="N2" s="197">
        <v>43505</v>
      </c>
      <c r="O2" s="198"/>
      <c r="P2" s="198"/>
      <c r="Q2" s="199"/>
    </row>
    <row r="3" spans="2:17" ht="16.05" customHeight="1" thickBot="1" x14ac:dyDescent="0.35">
      <c r="B3" s="3"/>
      <c r="C3" s="4"/>
      <c r="D3" s="4"/>
      <c r="E3" s="4"/>
      <c r="F3" s="195"/>
      <c r="G3" s="161"/>
      <c r="H3" s="161"/>
      <c r="I3" s="161"/>
      <c r="J3" s="161"/>
      <c r="K3" s="161"/>
      <c r="L3" s="196"/>
      <c r="M3" s="203"/>
      <c r="N3" s="200"/>
      <c r="O3" s="200"/>
      <c r="P3" s="200"/>
      <c r="Q3" s="201"/>
    </row>
    <row r="4" spans="2:17" ht="18" customHeight="1" x14ac:dyDescent="0.3">
      <c r="B4" s="3"/>
      <c r="C4" s="4"/>
      <c r="D4" s="4"/>
      <c r="E4" s="4"/>
      <c r="F4" s="195"/>
      <c r="G4" s="161"/>
      <c r="H4" s="161"/>
      <c r="I4" s="161"/>
      <c r="J4" s="161"/>
      <c r="K4" s="161"/>
      <c r="L4" s="196"/>
      <c r="M4" s="202" t="s">
        <v>0</v>
      </c>
      <c r="N4" s="198" t="s">
        <v>41</v>
      </c>
      <c r="O4" s="198"/>
      <c r="P4" s="198"/>
      <c r="Q4" s="199"/>
    </row>
    <row r="5" spans="2:17" ht="16.2" thickBot="1" x14ac:dyDescent="0.35">
      <c r="B5" s="3"/>
      <c r="C5" s="4"/>
      <c r="D5" s="4"/>
      <c r="E5" s="4"/>
      <c r="F5" s="195"/>
      <c r="G5" s="161"/>
      <c r="H5" s="161"/>
      <c r="I5" s="161"/>
      <c r="J5" s="161"/>
      <c r="K5" s="161"/>
      <c r="L5" s="196"/>
      <c r="M5" s="204"/>
      <c r="N5" s="205"/>
      <c r="O5" s="205"/>
      <c r="P5" s="205"/>
      <c r="Q5" s="206"/>
    </row>
    <row r="6" spans="2:17" ht="21" customHeight="1" x14ac:dyDescent="0.3">
      <c r="B6" s="3"/>
      <c r="C6" s="4"/>
      <c r="D6" s="4"/>
      <c r="E6" s="4"/>
      <c r="F6" s="195"/>
      <c r="G6" s="161"/>
      <c r="H6" s="161"/>
      <c r="I6" s="161"/>
      <c r="J6" s="161"/>
      <c r="K6" s="161"/>
      <c r="L6" s="161"/>
      <c r="M6" s="207" t="s">
        <v>2</v>
      </c>
      <c r="N6" s="209" t="s">
        <v>191</v>
      </c>
      <c r="O6" s="210"/>
      <c r="P6" s="210"/>
      <c r="Q6" s="211"/>
    </row>
    <row r="7" spans="2:17" ht="16.2" thickBot="1" x14ac:dyDescent="0.35">
      <c r="B7" s="3"/>
      <c r="C7" s="4"/>
      <c r="D7" s="4"/>
      <c r="E7" s="4"/>
      <c r="F7" s="195"/>
      <c r="G7" s="164"/>
      <c r="H7" s="164"/>
      <c r="I7" s="164"/>
      <c r="J7" s="164"/>
      <c r="K7" s="164"/>
      <c r="L7" s="164"/>
      <c r="M7" s="208"/>
      <c r="N7" s="212"/>
      <c r="O7" s="213"/>
      <c r="P7" s="213"/>
      <c r="Q7" s="214"/>
    </row>
    <row r="8" spans="2:17" s="13" customFormat="1" ht="27" customHeight="1" x14ac:dyDescent="0.3">
      <c r="B8" s="215" t="s">
        <v>19</v>
      </c>
      <c r="C8" s="216"/>
      <c r="D8" s="216"/>
      <c r="E8" s="216"/>
      <c r="F8" s="217"/>
      <c r="G8" s="215" t="s">
        <v>20</v>
      </c>
      <c r="H8" s="216"/>
      <c r="I8" s="216"/>
      <c r="J8" s="216"/>
      <c r="K8" s="216"/>
      <c r="L8" s="216"/>
      <c r="M8" s="234"/>
      <c r="N8" s="235" t="s">
        <v>21</v>
      </c>
      <c r="O8" s="236"/>
      <c r="P8" s="236"/>
      <c r="Q8" s="234"/>
    </row>
    <row r="9" spans="2:17" x14ac:dyDescent="0.3">
      <c r="B9" s="228" t="s">
        <v>64</v>
      </c>
      <c r="C9" s="229"/>
      <c r="D9" s="229"/>
      <c r="E9" s="229"/>
      <c r="F9" s="230"/>
      <c r="G9" s="228" t="s">
        <v>90</v>
      </c>
      <c r="H9" s="229"/>
      <c r="I9" s="229"/>
      <c r="J9" s="229"/>
      <c r="K9" s="229"/>
      <c r="L9" s="229"/>
      <c r="M9" s="230"/>
      <c r="N9" s="237"/>
      <c r="O9" s="238"/>
      <c r="P9" s="238"/>
      <c r="Q9" s="239"/>
    </row>
    <row r="10" spans="2:17" ht="16.2" thickBot="1" x14ac:dyDescent="0.35">
      <c r="B10" s="231"/>
      <c r="C10" s="232"/>
      <c r="D10" s="232"/>
      <c r="E10" s="232"/>
      <c r="F10" s="233"/>
      <c r="G10" s="231"/>
      <c r="H10" s="232"/>
      <c r="I10" s="232"/>
      <c r="J10" s="232"/>
      <c r="K10" s="232"/>
      <c r="L10" s="232"/>
      <c r="M10" s="233"/>
      <c r="N10" s="240"/>
      <c r="O10" s="241"/>
      <c r="P10" s="241"/>
      <c r="Q10" s="242"/>
    </row>
    <row r="11" spans="2:17" s="13" customFormat="1" ht="27" customHeight="1" x14ac:dyDescent="0.3">
      <c r="B11" s="215" t="s">
        <v>3</v>
      </c>
      <c r="C11" s="216"/>
      <c r="D11" s="216"/>
      <c r="E11" s="216"/>
      <c r="F11" s="216"/>
      <c r="G11" s="216"/>
      <c r="H11" s="216"/>
      <c r="I11" s="216"/>
      <c r="J11" s="216"/>
      <c r="K11" s="216"/>
      <c r="L11" s="216"/>
      <c r="M11" s="216"/>
      <c r="N11" s="216"/>
      <c r="O11" s="216"/>
      <c r="P11" s="216"/>
      <c r="Q11" s="217"/>
    </row>
    <row r="12" spans="2:17" ht="18" customHeight="1" x14ac:dyDescent="0.3">
      <c r="B12" s="218" t="s">
        <v>79</v>
      </c>
      <c r="C12" s="219"/>
      <c r="D12" s="219"/>
      <c r="E12" s="219"/>
      <c r="F12" s="219"/>
      <c r="G12" s="219"/>
      <c r="H12" s="219"/>
      <c r="I12" s="219"/>
      <c r="J12" s="219"/>
      <c r="K12" s="219"/>
      <c r="L12" s="219"/>
      <c r="M12" s="219"/>
      <c r="N12" s="219"/>
      <c r="O12" s="219"/>
      <c r="P12" s="219"/>
      <c r="Q12" s="220"/>
    </row>
    <row r="13" spans="2:17" ht="18" customHeight="1" x14ac:dyDescent="0.3">
      <c r="B13" s="221"/>
      <c r="C13" s="219"/>
      <c r="D13" s="219"/>
      <c r="E13" s="219"/>
      <c r="F13" s="219"/>
      <c r="G13" s="219"/>
      <c r="H13" s="219"/>
      <c r="I13" s="219"/>
      <c r="J13" s="219"/>
      <c r="K13" s="219"/>
      <c r="L13" s="219"/>
      <c r="M13" s="219"/>
      <c r="N13" s="219"/>
      <c r="O13" s="219"/>
      <c r="P13" s="219"/>
      <c r="Q13" s="220"/>
    </row>
    <row r="14" spans="2:17" ht="18" customHeight="1" x14ac:dyDescent="0.3">
      <c r="B14" s="221"/>
      <c r="C14" s="219"/>
      <c r="D14" s="219"/>
      <c r="E14" s="219"/>
      <c r="F14" s="219"/>
      <c r="G14" s="219"/>
      <c r="H14" s="219"/>
      <c r="I14" s="219"/>
      <c r="J14" s="219"/>
      <c r="K14" s="219"/>
      <c r="L14" s="219"/>
      <c r="M14" s="219"/>
      <c r="N14" s="219"/>
      <c r="O14" s="219"/>
      <c r="P14" s="219"/>
      <c r="Q14" s="220"/>
    </row>
    <row r="15" spans="2:17" x14ac:dyDescent="0.3">
      <c r="B15" s="221"/>
      <c r="C15" s="219"/>
      <c r="D15" s="219"/>
      <c r="E15" s="219"/>
      <c r="F15" s="219"/>
      <c r="G15" s="219"/>
      <c r="H15" s="219"/>
      <c r="I15" s="219"/>
      <c r="J15" s="219"/>
      <c r="K15" s="219"/>
      <c r="L15" s="219"/>
      <c r="M15" s="219"/>
      <c r="N15" s="219"/>
      <c r="O15" s="219"/>
      <c r="P15" s="219"/>
      <c r="Q15" s="220"/>
    </row>
    <row r="16" spans="2:17" x14ac:dyDescent="0.3">
      <c r="B16" s="221"/>
      <c r="C16" s="219"/>
      <c r="D16" s="219"/>
      <c r="E16" s="219"/>
      <c r="F16" s="219"/>
      <c r="G16" s="219"/>
      <c r="H16" s="219"/>
      <c r="I16" s="219"/>
      <c r="J16" s="219"/>
      <c r="K16" s="219"/>
      <c r="L16" s="219"/>
      <c r="M16" s="219"/>
      <c r="N16" s="219"/>
      <c r="O16" s="219"/>
      <c r="P16" s="219"/>
      <c r="Q16" s="220"/>
    </row>
    <row r="17" spans="2:17" x14ac:dyDescent="0.3">
      <c r="B17" s="221"/>
      <c r="C17" s="219"/>
      <c r="D17" s="219"/>
      <c r="E17" s="219"/>
      <c r="F17" s="219"/>
      <c r="G17" s="219"/>
      <c r="H17" s="219"/>
      <c r="I17" s="219"/>
      <c r="J17" s="219"/>
      <c r="K17" s="219"/>
      <c r="L17" s="219"/>
      <c r="M17" s="219"/>
      <c r="N17" s="219"/>
      <c r="O17" s="219"/>
      <c r="P17" s="219"/>
      <c r="Q17" s="220"/>
    </row>
    <row r="18" spans="2:17" ht="16.2" thickBot="1" x14ac:dyDescent="0.35">
      <c r="B18" s="221"/>
      <c r="C18" s="219"/>
      <c r="D18" s="219"/>
      <c r="E18" s="219"/>
      <c r="F18" s="219"/>
      <c r="G18" s="219"/>
      <c r="H18" s="219"/>
      <c r="I18" s="219"/>
      <c r="J18" s="219"/>
      <c r="K18" s="219"/>
      <c r="L18" s="219"/>
      <c r="M18" s="219"/>
      <c r="N18" s="219"/>
      <c r="O18" s="219"/>
      <c r="P18" s="219"/>
      <c r="Q18" s="220"/>
    </row>
    <row r="19" spans="2:17" s="13" customFormat="1" ht="27" customHeight="1" x14ac:dyDescent="0.3">
      <c r="B19" s="215" t="s">
        <v>4</v>
      </c>
      <c r="C19" s="216"/>
      <c r="D19" s="216"/>
      <c r="E19" s="216"/>
      <c r="F19" s="216"/>
      <c r="G19" s="216"/>
      <c r="H19" s="216"/>
      <c r="I19" s="216"/>
      <c r="J19" s="216"/>
      <c r="K19" s="216"/>
      <c r="L19" s="216"/>
      <c r="M19" s="216"/>
      <c r="N19" s="216"/>
      <c r="O19" s="216"/>
      <c r="P19" s="216"/>
      <c r="Q19" s="217"/>
    </row>
    <row r="20" spans="2:17" x14ac:dyDescent="0.3">
      <c r="B20" s="5"/>
      <c r="Q20" s="7"/>
    </row>
    <row r="21" spans="2:17" x14ac:dyDescent="0.3">
      <c r="B21" s="5"/>
      <c r="Q21" s="7"/>
    </row>
    <row r="22" spans="2:17" ht="18.600000000000001" thickBot="1" x14ac:dyDescent="0.4">
      <c r="B22" s="5"/>
      <c r="C22" s="12" t="s">
        <v>42</v>
      </c>
      <c r="D22" s="11" t="s">
        <v>5</v>
      </c>
      <c r="Q22" s="7"/>
    </row>
    <row r="23" spans="2:17" ht="18.600000000000001" thickBot="1" x14ac:dyDescent="0.4">
      <c r="B23" s="5"/>
      <c r="C23" s="12" t="s">
        <v>42</v>
      </c>
      <c r="D23" s="11" t="s">
        <v>6</v>
      </c>
      <c r="Q23" s="7"/>
    </row>
    <row r="24" spans="2:17" ht="18.600000000000001" thickBot="1" x14ac:dyDescent="0.4">
      <c r="B24" s="5"/>
      <c r="C24" s="12" t="s">
        <v>42</v>
      </c>
      <c r="D24" s="11" t="s">
        <v>7</v>
      </c>
      <c r="Q24" s="7"/>
    </row>
    <row r="25" spans="2:17" ht="18.600000000000001" thickBot="1" x14ac:dyDescent="0.4">
      <c r="B25" s="5"/>
      <c r="C25" s="12" t="s">
        <v>42</v>
      </c>
      <c r="D25" s="11" t="s">
        <v>8</v>
      </c>
      <c r="Q25" s="7"/>
    </row>
    <row r="26" spans="2:17" ht="18.600000000000001" thickBot="1" x14ac:dyDescent="0.4">
      <c r="B26" s="5"/>
      <c r="C26" s="12" t="s">
        <v>42</v>
      </c>
      <c r="D26" s="11" t="s">
        <v>9</v>
      </c>
      <c r="Q26" s="7"/>
    </row>
    <row r="27" spans="2:17" ht="18.600000000000001" thickBot="1" x14ac:dyDescent="0.4">
      <c r="B27" s="5"/>
      <c r="C27" s="12" t="s">
        <v>42</v>
      </c>
      <c r="D27" s="11" t="s">
        <v>10</v>
      </c>
      <c r="Q27" s="7"/>
    </row>
    <row r="28" spans="2:17" ht="18.600000000000001" thickBot="1" x14ac:dyDescent="0.4">
      <c r="B28" s="5"/>
      <c r="C28" s="12" t="s">
        <v>42</v>
      </c>
      <c r="D28" s="11" t="s">
        <v>11</v>
      </c>
      <c r="Q28" s="7"/>
    </row>
    <row r="29" spans="2:17" ht="18.600000000000001" thickBot="1" x14ac:dyDescent="0.4">
      <c r="B29" s="5"/>
      <c r="C29" s="12" t="s">
        <v>42</v>
      </c>
      <c r="D29" s="11" t="s">
        <v>12</v>
      </c>
      <c r="Q29" s="7"/>
    </row>
    <row r="30" spans="2:17" x14ac:dyDescent="0.3">
      <c r="B30" s="5"/>
      <c r="Q30" s="7"/>
    </row>
    <row r="31" spans="2:17" ht="16.2" thickBot="1" x14ac:dyDescent="0.35">
      <c r="B31" s="8"/>
      <c r="C31" s="9"/>
      <c r="D31" s="9"/>
      <c r="E31" s="9"/>
      <c r="F31" s="9"/>
      <c r="G31" s="9"/>
      <c r="H31" s="9"/>
      <c r="I31" s="9"/>
      <c r="J31" s="9"/>
      <c r="K31" s="9"/>
      <c r="L31" s="9"/>
      <c r="M31" s="9"/>
      <c r="N31" s="9"/>
      <c r="O31" s="9"/>
      <c r="P31" s="9"/>
      <c r="Q31" s="10"/>
    </row>
    <row r="32" spans="2:17" s="13" customFormat="1" ht="26.1" customHeight="1" thickBot="1" x14ac:dyDescent="0.35">
      <c r="B32" s="222" t="s">
        <v>13</v>
      </c>
      <c r="C32" s="223"/>
      <c r="D32" s="223"/>
      <c r="E32" s="223"/>
      <c r="F32" s="223"/>
      <c r="G32" s="223"/>
      <c r="H32" s="223"/>
      <c r="I32" s="223"/>
      <c r="J32" s="223"/>
      <c r="K32" s="223"/>
      <c r="L32" s="223"/>
      <c r="M32" s="223"/>
      <c r="N32" s="223"/>
      <c r="O32" s="223"/>
      <c r="P32" s="223"/>
      <c r="Q32" s="224"/>
    </row>
    <row r="33" spans="2:17" x14ac:dyDescent="0.3">
      <c r="B33" s="249" t="s">
        <v>86</v>
      </c>
      <c r="C33" s="250"/>
      <c r="D33" s="250"/>
      <c r="E33" s="250"/>
      <c r="F33" s="250"/>
      <c r="G33" s="250"/>
      <c r="H33" s="250"/>
      <c r="I33" s="250"/>
      <c r="J33" s="250"/>
      <c r="K33" s="250"/>
      <c r="L33" s="250"/>
      <c r="M33" s="250"/>
      <c r="N33" s="250"/>
      <c r="O33" s="250"/>
      <c r="P33" s="250"/>
      <c r="Q33" s="251"/>
    </row>
    <row r="34" spans="2:17" x14ac:dyDescent="0.3">
      <c r="B34" s="252"/>
      <c r="C34" s="253"/>
      <c r="D34" s="253"/>
      <c r="E34" s="253"/>
      <c r="F34" s="253"/>
      <c r="G34" s="253"/>
      <c r="H34" s="253"/>
      <c r="I34" s="253"/>
      <c r="J34" s="253"/>
      <c r="K34" s="253"/>
      <c r="L34" s="253"/>
      <c r="M34" s="253"/>
      <c r="N34" s="253"/>
      <c r="O34" s="253"/>
      <c r="P34" s="253"/>
      <c r="Q34" s="254"/>
    </row>
    <row r="35" spans="2:17" x14ac:dyDescent="0.3">
      <c r="B35" s="252"/>
      <c r="C35" s="253"/>
      <c r="D35" s="253"/>
      <c r="E35" s="253"/>
      <c r="F35" s="253"/>
      <c r="G35" s="253"/>
      <c r="H35" s="253"/>
      <c r="I35" s="253"/>
      <c r="J35" s="253"/>
      <c r="K35" s="253"/>
      <c r="L35" s="253"/>
      <c r="M35" s="253"/>
      <c r="N35" s="253"/>
      <c r="O35" s="253"/>
      <c r="P35" s="253"/>
      <c r="Q35" s="254"/>
    </row>
    <row r="36" spans="2:17" x14ac:dyDescent="0.3">
      <c r="B36" s="252"/>
      <c r="C36" s="253"/>
      <c r="D36" s="253"/>
      <c r="E36" s="253"/>
      <c r="F36" s="253"/>
      <c r="G36" s="253"/>
      <c r="H36" s="253"/>
      <c r="I36" s="253"/>
      <c r="J36" s="253"/>
      <c r="K36" s="253"/>
      <c r="L36" s="253"/>
      <c r="M36" s="253"/>
      <c r="N36" s="253"/>
      <c r="O36" s="253"/>
      <c r="P36" s="253"/>
      <c r="Q36" s="254"/>
    </row>
    <row r="37" spans="2:17" x14ac:dyDescent="0.3">
      <c r="B37" s="252"/>
      <c r="C37" s="253"/>
      <c r="D37" s="253"/>
      <c r="E37" s="253"/>
      <c r="F37" s="253"/>
      <c r="G37" s="253"/>
      <c r="H37" s="253"/>
      <c r="I37" s="253"/>
      <c r="J37" s="253"/>
      <c r="K37" s="253"/>
      <c r="L37" s="253"/>
      <c r="M37" s="253"/>
      <c r="N37" s="253"/>
      <c r="O37" s="253"/>
      <c r="P37" s="253"/>
      <c r="Q37" s="254"/>
    </row>
    <row r="38" spans="2:17" x14ac:dyDescent="0.3">
      <c r="B38" s="252"/>
      <c r="C38" s="253"/>
      <c r="D38" s="253"/>
      <c r="E38" s="253"/>
      <c r="F38" s="253"/>
      <c r="G38" s="253"/>
      <c r="H38" s="253"/>
      <c r="I38" s="253"/>
      <c r="J38" s="253"/>
      <c r="K38" s="253"/>
      <c r="L38" s="253"/>
      <c r="M38" s="253"/>
      <c r="N38" s="253"/>
      <c r="O38" s="253"/>
      <c r="P38" s="253"/>
      <c r="Q38" s="254"/>
    </row>
    <row r="39" spans="2:17" x14ac:dyDescent="0.3">
      <c r="B39" s="252"/>
      <c r="C39" s="253"/>
      <c r="D39" s="253"/>
      <c r="E39" s="253"/>
      <c r="F39" s="253"/>
      <c r="G39" s="253"/>
      <c r="H39" s="253"/>
      <c r="I39" s="253"/>
      <c r="J39" s="253"/>
      <c r="K39" s="253"/>
      <c r="L39" s="253"/>
      <c r="M39" s="253"/>
      <c r="N39" s="253"/>
      <c r="O39" s="253"/>
      <c r="P39" s="253"/>
      <c r="Q39" s="254"/>
    </row>
    <row r="40" spans="2:17" x14ac:dyDescent="0.3">
      <c r="B40" s="252"/>
      <c r="C40" s="253"/>
      <c r="D40" s="253"/>
      <c r="E40" s="253"/>
      <c r="F40" s="253"/>
      <c r="G40" s="253"/>
      <c r="H40" s="253"/>
      <c r="I40" s="253"/>
      <c r="J40" s="253"/>
      <c r="K40" s="253"/>
      <c r="L40" s="253"/>
      <c r="M40" s="253"/>
      <c r="N40" s="253"/>
      <c r="O40" s="253"/>
      <c r="P40" s="253"/>
      <c r="Q40" s="254"/>
    </row>
    <row r="41" spans="2:17" x14ac:dyDescent="0.3">
      <c r="B41" s="252"/>
      <c r="C41" s="253"/>
      <c r="D41" s="253"/>
      <c r="E41" s="253"/>
      <c r="F41" s="253"/>
      <c r="G41" s="253"/>
      <c r="H41" s="253"/>
      <c r="I41" s="253"/>
      <c r="J41" s="253"/>
      <c r="K41" s="253"/>
      <c r="L41" s="253"/>
      <c r="M41" s="253"/>
      <c r="N41" s="253"/>
      <c r="O41" s="253"/>
      <c r="P41" s="253"/>
      <c r="Q41" s="254"/>
    </row>
    <row r="42" spans="2:17" x14ac:dyDescent="0.3">
      <c r="B42" s="252"/>
      <c r="C42" s="253"/>
      <c r="D42" s="253"/>
      <c r="E42" s="253"/>
      <c r="F42" s="253"/>
      <c r="G42" s="253"/>
      <c r="H42" s="253"/>
      <c r="I42" s="253"/>
      <c r="J42" s="253"/>
      <c r="K42" s="253"/>
      <c r="L42" s="253"/>
      <c r="M42" s="253"/>
      <c r="N42" s="253"/>
      <c r="O42" s="253"/>
      <c r="P42" s="253"/>
      <c r="Q42" s="254"/>
    </row>
    <row r="43" spans="2:17" x14ac:dyDescent="0.3">
      <c r="B43" s="252"/>
      <c r="C43" s="253"/>
      <c r="D43" s="253"/>
      <c r="E43" s="253"/>
      <c r="F43" s="253"/>
      <c r="G43" s="253"/>
      <c r="H43" s="253"/>
      <c r="I43" s="253"/>
      <c r="J43" s="253"/>
      <c r="K43" s="253"/>
      <c r="L43" s="253"/>
      <c r="M43" s="253"/>
      <c r="N43" s="253"/>
      <c r="O43" s="253"/>
      <c r="P43" s="253"/>
      <c r="Q43" s="254"/>
    </row>
    <row r="44" spans="2:17" ht="16.2" thickBot="1" x14ac:dyDescent="0.35">
      <c r="B44" s="255"/>
      <c r="C44" s="256"/>
      <c r="D44" s="256"/>
      <c r="E44" s="256"/>
      <c r="F44" s="256"/>
      <c r="G44" s="256"/>
      <c r="H44" s="256"/>
      <c r="I44" s="256"/>
      <c r="J44" s="256"/>
      <c r="K44" s="256"/>
      <c r="L44" s="256"/>
      <c r="M44" s="256"/>
      <c r="N44" s="256"/>
      <c r="O44" s="256"/>
      <c r="P44" s="256"/>
      <c r="Q44" s="257"/>
    </row>
    <row r="45" spans="2:17" x14ac:dyDescent="0.3">
      <c r="B45" s="222" t="s">
        <v>14</v>
      </c>
      <c r="C45" s="223"/>
      <c r="D45" s="223"/>
      <c r="E45" s="223"/>
      <c r="F45" s="223"/>
      <c r="G45" s="223"/>
      <c r="H45" s="223"/>
      <c r="I45" s="223"/>
      <c r="J45" s="223"/>
      <c r="K45" s="223"/>
      <c r="L45" s="223"/>
      <c r="M45" s="223"/>
      <c r="N45" s="223"/>
      <c r="O45" s="223"/>
      <c r="P45" s="223"/>
      <c r="Q45" s="224"/>
    </row>
    <row r="46" spans="2:17" x14ac:dyDescent="0.3">
      <c r="B46" s="225"/>
      <c r="C46" s="226"/>
      <c r="D46" s="226"/>
      <c r="E46" s="226"/>
      <c r="F46" s="226"/>
      <c r="G46" s="226"/>
      <c r="H46" s="226"/>
      <c r="I46" s="226"/>
      <c r="J46" s="226"/>
      <c r="K46" s="226"/>
      <c r="L46" s="226"/>
      <c r="M46" s="226"/>
      <c r="N46" s="226"/>
      <c r="O46" s="226"/>
      <c r="P46" s="226"/>
      <c r="Q46" s="227"/>
    </row>
    <row r="47" spans="2:17" x14ac:dyDescent="0.3">
      <c r="B47" s="258" t="s">
        <v>80</v>
      </c>
      <c r="C47" s="259"/>
      <c r="D47" s="259"/>
      <c r="E47" s="259"/>
      <c r="F47" s="259"/>
      <c r="G47" s="259"/>
      <c r="H47" s="259"/>
      <c r="I47" s="259"/>
      <c r="J47" s="259"/>
      <c r="K47" s="259"/>
      <c r="L47" s="259"/>
      <c r="M47" s="259"/>
      <c r="N47" s="259"/>
      <c r="O47" s="259"/>
      <c r="P47" s="259"/>
      <c r="Q47" s="260"/>
    </row>
    <row r="48" spans="2:17" x14ac:dyDescent="0.3">
      <c r="B48" s="258"/>
      <c r="C48" s="259"/>
      <c r="D48" s="259"/>
      <c r="E48" s="259"/>
      <c r="F48" s="259"/>
      <c r="G48" s="259"/>
      <c r="H48" s="259"/>
      <c r="I48" s="259"/>
      <c r="J48" s="259"/>
      <c r="K48" s="259"/>
      <c r="L48" s="259"/>
      <c r="M48" s="259"/>
      <c r="N48" s="259"/>
      <c r="O48" s="259"/>
      <c r="P48" s="259"/>
      <c r="Q48" s="260"/>
    </row>
    <row r="49" spans="2:17" x14ac:dyDescent="0.3">
      <c r="B49" s="258"/>
      <c r="C49" s="259"/>
      <c r="D49" s="259"/>
      <c r="E49" s="259"/>
      <c r="F49" s="259"/>
      <c r="G49" s="259"/>
      <c r="H49" s="259"/>
      <c r="I49" s="259"/>
      <c r="J49" s="259"/>
      <c r="K49" s="259"/>
      <c r="L49" s="259"/>
      <c r="M49" s="259"/>
      <c r="N49" s="259"/>
      <c r="O49" s="259"/>
      <c r="P49" s="259"/>
      <c r="Q49" s="260"/>
    </row>
    <row r="50" spans="2:17" x14ac:dyDescent="0.3">
      <c r="B50" s="258"/>
      <c r="C50" s="259"/>
      <c r="D50" s="259"/>
      <c r="E50" s="259"/>
      <c r="F50" s="259"/>
      <c r="G50" s="259"/>
      <c r="H50" s="259"/>
      <c r="I50" s="259"/>
      <c r="J50" s="259"/>
      <c r="K50" s="259"/>
      <c r="L50" s="259"/>
      <c r="M50" s="259"/>
      <c r="N50" s="259"/>
      <c r="O50" s="259"/>
      <c r="P50" s="259"/>
      <c r="Q50" s="260"/>
    </row>
    <row r="51" spans="2:17" x14ac:dyDescent="0.3">
      <c r="B51" s="258"/>
      <c r="C51" s="259"/>
      <c r="D51" s="259"/>
      <c r="E51" s="259"/>
      <c r="F51" s="259"/>
      <c r="G51" s="259"/>
      <c r="H51" s="259"/>
      <c r="I51" s="259"/>
      <c r="J51" s="259"/>
      <c r="K51" s="259"/>
      <c r="L51" s="259"/>
      <c r="M51" s="259"/>
      <c r="N51" s="259"/>
      <c r="O51" s="259"/>
      <c r="P51" s="259"/>
      <c r="Q51" s="260"/>
    </row>
    <row r="52" spans="2:17" x14ac:dyDescent="0.3">
      <c r="B52" s="258"/>
      <c r="C52" s="259"/>
      <c r="D52" s="259"/>
      <c r="E52" s="259"/>
      <c r="F52" s="259"/>
      <c r="G52" s="259"/>
      <c r="H52" s="259"/>
      <c r="I52" s="259"/>
      <c r="J52" s="259"/>
      <c r="K52" s="259"/>
      <c r="L52" s="259"/>
      <c r="M52" s="259"/>
      <c r="N52" s="259"/>
      <c r="O52" s="259"/>
      <c r="P52" s="259"/>
      <c r="Q52" s="260"/>
    </row>
    <row r="53" spans="2:17" x14ac:dyDescent="0.3">
      <c r="B53" s="258"/>
      <c r="C53" s="259"/>
      <c r="D53" s="259"/>
      <c r="E53" s="259"/>
      <c r="F53" s="259"/>
      <c r="G53" s="259"/>
      <c r="H53" s="259"/>
      <c r="I53" s="259"/>
      <c r="J53" s="259"/>
      <c r="K53" s="259"/>
      <c r="L53" s="259"/>
      <c r="M53" s="259"/>
      <c r="N53" s="259"/>
      <c r="O53" s="259"/>
      <c r="P53" s="259"/>
      <c r="Q53" s="260"/>
    </row>
    <row r="54" spans="2:17" x14ac:dyDescent="0.3">
      <c r="B54" s="258"/>
      <c r="C54" s="259"/>
      <c r="D54" s="259"/>
      <c r="E54" s="259"/>
      <c r="F54" s="259"/>
      <c r="G54" s="259"/>
      <c r="H54" s="259"/>
      <c r="I54" s="259"/>
      <c r="J54" s="259"/>
      <c r="K54" s="259"/>
      <c r="L54" s="259"/>
      <c r="M54" s="259"/>
      <c r="N54" s="259"/>
      <c r="O54" s="259"/>
      <c r="P54" s="259"/>
      <c r="Q54" s="260"/>
    </row>
    <row r="55" spans="2:17" x14ac:dyDescent="0.3">
      <c r="B55" s="258"/>
      <c r="C55" s="259"/>
      <c r="D55" s="259"/>
      <c r="E55" s="259"/>
      <c r="F55" s="259"/>
      <c r="G55" s="259"/>
      <c r="H55" s="259"/>
      <c r="I55" s="259"/>
      <c r="J55" s="259"/>
      <c r="K55" s="259"/>
      <c r="L55" s="259"/>
      <c r="M55" s="259"/>
      <c r="N55" s="259"/>
      <c r="O55" s="259"/>
      <c r="P55" s="259"/>
      <c r="Q55" s="260"/>
    </row>
    <row r="56" spans="2:17" x14ac:dyDescent="0.3">
      <c r="B56" s="258"/>
      <c r="C56" s="259"/>
      <c r="D56" s="259"/>
      <c r="E56" s="259"/>
      <c r="F56" s="259"/>
      <c r="G56" s="259"/>
      <c r="H56" s="259"/>
      <c r="I56" s="259"/>
      <c r="J56" s="259"/>
      <c r="K56" s="259"/>
      <c r="L56" s="259"/>
      <c r="M56" s="259"/>
      <c r="N56" s="259"/>
      <c r="O56" s="259"/>
      <c r="P56" s="259"/>
      <c r="Q56" s="260"/>
    </row>
    <row r="57" spans="2:17" x14ac:dyDescent="0.3">
      <c r="B57" s="258"/>
      <c r="C57" s="259"/>
      <c r="D57" s="259"/>
      <c r="E57" s="259"/>
      <c r="F57" s="259"/>
      <c r="G57" s="259"/>
      <c r="H57" s="259"/>
      <c r="I57" s="259"/>
      <c r="J57" s="259"/>
      <c r="K57" s="259"/>
      <c r="L57" s="259"/>
      <c r="M57" s="259"/>
      <c r="N57" s="259"/>
      <c r="O57" s="259"/>
      <c r="P57" s="259"/>
      <c r="Q57" s="260"/>
    </row>
    <row r="58" spans="2:17" x14ac:dyDescent="0.3">
      <c r="B58" s="258"/>
      <c r="C58" s="259"/>
      <c r="D58" s="259"/>
      <c r="E58" s="259"/>
      <c r="F58" s="259"/>
      <c r="G58" s="259"/>
      <c r="H58" s="259"/>
      <c r="I58" s="259"/>
      <c r="J58" s="259"/>
      <c r="K58" s="259"/>
      <c r="L58" s="259"/>
      <c r="M58" s="259"/>
      <c r="N58" s="259"/>
      <c r="O58" s="259"/>
      <c r="P58" s="259"/>
      <c r="Q58" s="260"/>
    </row>
    <row r="59" spans="2:17" x14ac:dyDescent="0.3">
      <c r="B59" s="258"/>
      <c r="C59" s="259"/>
      <c r="D59" s="259"/>
      <c r="E59" s="259"/>
      <c r="F59" s="259"/>
      <c r="G59" s="259"/>
      <c r="H59" s="259"/>
      <c r="I59" s="259"/>
      <c r="J59" s="259"/>
      <c r="K59" s="259"/>
      <c r="L59" s="259"/>
      <c r="M59" s="259"/>
      <c r="N59" s="259"/>
      <c r="O59" s="259"/>
      <c r="P59" s="259"/>
      <c r="Q59" s="260"/>
    </row>
    <row r="60" spans="2:17" x14ac:dyDescent="0.3">
      <c r="B60" s="258"/>
      <c r="C60" s="259"/>
      <c r="D60" s="259"/>
      <c r="E60" s="259"/>
      <c r="F60" s="259"/>
      <c r="G60" s="259"/>
      <c r="H60" s="259"/>
      <c r="I60" s="259"/>
      <c r="J60" s="259"/>
      <c r="K60" s="259"/>
      <c r="L60" s="259"/>
      <c r="M60" s="259"/>
      <c r="N60" s="259"/>
      <c r="O60" s="259"/>
      <c r="P60" s="259"/>
      <c r="Q60" s="260"/>
    </row>
    <row r="61" spans="2:17" x14ac:dyDescent="0.3">
      <c r="B61" s="258"/>
      <c r="C61" s="259"/>
      <c r="D61" s="259"/>
      <c r="E61" s="259"/>
      <c r="F61" s="259"/>
      <c r="G61" s="259"/>
      <c r="H61" s="259"/>
      <c r="I61" s="259"/>
      <c r="J61" s="259"/>
      <c r="K61" s="259"/>
      <c r="L61" s="259"/>
      <c r="M61" s="259"/>
      <c r="N61" s="259"/>
      <c r="O61" s="259"/>
      <c r="P61" s="259"/>
      <c r="Q61" s="260"/>
    </row>
    <row r="62" spans="2:17" ht="16.2" thickBot="1" x14ac:dyDescent="0.35">
      <c r="B62" s="261"/>
      <c r="C62" s="262"/>
      <c r="D62" s="262"/>
      <c r="E62" s="262"/>
      <c r="F62" s="262"/>
      <c r="G62" s="262"/>
      <c r="H62" s="262"/>
      <c r="I62" s="262"/>
      <c r="J62" s="262"/>
      <c r="K62" s="262"/>
      <c r="L62" s="262"/>
      <c r="M62" s="262"/>
      <c r="N62" s="262"/>
      <c r="O62" s="262"/>
      <c r="P62" s="262"/>
      <c r="Q62" s="263"/>
    </row>
    <row r="63" spans="2:17" x14ac:dyDescent="0.3">
      <c r="B63" s="222" t="s">
        <v>15</v>
      </c>
      <c r="C63" s="223"/>
      <c r="D63" s="223"/>
      <c r="E63" s="223"/>
      <c r="F63" s="223"/>
      <c r="G63" s="223"/>
      <c r="H63" s="223"/>
      <c r="I63" s="223"/>
      <c r="J63" s="223"/>
      <c r="K63" s="223"/>
      <c r="L63" s="223"/>
      <c r="M63" s="223"/>
      <c r="N63" s="223"/>
      <c r="O63" s="223"/>
      <c r="P63" s="223"/>
      <c r="Q63" s="224"/>
    </row>
    <row r="64" spans="2:17" x14ac:dyDescent="0.3">
      <c r="B64" s="225"/>
      <c r="C64" s="226"/>
      <c r="D64" s="226"/>
      <c r="E64" s="226"/>
      <c r="F64" s="226"/>
      <c r="G64" s="226"/>
      <c r="H64" s="226"/>
      <c r="I64" s="226"/>
      <c r="J64" s="226"/>
      <c r="K64" s="226"/>
      <c r="L64" s="226"/>
      <c r="M64" s="226"/>
      <c r="N64" s="226"/>
      <c r="O64" s="226"/>
      <c r="P64" s="226"/>
      <c r="Q64" s="227"/>
    </row>
    <row r="65" spans="2:17" ht="15.6" customHeight="1" x14ac:dyDescent="0.3">
      <c r="B65" s="14"/>
      <c r="C65" s="15"/>
      <c r="D65" s="264"/>
      <c r="E65" s="264"/>
      <c r="F65" s="264"/>
      <c r="G65" s="264"/>
      <c r="H65" s="264"/>
      <c r="I65" s="264"/>
      <c r="J65" s="264"/>
      <c r="K65" s="264"/>
      <c r="L65" s="264"/>
      <c r="M65" s="264"/>
      <c r="N65" s="264"/>
      <c r="O65" s="264"/>
      <c r="P65" s="264"/>
      <c r="Q65" s="264"/>
    </row>
    <row r="66" spans="2:17" ht="15.6" customHeight="1" x14ac:dyDescent="0.3">
      <c r="B66" s="258" t="s">
        <v>81</v>
      </c>
      <c r="C66" s="259"/>
      <c r="D66" s="259"/>
      <c r="E66" s="259"/>
      <c r="F66" s="259"/>
      <c r="G66" s="259"/>
      <c r="H66" s="259"/>
      <c r="I66" s="259"/>
      <c r="J66" s="259"/>
      <c r="K66" s="259"/>
      <c r="L66" s="259"/>
      <c r="M66" s="259"/>
      <c r="N66" s="259"/>
      <c r="O66" s="259"/>
      <c r="P66" s="259"/>
      <c r="Q66" s="260"/>
    </row>
    <row r="67" spans="2:17" ht="15.6" customHeight="1" x14ac:dyDescent="0.3">
      <c r="B67" s="258"/>
      <c r="C67" s="259"/>
      <c r="D67" s="259"/>
      <c r="E67" s="259"/>
      <c r="F67" s="259"/>
      <c r="G67" s="259"/>
      <c r="H67" s="259"/>
      <c r="I67" s="259"/>
      <c r="J67" s="259"/>
      <c r="K67" s="259"/>
      <c r="L67" s="259"/>
      <c r="M67" s="259"/>
      <c r="N67" s="259"/>
      <c r="O67" s="259"/>
      <c r="P67" s="259"/>
      <c r="Q67" s="260"/>
    </row>
    <row r="68" spans="2:17" ht="15.6" customHeight="1" x14ac:dyDescent="0.3">
      <c r="B68" s="258"/>
      <c r="C68" s="259"/>
      <c r="D68" s="259"/>
      <c r="E68" s="259"/>
      <c r="F68" s="259"/>
      <c r="G68" s="259"/>
      <c r="H68" s="259"/>
      <c r="I68" s="259"/>
      <c r="J68" s="259"/>
      <c r="K68" s="259"/>
      <c r="L68" s="259"/>
      <c r="M68" s="259"/>
      <c r="N68" s="259"/>
      <c r="O68" s="259"/>
      <c r="P68" s="259"/>
      <c r="Q68" s="260"/>
    </row>
    <row r="69" spans="2:17" ht="15.6" customHeight="1" x14ac:dyDescent="0.3">
      <c r="B69" s="258"/>
      <c r="C69" s="259"/>
      <c r="D69" s="259"/>
      <c r="E69" s="259"/>
      <c r="F69" s="259"/>
      <c r="G69" s="259"/>
      <c r="H69" s="259"/>
      <c r="I69" s="259"/>
      <c r="J69" s="259"/>
      <c r="K69" s="259"/>
      <c r="L69" s="259"/>
      <c r="M69" s="259"/>
      <c r="N69" s="259"/>
      <c r="O69" s="259"/>
      <c r="P69" s="259"/>
      <c r="Q69" s="260"/>
    </row>
    <row r="70" spans="2:17" ht="15.6" customHeight="1" x14ac:dyDescent="0.3">
      <c r="B70" s="258"/>
      <c r="C70" s="259"/>
      <c r="D70" s="259"/>
      <c r="E70" s="259"/>
      <c r="F70" s="259"/>
      <c r="G70" s="259"/>
      <c r="H70" s="259"/>
      <c r="I70" s="259"/>
      <c r="J70" s="259"/>
      <c r="K70" s="259"/>
      <c r="L70" s="259"/>
      <c r="M70" s="259"/>
      <c r="N70" s="259"/>
      <c r="O70" s="259"/>
      <c r="P70" s="259"/>
      <c r="Q70" s="260"/>
    </row>
    <row r="71" spans="2:17" ht="15.6" customHeight="1" x14ac:dyDescent="0.3">
      <c r="B71" s="258"/>
      <c r="C71" s="259"/>
      <c r="D71" s="259"/>
      <c r="E71" s="259"/>
      <c r="F71" s="259"/>
      <c r="G71" s="259"/>
      <c r="H71" s="259"/>
      <c r="I71" s="259"/>
      <c r="J71" s="259"/>
      <c r="K71" s="259"/>
      <c r="L71" s="259"/>
      <c r="M71" s="259"/>
      <c r="N71" s="259"/>
      <c r="O71" s="259"/>
      <c r="P71" s="259"/>
      <c r="Q71" s="260"/>
    </row>
    <row r="72" spans="2:17" ht="15.6" customHeight="1" x14ac:dyDescent="0.3">
      <c r="B72" s="258"/>
      <c r="C72" s="259"/>
      <c r="D72" s="259"/>
      <c r="E72" s="259"/>
      <c r="F72" s="259"/>
      <c r="G72" s="259"/>
      <c r="H72" s="259"/>
      <c r="I72" s="259"/>
      <c r="J72" s="259"/>
      <c r="K72" s="259"/>
      <c r="L72" s="259"/>
      <c r="M72" s="259"/>
      <c r="N72" s="259"/>
      <c r="O72" s="259"/>
      <c r="P72" s="259"/>
      <c r="Q72" s="260"/>
    </row>
    <row r="73" spans="2:17" ht="15.6" customHeight="1" x14ac:dyDescent="0.3">
      <c r="B73" s="258"/>
      <c r="C73" s="259"/>
      <c r="D73" s="259"/>
      <c r="E73" s="259"/>
      <c r="F73" s="259"/>
      <c r="G73" s="259"/>
      <c r="H73" s="259"/>
      <c r="I73" s="259"/>
      <c r="J73" s="259"/>
      <c r="K73" s="259"/>
      <c r="L73" s="259"/>
      <c r="M73" s="259"/>
      <c r="N73" s="259"/>
      <c r="O73" s="259"/>
      <c r="P73" s="259"/>
      <c r="Q73" s="260"/>
    </row>
    <row r="74" spans="2:17" ht="16.05" customHeight="1" thickBot="1" x14ac:dyDescent="0.35">
      <c r="B74" s="261"/>
      <c r="C74" s="262"/>
      <c r="D74" s="262"/>
      <c r="E74" s="262"/>
      <c r="F74" s="262"/>
      <c r="G74" s="262"/>
      <c r="H74" s="262"/>
      <c r="I74" s="262"/>
      <c r="J74" s="262"/>
      <c r="K74" s="262"/>
      <c r="L74" s="262"/>
      <c r="M74" s="262"/>
      <c r="N74" s="262"/>
      <c r="O74" s="262"/>
      <c r="P74" s="262"/>
      <c r="Q74" s="263"/>
    </row>
    <row r="75" spans="2:17" x14ac:dyDescent="0.3">
      <c r="B75" s="222" t="s">
        <v>93</v>
      </c>
      <c r="C75" s="223"/>
      <c r="D75" s="223"/>
      <c r="E75" s="223"/>
      <c r="F75" s="223"/>
      <c r="G75" s="223"/>
      <c r="H75" s="223"/>
      <c r="I75" s="223"/>
      <c r="J75" s="223"/>
      <c r="K75" s="223"/>
      <c r="L75" s="223"/>
      <c r="M75" s="223"/>
      <c r="N75" s="223"/>
      <c r="O75" s="223"/>
      <c r="P75" s="223"/>
      <c r="Q75" s="224"/>
    </row>
    <row r="76" spans="2:17" ht="25.05" customHeight="1" x14ac:dyDescent="0.3">
      <c r="B76" s="225"/>
      <c r="C76" s="226"/>
      <c r="D76" s="226"/>
      <c r="E76" s="226"/>
      <c r="F76" s="226"/>
      <c r="G76" s="226"/>
      <c r="H76" s="226"/>
      <c r="I76" s="226"/>
      <c r="J76" s="226"/>
      <c r="K76" s="226"/>
      <c r="L76" s="226"/>
      <c r="M76" s="226"/>
      <c r="N76" s="226"/>
      <c r="O76" s="226"/>
      <c r="P76" s="226"/>
      <c r="Q76" s="227"/>
    </row>
    <row r="77" spans="2:17" ht="25.05" customHeight="1" x14ac:dyDescent="0.3">
      <c r="B77" s="14"/>
      <c r="C77" s="264" t="s">
        <v>40</v>
      </c>
      <c r="D77" s="264"/>
      <c r="E77" s="264"/>
      <c r="F77" s="264"/>
      <c r="G77" s="264"/>
      <c r="H77" s="264"/>
      <c r="I77" s="264"/>
      <c r="J77" s="264"/>
      <c r="K77" s="264"/>
      <c r="L77" s="264"/>
      <c r="M77" s="264"/>
      <c r="N77" s="264"/>
      <c r="O77" s="264"/>
      <c r="P77" s="264"/>
      <c r="Q77" s="16"/>
    </row>
    <row r="78" spans="2:17" ht="25.05" customHeight="1" x14ac:dyDescent="0.3">
      <c r="B78" s="265" t="s">
        <v>94</v>
      </c>
      <c r="C78" s="266"/>
      <c r="D78" s="266"/>
      <c r="E78" s="266"/>
      <c r="F78" s="266"/>
      <c r="G78" s="266"/>
      <c r="H78" s="266"/>
      <c r="I78" s="266"/>
      <c r="J78" s="266"/>
      <c r="K78" s="266"/>
      <c r="L78" s="266"/>
      <c r="M78" s="266"/>
      <c r="N78" s="266"/>
      <c r="O78" s="266"/>
      <c r="P78" s="266"/>
      <c r="Q78" s="267"/>
    </row>
    <row r="79" spans="2:17" ht="25.05" customHeight="1" x14ac:dyDescent="0.3">
      <c r="B79" s="265"/>
      <c r="C79" s="266"/>
      <c r="D79" s="266"/>
      <c r="E79" s="266"/>
      <c r="F79" s="266"/>
      <c r="G79" s="266"/>
      <c r="H79" s="266"/>
      <c r="I79" s="266"/>
      <c r="J79" s="266"/>
      <c r="K79" s="266"/>
      <c r="L79" s="266"/>
      <c r="M79" s="266"/>
      <c r="N79" s="266"/>
      <c r="O79" s="266"/>
      <c r="P79" s="266"/>
      <c r="Q79" s="267"/>
    </row>
    <row r="80" spans="2:17" ht="25.05" customHeight="1" x14ac:dyDescent="0.3">
      <c r="B80" s="78"/>
      <c r="C80" s="79"/>
      <c r="D80" s="79"/>
      <c r="E80" s="79"/>
      <c r="F80" s="79"/>
      <c r="G80" s="79"/>
      <c r="H80" s="79"/>
      <c r="I80" s="79"/>
      <c r="J80" s="79"/>
      <c r="K80" s="79"/>
      <c r="L80" s="79"/>
      <c r="M80" s="79"/>
      <c r="N80" s="79"/>
      <c r="O80" s="79"/>
      <c r="P80" s="79"/>
      <c r="Q80" s="80"/>
    </row>
    <row r="81" spans="2:17" ht="25.05" customHeight="1" x14ac:dyDescent="0.3">
      <c r="B81" s="78"/>
      <c r="C81" s="79"/>
      <c r="D81" s="79"/>
      <c r="E81" s="79"/>
      <c r="F81" s="79"/>
      <c r="G81" s="86" t="str">
        <f>'Factory Prep-Details'!J2</f>
        <v>Grand Total</v>
      </c>
      <c r="H81" s="268"/>
      <c r="I81" s="268"/>
      <c r="J81" s="118" t="s">
        <v>131</v>
      </c>
      <c r="K81" s="79"/>
      <c r="L81" s="79"/>
      <c r="M81" s="79"/>
      <c r="N81" s="79"/>
      <c r="O81" s="79"/>
      <c r="P81" s="79"/>
      <c r="Q81" s="80"/>
    </row>
    <row r="82" spans="2:17" ht="25.05" customHeight="1" x14ac:dyDescent="0.3">
      <c r="B82" s="78"/>
      <c r="C82" s="79"/>
      <c r="D82" s="79"/>
      <c r="E82" s="79"/>
      <c r="F82" s="79"/>
      <c r="G82" s="87">
        <f>'Factory Prep-Details'!J3</f>
        <v>20019.849999999999</v>
      </c>
      <c r="H82" s="269"/>
      <c r="I82" s="269"/>
      <c r="J82" s="119">
        <f>'Factory Prep-Details'!F17</f>
        <v>1280</v>
      </c>
      <c r="K82" s="79"/>
      <c r="L82" s="79"/>
      <c r="M82" s="79"/>
      <c r="N82" s="79"/>
      <c r="O82" s="79"/>
      <c r="P82" s="79"/>
      <c r="Q82" s="80"/>
    </row>
    <row r="83" spans="2:17" ht="25.05" customHeight="1" x14ac:dyDescent="0.3">
      <c r="B83" s="78"/>
      <c r="C83" s="79"/>
      <c r="D83" s="79"/>
      <c r="E83" s="79"/>
      <c r="F83" s="79"/>
      <c r="G83" s="79"/>
      <c r="H83" s="79"/>
      <c r="I83" s="79"/>
      <c r="J83" s="79"/>
      <c r="K83" s="79"/>
      <c r="L83" s="79"/>
      <c r="M83" s="79"/>
      <c r="N83" s="79"/>
      <c r="O83" s="79"/>
      <c r="P83" s="79"/>
      <c r="Q83" s="80"/>
    </row>
    <row r="84" spans="2:17" ht="15.6" customHeight="1" x14ac:dyDescent="0.3">
      <c r="B84" s="78"/>
      <c r="C84" s="79"/>
      <c r="D84" s="79"/>
      <c r="E84" s="79"/>
      <c r="F84" s="79"/>
      <c r="G84" s="79"/>
      <c r="H84" s="79"/>
      <c r="I84" s="79"/>
      <c r="J84" s="79"/>
      <c r="K84" s="79"/>
      <c r="L84" s="79"/>
      <c r="M84" s="79"/>
      <c r="N84" s="79"/>
      <c r="O84" s="79"/>
      <c r="P84" s="79"/>
      <c r="Q84" s="80"/>
    </row>
    <row r="85" spans="2:17" ht="16.05" customHeight="1" thickBot="1" x14ac:dyDescent="0.35">
      <c r="B85" s="81"/>
      <c r="C85" s="82"/>
      <c r="D85" s="82"/>
      <c r="E85" s="82"/>
      <c r="F85" s="82"/>
      <c r="G85" s="82"/>
      <c r="H85" s="82"/>
      <c r="I85" s="82"/>
      <c r="J85" s="82"/>
      <c r="K85" s="82"/>
      <c r="L85" s="82"/>
      <c r="M85" s="82"/>
      <c r="N85" s="82"/>
      <c r="O85" s="82"/>
      <c r="P85" s="82"/>
      <c r="Q85" s="83"/>
    </row>
    <row r="86" spans="2:17" x14ac:dyDescent="0.3">
      <c r="B86" s="222" t="s">
        <v>95</v>
      </c>
      <c r="C86" s="223"/>
      <c r="D86" s="223"/>
      <c r="E86" s="223"/>
      <c r="F86" s="223"/>
      <c r="G86" s="223"/>
      <c r="H86" s="223"/>
      <c r="I86" s="223"/>
      <c r="J86" s="223"/>
      <c r="K86" s="223"/>
      <c r="L86" s="223"/>
      <c r="M86" s="223"/>
      <c r="N86" s="223"/>
      <c r="O86" s="223"/>
      <c r="P86" s="223"/>
      <c r="Q86" s="224"/>
    </row>
    <row r="87" spans="2:17" x14ac:dyDescent="0.3">
      <c r="B87" s="225"/>
      <c r="C87" s="226"/>
      <c r="D87" s="226"/>
      <c r="E87" s="226"/>
      <c r="F87" s="226"/>
      <c r="G87" s="226"/>
      <c r="H87" s="226"/>
      <c r="I87" s="226"/>
      <c r="J87" s="226"/>
      <c r="K87" s="226"/>
      <c r="L87" s="226"/>
      <c r="M87" s="226"/>
      <c r="N87" s="226"/>
      <c r="O87" s="226"/>
      <c r="P87" s="226"/>
      <c r="Q87" s="227"/>
    </row>
    <row r="88" spans="2:17" ht="25.05" customHeight="1" x14ac:dyDescent="0.3">
      <c r="B88" s="243" t="s">
        <v>96</v>
      </c>
      <c r="C88" s="244"/>
      <c r="D88" s="244"/>
      <c r="E88" s="244"/>
      <c r="F88" s="244"/>
      <c r="G88" s="244"/>
      <c r="H88" s="244"/>
      <c r="I88" s="244"/>
      <c r="J88" s="244"/>
      <c r="K88" s="244"/>
      <c r="L88" s="244"/>
      <c r="M88" s="244"/>
      <c r="N88" s="244"/>
      <c r="O88" s="244"/>
      <c r="P88" s="244"/>
      <c r="Q88" s="245"/>
    </row>
    <row r="89" spans="2:17" x14ac:dyDescent="0.3">
      <c r="B89" s="243"/>
      <c r="C89" s="244"/>
      <c r="D89" s="244"/>
      <c r="E89" s="244"/>
      <c r="F89" s="244"/>
      <c r="G89" s="244"/>
      <c r="H89" s="244"/>
      <c r="I89" s="244"/>
      <c r="J89" s="244"/>
      <c r="K89" s="244"/>
      <c r="L89" s="244"/>
      <c r="M89" s="244"/>
      <c r="N89" s="244"/>
      <c r="O89" s="244"/>
      <c r="P89" s="244"/>
      <c r="Q89" s="245"/>
    </row>
    <row r="90" spans="2:17" x14ac:dyDescent="0.3">
      <c r="B90" s="243"/>
      <c r="C90" s="244"/>
      <c r="D90" s="244"/>
      <c r="E90" s="244"/>
      <c r="F90" s="244"/>
      <c r="G90" s="244"/>
      <c r="H90" s="244"/>
      <c r="I90" s="244"/>
      <c r="J90" s="244"/>
      <c r="K90" s="244"/>
      <c r="L90" s="244"/>
      <c r="M90" s="244"/>
      <c r="N90" s="244"/>
      <c r="O90" s="244"/>
      <c r="P90" s="244"/>
      <c r="Q90" s="245"/>
    </row>
    <row r="91" spans="2:17" x14ac:dyDescent="0.3">
      <c r="B91" s="243"/>
      <c r="C91" s="244"/>
      <c r="D91" s="244"/>
      <c r="E91" s="244"/>
      <c r="F91" s="244"/>
      <c r="G91" s="244"/>
      <c r="H91" s="244"/>
      <c r="I91" s="244"/>
      <c r="J91" s="244"/>
      <c r="K91" s="244"/>
      <c r="L91" s="244"/>
      <c r="M91" s="244"/>
      <c r="N91" s="244"/>
      <c r="O91" s="244"/>
      <c r="P91" s="244"/>
      <c r="Q91" s="245"/>
    </row>
    <row r="92" spans="2:17" x14ac:dyDescent="0.3">
      <c r="B92" s="243"/>
      <c r="C92" s="244"/>
      <c r="D92" s="244"/>
      <c r="E92" s="244"/>
      <c r="F92" s="244"/>
      <c r="G92" s="244"/>
      <c r="H92" s="244"/>
      <c r="I92" s="244"/>
      <c r="J92" s="244"/>
      <c r="K92" s="244"/>
      <c r="L92" s="244"/>
      <c r="M92" s="244"/>
      <c r="N92" s="244"/>
      <c r="O92" s="244"/>
      <c r="P92" s="244"/>
      <c r="Q92" s="245"/>
    </row>
    <row r="93" spans="2:17" x14ac:dyDescent="0.3">
      <c r="B93" s="243"/>
      <c r="C93" s="244"/>
      <c r="D93" s="244"/>
      <c r="E93" s="244"/>
      <c r="F93" s="244"/>
      <c r="G93" s="244"/>
      <c r="H93" s="244"/>
      <c r="I93" s="244"/>
      <c r="J93" s="244"/>
      <c r="K93" s="244"/>
      <c r="L93" s="244"/>
      <c r="M93" s="244"/>
      <c r="N93" s="244"/>
      <c r="O93" s="244"/>
      <c r="P93" s="244"/>
      <c r="Q93" s="245"/>
    </row>
    <row r="94" spans="2:17" x14ac:dyDescent="0.3">
      <c r="B94" s="243"/>
      <c r="C94" s="244"/>
      <c r="D94" s="244"/>
      <c r="E94" s="244"/>
      <c r="F94" s="244"/>
      <c r="G94" s="244"/>
      <c r="H94" s="244"/>
      <c r="I94" s="244"/>
      <c r="J94" s="244"/>
      <c r="K94" s="244"/>
      <c r="L94" s="244"/>
      <c r="M94" s="244"/>
      <c r="N94" s="244"/>
      <c r="O94" s="244"/>
      <c r="P94" s="244"/>
      <c r="Q94" s="245"/>
    </row>
    <row r="95" spans="2:17" x14ac:dyDescent="0.3">
      <c r="B95" s="243"/>
      <c r="C95" s="244"/>
      <c r="D95" s="244"/>
      <c r="E95" s="244"/>
      <c r="F95" s="244"/>
      <c r="G95" s="244"/>
      <c r="H95" s="244"/>
      <c r="I95" s="244"/>
      <c r="J95" s="244"/>
      <c r="K95" s="244"/>
      <c r="L95" s="244"/>
      <c r="M95" s="244"/>
      <c r="N95" s="244"/>
      <c r="O95" s="244"/>
      <c r="P95" s="244"/>
      <c r="Q95" s="245"/>
    </row>
    <row r="96" spans="2:17" x14ac:dyDescent="0.3">
      <c r="B96" s="243"/>
      <c r="C96" s="244"/>
      <c r="D96" s="244"/>
      <c r="E96" s="244"/>
      <c r="F96" s="244"/>
      <c r="G96" s="244"/>
      <c r="H96" s="244"/>
      <c r="I96" s="244"/>
      <c r="J96" s="244"/>
      <c r="K96" s="244"/>
      <c r="L96" s="244"/>
      <c r="M96" s="244"/>
      <c r="N96" s="244"/>
      <c r="O96" s="244"/>
      <c r="P96" s="244"/>
      <c r="Q96" s="245"/>
    </row>
    <row r="97" spans="2:17" x14ac:dyDescent="0.3">
      <c r="B97" s="243"/>
      <c r="C97" s="244"/>
      <c r="D97" s="244"/>
      <c r="E97" s="244"/>
      <c r="F97" s="244"/>
      <c r="G97" s="244"/>
      <c r="H97" s="244"/>
      <c r="I97" s="244"/>
      <c r="J97" s="244"/>
      <c r="K97" s="244"/>
      <c r="L97" s="244"/>
      <c r="M97" s="244"/>
      <c r="N97" s="244"/>
      <c r="O97" s="244"/>
      <c r="P97" s="244"/>
      <c r="Q97" s="245"/>
    </row>
    <row r="98" spans="2:17" ht="21" customHeight="1" x14ac:dyDescent="0.3">
      <c r="B98" s="243"/>
      <c r="C98" s="244"/>
      <c r="D98" s="244"/>
      <c r="E98" s="244"/>
      <c r="F98" s="244"/>
      <c r="G98" s="244"/>
      <c r="H98" s="244"/>
      <c r="I98" s="244"/>
      <c r="J98" s="244"/>
      <c r="K98" s="244"/>
      <c r="L98" s="244"/>
      <c r="M98" s="244"/>
      <c r="N98" s="244"/>
      <c r="O98" s="244"/>
      <c r="P98" s="244"/>
      <c r="Q98" s="245"/>
    </row>
    <row r="99" spans="2:17" x14ac:dyDescent="0.3">
      <c r="B99" s="243"/>
      <c r="C99" s="244"/>
      <c r="D99" s="244"/>
      <c r="E99" s="244"/>
      <c r="F99" s="244"/>
      <c r="G99" s="244"/>
      <c r="H99" s="244"/>
      <c r="I99" s="244"/>
      <c r="J99" s="244"/>
      <c r="K99" s="244"/>
      <c r="L99" s="244"/>
      <c r="M99" s="244"/>
      <c r="N99" s="244"/>
      <c r="O99" s="244"/>
      <c r="P99" s="244"/>
      <c r="Q99" s="245"/>
    </row>
    <row r="100" spans="2:17" ht="16.2" thickBot="1" x14ac:dyDescent="0.35">
      <c r="B100" s="246"/>
      <c r="C100" s="247"/>
      <c r="D100" s="247"/>
      <c r="E100" s="247"/>
      <c r="F100" s="247"/>
      <c r="G100" s="247"/>
      <c r="H100" s="247"/>
      <c r="I100" s="247"/>
      <c r="J100" s="247"/>
      <c r="K100" s="247"/>
      <c r="L100" s="247"/>
      <c r="M100" s="247"/>
      <c r="N100" s="247"/>
      <c r="O100" s="247"/>
      <c r="P100" s="247"/>
      <c r="Q100" s="248"/>
    </row>
  </sheetData>
  <mergeCells count="30">
    <mergeCell ref="B86:Q87"/>
    <mergeCell ref="B88:Q100"/>
    <mergeCell ref="B63:Q64"/>
    <mergeCell ref="B33:Q44"/>
    <mergeCell ref="B47:Q62"/>
    <mergeCell ref="D65:Q65"/>
    <mergeCell ref="B66:Q74"/>
    <mergeCell ref="C77:P77"/>
    <mergeCell ref="B75:Q76"/>
    <mergeCell ref="B78:Q79"/>
    <mergeCell ref="H81:I81"/>
    <mergeCell ref="H82:I82"/>
    <mergeCell ref="B9:F10"/>
    <mergeCell ref="G8:M8"/>
    <mergeCell ref="G9:M10"/>
    <mergeCell ref="B8:F8"/>
    <mergeCell ref="N8:Q8"/>
    <mergeCell ref="N9:Q10"/>
    <mergeCell ref="B11:Q11"/>
    <mergeCell ref="B12:Q18"/>
    <mergeCell ref="B19:Q19"/>
    <mergeCell ref="B32:Q32"/>
    <mergeCell ref="B45:Q46"/>
    <mergeCell ref="F2:L7"/>
    <mergeCell ref="N2:Q3"/>
    <mergeCell ref="M2:M3"/>
    <mergeCell ref="M4:M5"/>
    <mergeCell ref="N4:Q5"/>
    <mergeCell ref="M6:M7"/>
    <mergeCell ref="N6:Q7"/>
  </mergeCells>
  <hyperlinks>
    <hyperlink ref="C77" location="'v1 Field Cage--Details'!A1" display="(follow link for detailed summary)" xr:uid="{00000000-0004-0000-0100-000000000000}"/>
    <hyperlink ref="C77:P77" location="'Factory Prep-Details'!A1" display="(follow link for detailed summary)" xr:uid="{00000000-0004-0000-0100-000001000000}"/>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Q100"/>
  <sheetViews>
    <sheetView topLeftCell="B2" workbookViewId="0">
      <selection activeCell="N4" sqref="N4:Q5"/>
    </sheetView>
  </sheetViews>
  <sheetFormatPr defaultColWidth="10.796875" defaultRowHeight="15.6" x14ac:dyDescent="0.3"/>
  <cols>
    <col min="1" max="1" width="3.5" style="6" customWidth="1"/>
    <col min="2" max="2" width="5" style="6" customWidth="1"/>
    <col min="3" max="3" width="6.09765625" style="6" customWidth="1"/>
    <col min="4" max="4" width="15.5" style="6" customWidth="1"/>
    <col min="5" max="12" width="10.796875" style="6"/>
    <col min="13" max="13" width="16" style="6" customWidth="1"/>
    <col min="14" max="16384" width="10.796875" style="6"/>
  </cols>
  <sheetData>
    <row r="1" spans="2:17" ht="16.2" thickBot="1" x14ac:dyDescent="0.35"/>
    <row r="2" spans="2:17" ht="26.1" customHeight="1" x14ac:dyDescent="0.3">
      <c r="B2" s="1"/>
      <c r="C2" s="2"/>
      <c r="D2" s="2"/>
      <c r="E2" s="2"/>
      <c r="F2" s="193" t="s">
        <v>18</v>
      </c>
      <c r="G2" s="158"/>
      <c r="H2" s="158"/>
      <c r="I2" s="158"/>
      <c r="J2" s="158"/>
      <c r="K2" s="158"/>
      <c r="L2" s="194"/>
      <c r="M2" s="202" t="s">
        <v>1</v>
      </c>
      <c r="N2" s="197">
        <v>43505</v>
      </c>
      <c r="O2" s="198"/>
      <c r="P2" s="198"/>
      <c r="Q2" s="199"/>
    </row>
    <row r="3" spans="2:17" ht="16.05" customHeight="1" thickBot="1" x14ac:dyDescent="0.35">
      <c r="B3" s="3"/>
      <c r="C3" s="4"/>
      <c r="D3" s="4"/>
      <c r="E3" s="4"/>
      <c r="F3" s="195"/>
      <c r="G3" s="161"/>
      <c r="H3" s="161"/>
      <c r="I3" s="161"/>
      <c r="J3" s="161"/>
      <c r="K3" s="161"/>
      <c r="L3" s="196"/>
      <c r="M3" s="203"/>
      <c r="N3" s="200"/>
      <c r="O3" s="200"/>
      <c r="P3" s="200"/>
      <c r="Q3" s="201"/>
    </row>
    <row r="4" spans="2:17" ht="18" customHeight="1" x14ac:dyDescent="0.3">
      <c r="B4" s="3"/>
      <c r="C4" s="4"/>
      <c r="D4" s="4"/>
      <c r="E4" s="4"/>
      <c r="F4" s="195"/>
      <c r="G4" s="161"/>
      <c r="H4" s="161"/>
      <c r="I4" s="161"/>
      <c r="J4" s="161"/>
      <c r="K4" s="161"/>
      <c r="L4" s="196"/>
      <c r="M4" s="202" t="s">
        <v>0</v>
      </c>
      <c r="N4" s="198" t="s">
        <v>41</v>
      </c>
      <c r="O4" s="198"/>
      <c r="P4" s="198"/>
      <c r="Q4" s="199"/>
    </row>
    <row r="5" spans="2:17" ht="16.2" thickBot="1" x14ac:dyDescent="0.35">
      <c r="B5" s="3"/>
      <c r="C5" s="4"/>
      <c r="D5" s="4"/>
      <c r="E5" s="4"/>
      <c r="F5" s="195"/>
      <c r="G5" s="161"/>
      <c r="H5" s="161"/>
      <c r="I5" s="161"/>
      <c r="J5" s="161"/>
      <c r="K5" s="161"/>
      <c r="L5" s="196"/>
      <c r="M5" s="204"/>
      <c r="N5" s="205"/>
      <c r="O5" s="205"/>
      <c r="P5" s="205"/>
      <c r="Q5" s="206"/>
    </row>
    <row r="6" spans="2:17" ht="21" customHeight="1" x14ac:dyDescent="0.3">
      <c r="B6" s="3"/>
      <c r="C6" s="4"/>
      <c r="D6" s="4"/>
      <c r="E6" s="4"/>
      <c r="F6" s="195"/>
      <c r="G6" s="161"/>
      <c r="H6" s="161"/>
      <c r="I6" s="161"/>
      <c r="J6" s="161"/>
      <c r="K6" s="161"/>
      <c r="L6" s="161"/>
      <c r="M6" s="207" t="s">
        <v>2</v>
      </c>
      <c r="N6" s="209" t="str">
        <f>'Factory Prep-Summary'!N6:Q7</f>
        <v>135 v2</v>
      </c>
      <c r="O6" s="210"/>
      <c r="P6" s="210"/>
      <c r="Q6" s="211"/>
    </row>
    <row r="7" spans="2:17" ht="16.2" thickBot="1" x14ac:dyDescent="0.35">
      <c r="B7" s="3"/>
      <c r="C7" s="4"/>
      <c r="D7" s="4"/>
      <c r="E7" s="4"/>
      <c r="F7" s="195"/>
      <c r="G7" s="164"/>
      <c r="H7" s="164"/>
      <c r="I7" s="164"/>
      <c r="J7" s="164"/>
      <c r="K7" s="164"/>
      <c r="L7" s="164"/>
      <c r="M7" s="208"/>
      <c r="N7" s="212"/>
      <c r="O7" s="213"/>
      <c r="P7" s="213"/>
      <c r="Q7" s="214"/>
    </row>
    <row r="8" spans="2:17" s="13" customFormat="1" ht="27" customHeight="1" x14ac:dyDescent="0.3">
      <c r="B8" s="215" t="s">
        <v>19</v>
      </c>
      <c r="C8" s="216"/>
      <c r="D8" s="216"/>
      <c r="E8" s="216"/>
      <c r="F8" s="217"/>
      <c r="G8" s="215" t="s">
        <v>20</v>
      </c>
      <c r="H8" s="216"/>
      <c r="I8" s="216"/>
      <c r="J8" s="216"/>
      <c r="K8" s="216"/>
      <c r="L8" s="216"/>
      <c r="M8" s="234"/>
      <c r="N8" s="235" t="s">
        <v>21</v>
      </c>
      <c r="O8" s="236"/>
      <c r="P8" s="236"/>
      <c r="Q8" s="234"/>
    </row>
    <row r="9" spans="2:17" x14ac:dyDescent="0.3">
      <c r="B9" s="228" t="s">
        <v>62</v>
      </c>
      <c r="C9" s="229"/>
      <c r="D9" s="229"/>
      <c r="E9" s="229"/>
      <c r="F9" s="230"/>
      <c r="G9" s="228" t="s">
        <v>91</v>
      </c>
      <c r="H9" s="229"/>
      <c r="I9" s="229"/>
      <c r="J9" s="229"/>
      <c r="K9" s="229"/>
      <c r="L9" s="229"/>
      <c r="M9" s="230"/>
      <c r="N9" s="237"/>
      <c r="O9" s="238"/>
      <c r="P9" s="238"/>
      <c r="Q9" s="239"/>
    </row>
    <row r="10" spans="2:17" ht="16.2" thickBot="1" x14ac:dyDescent="0.35">
      <c r="B10" s="231"/>
      <c r="C10" s="232"/>
      <c r="D10" s="232"/>
      <c r="E10" s="232"/>
      <c r="F10" s="233"/>
      <c r="G10" s="231"/>
      <c r="H10" s="232"/>
      <c r="I10" s="232"/>
      <c r="J10" s="232"/>
      <c r="K10" s="232"/>
      <c r="L10" s="232"/>
      <c r="M10" s="233"/>
      <c r="N10" s="240"/>
      <c r="O10" s="241"/>
      <c r="P10" s="241"/>
      <c r="Q10" s="242"/>
    </row>
    <row r="11" spans="2:17" s="13" customFormat="1" ht="27" customHeight="1" x14ac:dyDescent="0.3">
      <c r="B11" s="215" t="s">
        <v>3</v>
      </c>
      <c r="C11" s="216"/>
      <c r="D11" s="216"/>
      <c r="E11" s="216"/>
      <c r="F11" s="216"/>
      <c r="G11" s="216"/>
      <c r="H11" s="216"/>
      <c r="I11" s="216"/>
      <c r="J11" s="216"/>
      <c r="K11" s="216"/>
      <c r="L11" s="216"/>
      <c r="M11" s="216"/>
      <c r="N11" s="216"/>
      <c r="O11" s="216"/>
      <c r="P11" s="216"/>
      <c r="Q11" s="217"/>
    </row>
    <row r="12" spans="2:17" ht="18" customHeight="1" x14ac:dyDescent="0.3">
      <c r="B12" s="218" t="s">
        <v>82</v>
      </c>
      <c r="C12" s="219"/>
      <c r="D12" s="219"/>
      <c r="E12" s="219"/>
      <c r="F12" s="219"/>
      <c r="G12" s="219"/>
      <c r="H12" s="219"/>
      <c r="I12" s="219"/>
      <c r="J12" s="219"/>
      <c r="K12" s="219"/>
      <c r="L12" s="219"/>
      <c r="M12" s="219"/>
      <c r="N12" s="219"/>
      <c r="O12" s="219"/>
      <c r="P12" s="219"/>
      <c r="Q12" s="220"/>
    </row>
    <row r="13" spans="2:17" ht="18" customHeight="1" x14ac:dyDescent="0.3">
      <c r="B13" s="221"/>
      <c r="C13" s="219"/>
      <c r="D13" s="219"/>
      <c r="E13" s="219"/>
      <c r="F13" s="219"/>
      <c r="G13" s="219"/>
      <c r="H13" s="219"/>
      <c r="I13" s="219"/>
      <c r="J13" s="219"/>
      <c r="K13" s="219"/>
      <c r="L13" s="219"/>
      <c r="M13" s="219"/>
      <c r="N13" s="219"/>
      <c r="O13" s="219"/>
      <c r="P13" s="219"/>
      <c r="Q13" s="220"/>
    </row>
    <row r="14" spans="2:17" ht="18" customHeight="1" x14ac:dyDescent="0.3">
      <c r="B14" s="221"/>
      <c r="C14" s="219"/>
      <c r="D14" s="219"/>
      <c r="E14" s="219"/>
      <c r="F14" s="219"/>
      <c r="G14" s="219"/>
      <c r="H14" s="219"/>
      <c r="I14" s="219"/>
      <c r="J14" s="219"/>
      <c r="K14" s="219"/>
      <c r="L14" s="219"/>
      <c r="M14" s="219"/>
      <c r="N14" s="219"/>
      <c r="O14" s="219"/>
      <c r="P14" s="219"/>
      <c r="Q14" s="220"/>
    </row>
    <row r="15" spans="2:17" x14ac:dyDescent="0.3">
      <c r="B15" s="221"/>
      <c r="C15" s="219"/>
      <c r="D15" s="219"/>
      <c r="E15" s="219"/>
      <c r="F15" s="219"/>
      <c r="G15" s="219"/>
      <c r="H15" s="219"/>
      <c r="I15" s="219"/>
      <c r="J15" s="219"/>
      <c r="K15" s="219"/>
      <c r="L15" s="219"/>
      <c r="M15" s="219"/>
      <c r="N15" s="219"/>
      <c r="O15" s="219"/>
      <c r="P15" s="219"/>
      <c r="Q15" s="220"/>
    </row>
    <row r="16" spans="2:17" x14ac:dyDescent="0.3">
      <c r="B16" s="221"/>
      <c r="C16" s="219"/>
      <c r="D16" s="219"/>
      <c r="E16" s="219"/>
      <c r="F16" s="219"/>
      <c r="G16" s="219"/>
      <c r="H16" s="219"/>
      <c r="I16" s="219"/>
      <c r="J16" s="219"/>
      <c r="K16" s="219"/>
      <c r="L16" s="219"/>
      <c r="M16" s="219"/>
      <c r="N16" s="219"/>
      <c r="O16" s="219"/>
      <c r="P16" s="219"/>
      <c r="Q16" s="220"/>
    </row>
    <row r="17" spans="2:17" x14ac:dyDescent="0.3">
      <c r="B17" s="221"/>
      <c r="C17" s="219"/>
      <c r="D17" s="219"/>
      <c r="E17" s="219"/>
      <c r="F17" s="219"/>
      <c r="G17" s="219"/>
      <c r="H17" s="219"/>
      <c r="I17" s="219"/>
      <c r="J17" s="219"/>
      <c r="K17" s="219"/>
      <c r="L17" s="219"/>
      <c r="M17" s="219"/>
      <c r="N17" s="219"/>
      <c r="O17" s="219"/>
      <c r="P17" s="219"/>
      <c r="Q17" s="220"/>
    </row>
    <row r="18" spans="2:17" ht="16.2" thickBot="1" x14ac:dyDescent="0.35">
      <c r="B18" s="221"/>
      <c r="C18" s="219"/>
      <c r="D18" s="219"/>
      <c r="E18" s="219"/>
      <c r="F18" s="219"/>
      <c r="G18" s="219"/>
      <c r="H18" s="219"/>
      <c r="I18" s="219"/>
      <c r="J18" s="219"/>
      <c r="K18" s="219"/>
      <c r="L18" s="219"/>
      <c r="M18" s="219"/>
      <c r="N18" s="219"/>
      <c r="O18" s="219"/>
      <c r="P18" s="219"/>
      <c r="Q18" s="220"/>
    </row>
    <row r="19" spans="2:17" s="13" customFormat="1" ht="27" customHeight="1" x14ac:dyDescent="0.3">
      <c r="B19" s="215" t="s">
        <v>4</v>
      </c>
      <c r="C19" s="216"/>
      <c r="D19" s="216"/>
      <c r="E19" s="216"/>
      <c r="F19" s="216"/>
      <c r="G19" s="216"/>
      <c r="H19" s="216"/>
      <c r="I19" s="216"/>
      <c r="J19" s="216"/>
      <c r="K19" s="216"/>
      <c r="L19" s="216"/>
      <c r="M19" s="216"/>
      <c r="N19" s="216"/>
      <c r="O19" s="216"/>
      <c r="P19" s="216"/>
      <c r="Q19" s="217"/>
    </row>
    <row r="20" spans="2:17" x14ac:dyDescent="0.3">
      <c r="B20" s="5"/>
      <c r="Q20" s="7"/>
    </row>
    <row r="21" spans="2:17" x14ac:dyDescent="0.3">
      <c r="B21" s="5"/>
      <c r="Q21" s="7"/>
    </row>
    <row r="22" spans="2:17" ht="18.600000000000001" thickBot="1" x14ac:dyDescent="0.4">
      <c r="B22" s="5"/>
      <c r="C22" s="12" t="s">
        <v>42</v>
      </c>
      <c r="D22" s="11" t="s">
        <v>5</v>
      </c>
      <c r="Q22" s="7"/>
    </row>
    <row r="23" spans="2:17" ht="18.600000000000001" thickBot="1" x14ac:dyDescent="0.4">
      <c r="B23" s="5"/>
      <c r="C23" s="12" t="s">
        <v>42</v>
      </c>
      <c r="D23" s="11" t="s">
        <v>6</v>
      </c>
      <c r="Q23" s="7"/>
    </row>
    <row r="24" spans="2:17" ht="18.600000000000001" thickBot="1" x14ac:dyDescent="0.4">
      <c r="B24" s="5"/>
      <c r="C24" s="12" t="s">
        <v>42</v>
      </c>
      <c r="D24" s="11" t="s">
        <v>7</v>
      </c>
      <c r="Q24" s="7"/>
    </row>
    <row r="25" spans="2:17" ht="18.600000000000001" thickBot="1" x14ac:dyDescent="0.4">
      <c r="B25" s="5"/>
      <c r="C25" s="12" t="s">
        <v>42</v>
      </c>
      <c r="D25" s="11" t="s">
        <v>8</v>
      </c>
      <c r="Q25" s="7"/>
    </row>
    <row r="26" spans="2:17" ht="18.600000000000001" thickBot="1" x14ac:dyDescent="0.4">
      <c r="B26" s="5"/>
      <c r="C26" s="12" t="s">
        <v>42</v>
      </c>
      <c r="D26" s="11" t="s">
        <v>9</v>
      </c>
      <c r="Q26" s="7"/>
    </row>
    <row r="27" spans="2:17" ht="18.600000000000001" thickBot="1" x14ac:dyDescent="0.4">
      <c r="B27" s="5"/>
      <c r="C27" s="12" t="s">
        <v>42</v>
      </c>
      <c r="D27" s="11" t="s">
        <v>10</v>
      </c>
      <c r="Q27" s="7"/>
    </row>
    <row r="28" spans="2:17" ht="18.600000000000001" thickBot="1" x14ac:dyDescent="0.4">
      <c r="B28" s="5"/>
      <c r="C28" s="12" t="s">
        <v>42</v>
      </c>
      <c r="D28" s="11" t="s">
        <v>11</v>
      </c>
      <c r="Q28" s="7"/>
    </row>
    <row r="29" spans="2:17" ht="18.600000000000001" thickBot="1" x14ac:dyDescent="0.4">
      <c r="B29" s="5"/>
      <c r="C29" s="12" t="s">
        <v>42</v>
      </c>
      <c r="D29" s="11" t="s">
        <v>12</v>
      </c>
      <c r="Q29" s="7"/>
    </row>
    <row r="30" spans="2:17" x14ac:dyDescent="0.3">
      <c r="B30" s="5"/>
      <c r="Q30" s="7"/>
    </row>
    <row r="31" spans="2:17" ht="16.2" thickBot="1" x14ac:dyDescent="0.35">
      <c r="B31" s="8"/>
      <c r="C31" s="9"/>
      <c r="D31" s="9"/>
      <c r="E31" s="9"/>
      <c r="F31" s="9"/>
      <c r="G31" s="9"/>
      <c r="H31" s="9"/>
      <c r="I31" s="9"/>
      <c r="J31" s="9"/>
      <c r="K31" s="9"/>
      <c r="L31" s="9"/>
      <c r="M31" s="9"/>
      <c r="N31" s="9"/>
      <c r="O31" s="9"/>
      <c r="P31" s="9"/>
      <c r="Q31" s="10"/>
    </row>
    <row r="32" spans="2:17" s="13" customFormat="1" ht="26.1" customHeight="1" thickBot="1" x14ac:dyDescent="0.35">
      <c r="B32" s="222" t="s">
        <v>13</v>
      </c>
      <c r="C32" s="223"/>
      <c r="D32" s="223"/>
      <c r="E32" s="223"/>
      <c r="F32" s="223"/>
      <c r="G32" s="223"/>
      <c r="H32" s="223"/>
      <c r="I32" s="223"/>
      <c r="J32" s="223"/>
      <c r="K32" s="223"/>
      <c r="L32" s="223"/>
      <c r="M32" s="223"/>
      <c r="N32" s="223"/>
      <c r="O32" s="223"/>
      <c r="P32" s="223"/>
      <c r="Q32" s="224"/>
    </row>
    <row r="33" spans="2:17" x14ac:dyDescent="0.3">
      <c r="B33" s="249" t="s">
        <v>86</v>
      </c>
      <c r="C33" s="250"/>
      <c r="D33" s="250"/>
      <c r="E33" s="250"/>
      <c r="F33" s="250"/>
      <c r="G33" s="250"/>
      <c r="H33" s="250"/>
      <c r="I33" s="250"/>
      <c r="J33" s="250"/>
      <c r="K33" s="250"/>
      <c r="L33" s="250"/>
      <c r="M33" s="250"/>
      <c r="N33" s="250"/>
      <c r="O33" s="250"/>
      <c r="P33" s="250"/>
      <c r="Q33" s="251"/>
    </row>
    <row r="34" spans="2:17" x14ac:dyDescent="0.3">
      <c r="B34" s="252"/>
      <c r="C34" s="253"/>
      <c r="D34" s="253"/>
      <c r="E34" s="253"/>
      <c r="F34" s="253"/>
      <c r="G34" s="253"/>
      <c r="H34" s="253"/>
      <c r="I34" s="253"/>
      <c r="J34" s="253"/>
      <c r="K34" s="253"/>
      <c r="L34" s="253"/>
      <c r="M34" s="253"/>
      <c r="N34" s="253"/>
      <c r="O34" s="253"/>
      <c r="P34" s="253"/>
      <c r="Q34" s="254"/>
    </row>
    <row r="35" spans="2:17" x14ac:dyDescent="0.3">
      <c r="B35" s="252"/>
      <c r="C35" s="253"/>
      <c r="D35" s="253"/>
      <c r="E35" s="253"/>
      <c r="F35" s="253"/>
      <c r="G35" s="253"/>
      <c r="H35" s="253"/>
      <c r="I35" s="253"/>
      <c r="J35" s="253"/>
      <c r="K35" s="253"/>
      <c r="L35" s="253"/>
      <c r="M35" s="253"/>
      <c r="N35" s="253"/>
      <c r="O35" s="253"/>
      <c r="P35" s="253"/>
      <c r="Q35" s="254"/>
    </row>
    <row r="36" spans="2:17" x14ac:dyDescent="0.3">
      <c r="B36" s="252"/>
      <c r="C36" s="253"/>
      <c r="D36" s="253"/>
      <c r="E36" s="253"/>
      <c r="F36" s="253"/>
      <c r="G36" s="253"/>
      <c r="H36" s="253"/>
      <c r="I36" s="253"/>
      <c r="J36" s="253"/>
      <c r="K36" s="253"/>
      <c r="L36" s="253"/>
      <c r="M36" s="253"/>
      <c r="N36" s="253"/>
      <c r="O36" s="253"/>
      <c r="P36" s="253"/>
      <c r="Q36" s="254"/>
    </row>
    <row r="37" spans="2:17" x14ac:dyDescent="0.3">
      <c r="B37" s="252"/>
      <c r="C37" s="253"/>
      <c r="D37" s="253"/>
      <c r="E37" s="253"/>
      <c r="F37" s="253"/>
      <c r="G37" s="253"/>
      <c r="H37" s="253"/>
      <c r="I37" s="253"/>
      <c r="J37" s="253"/>
      <c r="K37" s="253"/>
      <c r="L37" s="253"/>
      <c r="M37" s="253"/>
      <c r="N37" s="253"/>
      <c r="O37" s="253"/>
      <c r="P37" s="253"/>
      <c r="Q37" s="254"/>
    </row>
    <row r="38" spans="2:17" x14ac:dyDescent="0.3">
      <c r="B38" s="252"/>
      <c r="C38" s="253"/>
      <c r="D38" s="253"/>
      <c r="E38" s="253"/>
      <c r="F38" s="253"/>
      <c r="G38" s="253"/>
      <c r="H38" s="253"/>
      <c r="I38" s="253"/>
      <c r="J38" s="253"/>
      <c r="K38" s="253"/>
      <c r="L38" s="253"/>
      <c r="M38" s="253"/>
      <c r="N38" s="253"/>
      <c r="O38" s="253"/>
      <c r="P38" s="253"/>
      <c r="Q38" s="254"/>
    </row>
    <row r="39" spans="2:17" x14ac:dyDescent="0.3">
      <c r="B39" s="252"/>
      <c r="C39" s="253"/>
      <c r="D39" s="253"/>
      <c r="E39" s="253"/>
      <c r="F39" s="253"/>
      <c r="G39" s="253"/>
      <c r="H39" s="253"/>
      <c r="I39" s="253"/>
      <c r="J39" s="253"/>
      <c r="K39" s="253"/>
      <c r="L39" s="253"/>
      <c r="M39" s="253"/>
      <c r="N39" s="253"/>
      <c r="O39" s="253"/>
      <c r="P39" s="253"/>
      <c r="Q39" s="254"/>
    </row>
    <row r="40" spans="2:17" x14ac:dyDescent="0.3">
      <c r="B40" s="252"/>
      <c r="C40" s="253"/>
      <c r="D40" s="253"/>
      <c r="E40" s="253"/>
      <c r="F40" s="253"/>
      <c r="G40" s="253"/>
      <c r="H40" s="253"/>
      <c r="I40" s="253"/>
      <c r="J40" s="253"/>
      <c r="K40" s="253"/>
      <c r="L40" s="253"/>
      <c r="M40" s="253"/>
      <c r="N40" s="253"/>
      <c r="O40" s="253"/>
      <c r="P40" s="253"/>
      <c r="Q40" s="254"/>
    </row>
    <row r="41" spans="2:17" x14ac:dyDescent="0.3">
      <c r="B41" s="252"/>
      <c r="C41" s="253"/>
      <c r="D41" s="253"/>
      <c r="E41" s="253"/>
      <c r="F41" s="253"/>
      <c r="G41" s="253"/>
      <c r="H41" s="253"/>
      <c r="I41" s="253"/>
      <c r="J41" s="253"/>
      <c r="K41" s="253"/>
      <c r="L41" s="253"/>
      <c r="M41" s="253"/>
      <c r="N41" s="253"/>
      <c r="O41" s="253"/>
      <c r="P41" s="253"/>
      <c r="Q41" s="254"/>
    </row>
    <row r="42" spans="2:17" x14ac:dyDescent="0.3">
      <c r="B42" s="252"/>
      <c r="C42" s="253"/>
      <c r="D42" s="253"/>
      <c r="E42" s="253"/>
      <c r="F42" s="253"/>
      <c r="G42" s="253"/>
      <c r="H42" s="253"/>
      <c r="I42" s="253"/>
      <c r="J42" s="253"/>
      <c r="K42" s="253"/>
      <c r="L42" s="253"/>
      <c r="M42" s="253"/>
      <c r="N42" s="253"/>
      <c r="O42" s="253"/>
      <c r="P42" s="253"/>
      <c r="Q42" s="254"/>
    </row>
    <row r="43" spans="2:17" x14ac:dyDescent="0.3">
      <c r="B43" s="252"/>
      <c r="C43" s="253"/>
      <c r="D43" s="253"/>
      <c r="E43" s="253"/>
      <c r="F43" s="253"/>
      <c r="G43" s="253"/>
      <c r="H43" s="253"/>
      <c r="I43" s="253"/>
      <c r="J43" s="253"/>
      <c r="K43" s="253"/>
      <c r="L43" s="253"/>
      <c r="M43" s="253"/>
      <c r="N43" s="253"/>
      <c r="O43" s="253"/>
      <c r="P43" s="253"/>
      <c r="Q43" s="254"/>
    </row>
    <row r="44" spans="2:17" ht="16.2" thickBot="1" x14ac:dyDescent="0.35">
      <c r="B44" s="255"/>
      <c r="C44" s="256"/>
      <c r="D44" s="256"/>
      <c r="E44" s="256"/>
      <c r="F44" s="256"/>
      <c r="G44" s="256"/>
      <c r="H44" s="256"/>
      <c r="I44" s="256"/>
      <c r="J44" s="256"/>
      <c r="K44" s="256"/>
      <c r="L44" s="256"/>
      <c r="M44" s="256"/>
      <c r="N44" s="256"/>
      <c r="O44" s="256"/>
      <c r="P44" s="256"/>
      <c r="Q44" s="257"/>
    </row>
    <row r="45" spans="2:17" x14ac:dyDescent="0.3">
      <c r="B45" s="222" t="s">
        <v>14</v>
      </c>
      <c r="C45" s="223"/>
      <c r="D45" s="223"/>
      <c r="E45" s="223"/>
      <c r="F45" s="223"/>
      <c r="G45" s="223"/>
      <c r="H45" s="223"/>
      <c r="I45" s="223"/>
      <c r="J45" s="223"/>
      <c r="K45" s="223"/>
      <c r="L45" s="223"/>
      <c r="M45" s="223"/>
      <c r="N45" s="223"/>
      <c r="O45" s="223"/>
      <c r="P45" s="223"/>
      <c r="Q45" s="224"/>
    </row>
    <row r="46" spans="2:17" x14ac:dyDescent="0.3">
      <c r="B46" s="225"/>
      <c r="C46" s="226"/>
      <c r="D46" s="226"/>
      <c r="E46" s="226"/>
      <c r="F46" s="226"/>
      <c r="G46" s="226"/>
      <c r="H46" s="226"/>
      <c r="I46" s="226"/>
      <c r="J46" s="226"/>
      <c r="K46" s="226"/>
      <c r="L46" s="226"/>
      <c r="M46" s="226"/>
      <c r="N46" s="226"/>
      <c r="O46" s="226"/>
      <c r="P46" s="226"/>
      <c r="Q46" s="227"/>
    </row>
    <row r="47" spans="2:17" x14ac:dyDescent="0.3">
      <c r="B47" s="258" t="s">
        <v>83</v>
      </c>
      <c r="C47" s="259"/>
      <c r="D47" s="259"/>
      <c r="E47" s="259"/>
      <c r="F47" s="259"/>
      <c r="G47" s="259"/>
      <c r="H47" s="259"/>
      <c r="I47" s="259"/>
      <c r="J47" s="259"/>
      <c r="K47" s="259"/>
      <c r="L47" s="259"/>
      <c r="M47" s="259"/>
      <c r="N47" s="259"/>
      <c r="O47" s="259"/>
      <c r="P47" s="259"/>
      <c r="Q47" s="260"/>
    </row>
    <row r="48" spans="2:17" x14ac:dyDescent="0.3">
      <c r="B48" s="258"/>
      <c r="C48" s="259"/>
      <c r="D48" s="259"/>
      <c r="E48" s="259"/>
      <c r="F48" s="259"/>
      <c r="G48" s="259"/>
      <c r="H48" s="259"/>
      <c r="I48" s="259"/>
      <c r="J48" s="259"/>
      <c r="K48" s="259"/>
      <c r="L48" s="259"/>
      <c r="M48" s="259"/>
      <c r="N48" s="259"/>
      <c r="O48" s="259"/>
      <c r="P48" s="259"/>
      <c r="Q48" s="260"/>
    </row>
    <row r="49" spans="2:17" x14ac:dyDescent="0.3">
      <c r="B49" s="258"/>
      <c r="C49" s="259"/>
      <c r="D49" s="259"/>
      <c r="E49" s="259"/>
      <c r="F49" s="259"/>
      <c r="G49" s="259"/>
      <c r="H49" s="259"/>
      <c r="I49" s="259"/>
      <c r="J49" s="259"/>
      <c r="K49" s="259"/>
      <c r="L49" s="259"/>
      <c r="M49" s="259"/>
      <c r="N49" s="259"/>
      <c r="O49" s="259"/>
      <c r="P49" s="259"/>
      <c r="Q49" s="260"/>
    </row>
    <row r="50" spans="2:17" x14ac:dyDescent="0.3">
      <c r="B50" s="258"/>
      <c r="C50" s="259"/>
      <c r="D50" s="259"/>
      <c r="E50" s="259"/>
      <c r="F50" s="259"/>
      <c r="G50" s="259"/>
      <c r="H50" s="259"/>
      <c r="I50" s="259"/>
      <c r="J50" s="259"/>
      <c r="K50" s="259"/>
      <c r="L50" s="259"/>
      <c r="M50" s="259"/>
      <c r="N50" s="259"/>
      <c r="O50" s="259"/>
      <c r="P50" s="259"/>
      <c r="Q50" s="260"/>
    </row>
    <row r="51" spans="2:17" x14ac:dyDescent="0.3">
      <c r="B51" s="258"/>
      <c r="C51" s="259"/>
      <c r="D51" s="259"/>
      <c r="E51" s="259"/>
      <c r="F51" s="259"/>
      <c r="G51" s="259"/>
      <c r="H51" s="259"/>
      <c r="I51" s="259"/>
      <c r="J51" s="259"/>
      <c r="K51" s="259"/>
      <c r="L51" s="259"/>
      <c r="M51" s="259"/>
      <c r="N51" s="259"/>
      <c r="O51" s="259"/>
      <c r="P51" s="259"/>
      <c r="Q51" s="260"/>
    </row>
    <row r="52" spans="2:17" x14ac:dyDescent="0.3">
      <c r="B52" s="258"/>
      <c r="C52" s="259"/>
      <c r="D52" s="259"/>
      <c r="E52" s="259"/>
      <c r="F52" s="259"/>
      <c r="G52" s="259"/>
      <c r="H52" s="259"/>
      <c r="I52" s="259"/>
      <c r="J52" s="259"/>
      <c r="K52" s="259"/>
      <c r="L52" s="259"/>
      <c r="M52" s="259"/>
      <c r="N52" s="259"/>
      <c r="O52" s="259"/>
      <c r="P52" s="259"/>
      <c r="Q52" s="260"/>
    </row>
    <row r="53" spans="2:17" x14ac:dyDescent="0.3">
      <c r="B53" s="258"/>
      <c r="C53" s="259"/>
      <c r="D53" s="259"/>
      <c r="E53" s="259"/>
      <c r="F53" s="259"/>
      <c r="G53" s="259"/>
      <c r="H53" s="259"/>
      <c r="I53" s="259"/>
      <c r="J53" s="259"/>
      <c r="K53" s="259"/>
      <c r="L53" s="259"/>
      <c r="M53" s="259"/>
      <c r="N53" s="259"/>
      <c r="O53" s="259"/>
      <c r="P53" s="259"/>
      <c r="Q53" s="260"/>
    </row>
    <row r="54" spans="2:17" x14ac:dyDescent="0.3">
      <c r="B54" s="258"/>
      <c r="C54" s="259"/>
      <c r="D54" s="259"/>
      <c r="E54" s="259"/>
      <c r="F54" s="259"/>
      <c r="G54" s="259"/>
      <c r="H54" s="259"/>
      <c r="I54" s="259"/>
      <c r="J54" s="259"/>
      <c r="K54" s="259"/>
      <c r="L54" s="259"/>
      <c r="M54" s="259"/>
      <c r="N54" s="259"/>
      <c r="O54" s="259"/>
      <c r="P54" s="259"/>
      <c r="Q54" s="260"/>
    </row>
    <row r="55" spans="2:17" x14ac:dyDescent="0.3">
      <c r="B55" s="258"/>
      <c r="C55" s="259"/>
      <c r="D55" s="259"/>
      <c r="E55" s="259"/>
      <c r="F55" s="259"/>
      <c r="G55" s="259"/>
      <c r="H55" s="259"/>
      <c r="I55" s="259"/>
      <c r="J55" s="259"/>
      <c r="K55" s="259"/>
      <c r="L55" s="259"/>
      <c r="M55" s="259"/>
      <c r="N55" s="259"/>
      <c r="O55" s="259"/>
      <c r="P55" s="259"/>
      <c r="Q55" s="260"/>
    </row>
    <row r="56" spans="2:17" x14ac:dyDescent="0.3">
      <c r="B56" s="258"/>
      <c r="C56" s="259"/>
      <c r="D56" s="259"/>
      <c r="E56" s="259"/>
      <c r="F56" s="259"/>
      <c r="G56" s="259"/>
      <c r="H56" s="259"/>
      <c r="I56" s="259"/>
      <c r="J56" s="259"/>
      <c r="K56" s="259"/>
      <c r="L56" s="259"/>
      <c r="M56" s="259"/>
      <c r="N56" s="259"/>
      <c r="O56" s="259"/>
      <c r="P56" s="259"/>
      <c r="Q56" s="260"/>
    </row>
    <row r="57" spans="2:17" x14ac:dyDescent="0.3">
      <c r="B57" s="258"/>
      <c r="C57" s="259"/>
      <c r="D57" s="259"/>
      <c r="E57" s="259"/>
      <c r="F57" s="259"/>
      <c r="G57" s="259"/>
      <c r="H57" s="259"/>
      <c r="I57" s="259"/>
      <c r="J57" s="259"/>
      <c r="K57" s="259"/>
      <c r="L57" s="259"/>
      <c r="M57" s="259"/>
      <c r="N57" s="259"/>
      <c r="O57" s="259"/>
      <c r="P57" s="259"/>
      <c r="Q57" s="260"/>
    </row>
    <row r="58" spans="2:17" x14ac:dyDescent="0.3">
      <c r="B58" s="258"/>
      <c r="C58" s="259"/>
      <c r="D58" s="259"/>
      <c r="E58" s="259"/>
      <c r="F58" s="259"/>
      <c r="G58" s="259"/>
      <c r="H58" s="259"/>
      <c r="I58" s="259"/>
      <c r="J58" s="259"/>
      <c r="K58" s="259"/>
      <c r="L58" s="259"/>
      <c r="M58" s="259"/>
      <c r="N58" s="259"/>
      <c r="O58" s="259"/>
      <c r="P58" s="259"/>
      <c r="Q58" s="260"/>
    </row>
    <row r="59" spans="2:17" x14ac:dyDescent="0.3">
      <c r="B59" s="258"/>
      <c r="C59" s="259"/>
      <c r="D59" s="259"/>
      <c r="E59" s="259"/>
      <c r="F59" s="259"/>
      <c r="G59" s="259"/>
      <c r="H59" s="259"/>
      <c r="I59" s="259"/>
      <c r="J59" s="259"/>
      <c r="K59" s="259"/>
      <c r="L59" s="259"/>
      <c r="M59" s="259"/>
      <c r="N59" s="259"/>
      <c r="O59" s="259"/>
      <c r="P59" s="259"/>
      <c r="Q59" s="260"/>
    </row>
    <row r="60" spans="2:17" x14ac:dyDescent="0.3">
      <c r="B60" s="258"/>
      <c r="C60" s="259"/>
      <c r="D60" s="259"/>
      <c r="E60" s="259"/>
      <c r="F60" s="259"/>
      <c r="G60" s="259"/>
      <c r="H60" s="259"/>
      <c r="I60" s="259"/>
      <c r="J60" s="259"/>
      <c r="K60" s="259"/>
      <c r="L60" s="259"/>
      <c r="M60" s="259"/>
      <c r="N60" s="259"/>
      <c r="O60" s="259"/>
      <c r="P60" s="259"/>
      <c r="Q60" s="260"/>
    </row>
    <row r="61" spans="2:17" x14ac:dyDescent="0.3">
      <c r="B61" s="258"/>
      <c r="C61" s="259"/>
      <c r="D61" s="259"/>
      <c r="E61" s="259"/>
      <c r="F61" s="259"/>
      <c r="G61" s="259"/>
      <c r="H61" s="259"/>
      <c r="I61" s="259"/>
      <c r="J61" s="259"/>
      <c r="K61" s="259"/>
      <c r="L61" s="259"/>
      <c r="M61" s="259"/>
      <c r="N61" s="259"/>
      <c r="O61" s="259"/>
      <c r="P61" s="259"/>
      <c r="Q61" s="260"/>
    </row>
    <row r="62" spans="2:17" ht="16.2" thickBot="1" x14ac:dyDescent="0.35">
      <c r="B62" s="261"/>
      <c r="C62" s="262"/>
      <c r="D62" s="262"/>
      <c r="E62" s="262"/>
      <c r="F62" s="262"/>
      <c r="G62" s="262"/>
      <c r="H62" s="262"/>
      <c r="I62" s="262"/>
      <c r="J62" s="262"/>
      <c r="K62" s="262"/>
      <c r="L62" s="262"/>
      <c r="M62" s="262"/>
      <c r="N62" s="262"/>
      <c r="O62" s="262"/>
      <c r="P62" s="262"/>
      <c r="Q62" s="263"/>
    </row>
    <row r="63" spans="2:17" x14ac:dyDescent="0.3">
      <c r="B63" s="222" t="s">
        <v>15</v>
      </c>
      <c r="C63" s="223"/>
      <c r="D63" s="223"/>
      <c r="E63" s="223"/>
      <c r="F63" s="223"/>
      <c r="G63" s="223"/>
      <c r="H63" s="223"/>
      <c r="I63" s="223"/>
      <c r="J63" s="223"/>
      <c r="K63" s="223"/>
      <c r="L63" s="223"/>
      <c r="M63" s="223"/>
      <c r="N63" s="223"/>
      <c r="O63" s="223"/>
      <c r="P63" s="223"/>
      <c r="Q63" s="224"/>
    </row>
    <row r="64" spans="2:17" x14ac:dyDescent="0.3">
      <c r="B64" s="225"/>
      <c r="C64" s="226"/>
      <c r="D64" s="226"/>
      <c r="E64" s="226"/>
      <c r="F64" s="226"/>
      <c r="G64" s="226"/>
      <c r="H64" s="226"/>
      <c r="I64" s="226"/>
      <c r="J64" s="226"/>
      <c r="K64" s="226"/>
      <c r="L64" s="226"/>
      <c r="M64" s="226"/>
      <c r="N64" s="226"/>
      <c r="O64" s="226"/>
      <c r="P64" s="226"/>
      <c r="Q64" s="227"/>
    </row>
    <row r="65" spans="2:17" ht="15.6" customHeight="1" x14ac:dyDescent="0.3">
      <c r="B65" s="14"/>
      <c r="C65" s="15"/>
      <c r="D65" s="264"/>
      <c r="E65" s="264"/>
      <c r="F65" s="264"/>
      <c r="G65" s="264"/>
      <c r="H65" s="264"/>
      <c r="I65" s="264"/>
      <c r="J65" s="264"/>
      <c r="K65" s="264"/>
      <c r="L65" s="264"/>
      <c r="M65" s="264"/>
      <c r="N65" s="264"/>
      <c r="O65" s="264"/>
      <c r="P65" s="264"/>
      <c r="Q65" s="264"/>
    </row>
    <row r="66" spans="2:17" ht="15.6" customHeight="1" x14ac:dyDescent="0.3">
      <c r="B66" s="258" t="s">
        <v>84</v>
      </c>
      <c r="C66" s="259"/>
      <c r="D66" s="259"/>
      <c r="E66" s="259"/>
      <c r="F66" s="259"/>
      <c r="G66" s="259"/>
      <c r="H66" s="259"/>
      <c r="I66" s="259"/>
      <c r="J66" s="259"/>
      <c r="K66" s="259"/>
      <c r="L66" s="259"/>
      <c r="M66" s="259"/>
      <c r="N66" s="259"/>
      <c r="O66" s="259"/>
      <c r="P66" s="259"/>
      <c r="Q66" s="260"/>
    </row>
    <row r="67" spans="2:17" ht="15.6" customHeight="1" x14ac:dyDescent="0.3">
      <c r="B67" s="258"/>
      <c r="C67" s="259"/>
      <c r="D67" s="259"/>
      <c r="E67" s="259"/>
      <c r="F67" s="259"/>
      <c r="G67" s="259"/>
      <c r="H67" s="259"/>
      <c r="I67" s="259"/>
      <c r="J67" s="259"/>
      <c r="K67" s="259"/>
      <c r="L67" s="259"/>
      <c r="M67" s="259"/>
      <c r="N67" s="259"/>
      <c r="O67" s="259"/>
      <c r="P67" s="259"/>
      <c r="Q67" s="260"/>
    </row>
    <row r="68" spans="2:17" ht="15.6" customHeight="1" x14ac:dyDescent="0.3">
      <c r="B68" s="258"/>
      <c r="C68" s="259"/>
      <c r="D68" s="259"/>
      <c r="E68" s="259"/>
      <c r="F68" s="259"/>
      <c r="G68" s="259"/>
      <c r="H68" s="259"/>
      <c r="I68" s="259"/>
      <c r="J68" s="259"/>
      <c r="K68" s="259"/>
      <c r="L68" s="259"/>
      <c r="M68" s="259"/>
      <c r="N68" s="259"/>
      <c r="O68" s="259"/>
      <c r="P68" s="259"/>
      <c r="Q68" s="260"/>
    </row>
    <row r="69" spans="2:17" ht="15.6" customHeight="1" x14ac:dyDescent="0.3">
      <c r="B69" s="258"/>
      <c r="C69" s="259"/>
      <c r="D69" s="259"/>
      <c r="E69" s="259"/>
      <c r="F69" s="259"/>
      <c r="G69" s="259"/>
      <c r="H69" s="259"/>
      <c r="I69" s="259"/>
      <c r="J69" s="259"/>
      <c r="K69" s="259"/>
      <c r="L69" s="259"/>
      <c r="M69" s="259"/>
      <c r="N69" s="259"/>
      <c r="O69" s="259"/>
      <c r="P69" s="259"/>
      <c r="Q69" s="260"/>
    </row>
    <row r="70" spans="2:17" ht="15.6" customHeight="1" x14ac:dyDescent="0.3">
      <c r="B70" s="258"/>
      <c r="C70" s="259"/>
      <c r="D70" s="259"/>
      <c r="E70" s="259"/>
      <c r="F70" s="259"/>
      <c r="G70" s="259"/>
      <c r="H70" s="259"/>
      <c r="I70" s="259"/>
      <c r="J70" s="259"/>
      <c r="K70" s="259"/>
      <c r="L70" s="259"/>
      <c r="M70" s="259"/>
      <c r="N70" s="259"/>
      <c r="O70" s="259"/>
      <c r="P70" s="259"/>
      <c r="Q70" s="260"/>
    </row>
    <row r="71" spans="2:17" ht="15.6" customHeight="1" x14ac:dyDescent="0.3">
      <c r="B71" s="258"/>
      <c r="C71" s="259"/>
      <c r="D71" s="259"/>
      <c r="E71" s="259"/>
      <c r="F71" s="259"/>
      <c r="G71" s="259"/>
      <c r="H71" s="259"/>
      <c r="I71" s="259"/>
      <c r="J71" s="259"/>
      <c r="K71" s="259"/>
      <c r="L71" s="259"/>
      <c r="M71" s="259"/>
      <c r="N71" s="259"/>
      <c r="O71" s="259"/>
      <c r="P71" s="259"/>
      <c r="Q71" s="260"/>
    </row>
    <row r="72" spans="2:17" ht="15.6" customHeight="1" x14ac:dyDescent="0.3">
      <c r="B72" s="258"/>
      <c r="C72" s="259"/>
      <c r="D72" s="259"/>
      <c r="E72" s="259"/>
      <c r="F72" s="259"/>
      <c r="G72" s="259"/>
      <c r="H72" s="259"/>
      <c r="I72" s="259"/>
      <c r="J72" s="259"/>
      <c r="K72" s="259"/>
      <c r="L72" s="259"/>
      <c r="M72" s="259"/>
      <c r="N72" s="259"/>
      <c r="O72" s="259"/>
      <c r="P72" s="259"/>
      <c r="Q72" s="260"/>
    </row>
    <row r="73" spans="2:17" ht="15.6" customHeight="1" x14ac:dyDescent="0.3">
      <c r="B73" s="258"/>
      <c r="C73" s="259"/>
      <c r="D73" s="259"/>
      <c r="E73" s="259"/>
      <c r="F73" s="259"/>
      <c r="G73" s="259"/>
      <c r="H73" s="259"/>
      <c r="I73" s="259"/>
      <c r="J73" s="259"/>
      <c r="K73" s="259"/>
      <c r="L73" s="259"/>
      <c r="M73" s="259"/>
      <c r="N73" s="259"/>
      <c r="O73" s="259"/>
      <c r="P73" s="259"/>
      <c r="Q73" s="260"/>
    </row>
    <row r="74" spans="2:17" ht="16.05" customHeight="1" thickBot="1" x14ac:dyDescent="0.35">
      <c r="B74" s="261"/>
      <c r="C74" s="262"/>
      <c r="D74" s="262"/>
      <c r="E74" s="262"/>
      <c r="F74" s="262"/>
      <c r="G74" s="262"/>
      <c r="H74" s="262"/>
      <c r="I74" s="262"/>
      <c r="J74" s="262"/>
      <c r="K74" s="262"/>
      <c r="L74" s="262"/>
      <c r="M74" s="262"/>
      <c r="N74" s="262"/>
      <c r="O74" s="262"/>
      <c r="P74" s="262"/>
      <c r="Q74" s="263"/>
    </row>
    <row r="75" spans="2:17" x14ac:dyDescent="0.3">
      <c r="B75" s="222" t="s">
        <v>93</v>
      </c>
      <c r="C75" s="223"/>
      <c r="D75" s="223"/>
      <c r="E75" s="223"/>
      <c r="F75" s="223"/>
      <c r="G75" s="223"/>
      <c r="H75" s="223"/>
      <c r="I75" s="223"/>
      <c r="J75" s="223"/>
      <c r="K75" s="223"/>
      <c r="L75" s="223"/>
      <c r="M75" s="223"/>
      <c r="N75" s="223"/>
      <c r="O75" s="223"/>
      <c r="P75" s="223"/>
      <c r="Q75" s="224"/>
    </row>
    <row r="76" spans="2:17" ht="25.05" customHeight="1" x14ac:dyDescent="0.3">
      <c r="B76" s="225"/>
      <c r="C76" s="226"/>
      <c r="D76" s="226"/>
      <c r="E76" s="226"/>
      <c r="F76" s="226"/>
      <c r="G76" s="226"/>
      <c r="H76" s="226"/>
      <c r="I76" s="226"/>
      <c r="J76" s="226"/>
      <c r="K76" s="226"/>
      <c r="L76" s="226"/>
      <c r="M76" s="226"/>
      <c r="N76" s="226"/>
      <c r="O76" s="226"/>
      <c r="P76" s="226"/>
      <c r="Q76" s="227"/>
    </row>
    <row r="77" spans="2:17" ht="25.05" customHeight="1" x14ac:dyDescent="0.3">
      <c r="B77" s="14"/>
      <c r="C77" s="264" t="s">
        <v>40</v>
      </c>
      <c r="D77" s="264"/>
      <c r="E77" s="264"/>
      <c r="F77" s="264"/>
      <c r="G77" s="264"/>
      <c r="H77" s="264"/>
      <c r="I77" s="264"/>
      <c r="J77" s="264"/>
      <c r="K77" s="264"/>
      <c r="L77" s="264"/>
      <c r="M77" s="264"/>
      <c r="N77" s="264"/>
      <c r="O77" s="264"/>
      <c r="P77" s="264"/>
      <c r="Q77" s="16"/>
    </row>
    <row r="78" spans="2:17" ht="25.05" customHeight="1" x14ac:dyDescent="0.3">
      <c r="B78" s="265" t="s">
        <v>87</v>
      </c>
      <c r="C78" s="266"/>
      <c r="D78" s="266"/>
      <c r="E78" s="266"/>
      <c r="F78" s="266"/>
      <c r="G78" s="266"/>
      <c r="H78" s="266"/>
      <c r="I78" s="266"/>
      <c r="J78" s="266"/>
      <c r="K78" s="266"/>
      <c r="L78" s="266"/>
      <c r="M78" s="266"/>
      <c r="N78" s="266"/>
      <c r="O78" s="266"/>
      <c r="P78" s="266"/>
      <c r="Q78" s="267"/>
    </row>
    <row r="79" spans="2:17" ht="25.05" customHeight="1" x14ac:dyDescent="0.3">
      <c r="B79" s="265"/>
      <c r="C79" s="266"/>
      <c r="D79" s="266"/>
      <c r="E79" s="266"/>
      <c r="F79" s="266"/>
      <c r="G79" s="266"/>
      <c r="H79" s="266"/>
      <c r="I79" s="266"/>
      <c r="J79" s="266"/>
      <c r="K79" s="266"/>
      <c r="L79" s="266"/>
      <c r="M79" s="266"/>
      <c r="N79" s="266"/>
      <c r="O79" s="266"/>
      <c r="P79" s="266"/>
      <c r="Q79" s="267"/>
    </row>
    <row r="80" spans="2:17" ht="25.05" customHeight="1" x14ac:dyDescent="0.3">
      <c r="B80" s="78"/>
      <c r="C80" s="79"/>
      <c r="D80" s="79"/>
      <c r="E80" s="79"/>
      <c r="F80" s="79"/>
      <c r="G80" s="79"/>
      <c r="H80" s="79"/>
      <c r="I80" s="79"/>
      <c r="J80" s="79"/>
      <c r="K80" s="79"/>
      <c r="L80" s="79"/>
      <c r="M80" s="79"/>
      <c r="N80" s="79"/>
      <c r="O80" s="79"/>
      <c r="P80" s="79"/>
      <c r="Q80" s="80"/>
    </row>
    <row r="81" spans="2:17" ht="25.05" customHeight="1" x14ac:dyDescent="0.3">
      <c r="B81" s="78"/>
      <c r="C81" s="79"/>
      <c r="D81" s="79"/>
      <c r="E81" s="79"/>
      <c r="F81" s="79"/>
      <c r="G81" s="86" t="str">
        <f>'Pre-Production-Details'!J2</f>
        <v>Grand Total</v>
      </c>
      <c r="H81" s="268"/>
      <c r="I81" s="268"/>
      <c r="J81" s="118" t="s">
        <v>131</v>
      </c>
      <c r="K81" s="79"/>
      <c r="L81" s="79"/>
      <c r="M81" s="79"/>
      <c r="N81" s="79"/>
      <c r="O81" s="79"/>
      <c r="P81" s="79"/>
      <c r="Q81" s="80"/>
    </row>
    <row r="82" spans="2:17" ht="25.05" customHeight="1" x14ac:dyDescent="0.3">
      <c r="B82" s="78"/>
      <c r="C82" s="79"/>
      <c r="D82" s="79"/>
      <c r="E82" s="79"/>
      <c r="F82" s="79"/>
      <c r="G82" s="87">
        <f>'Pre-Production-Details'!J3</f>
        <v>11400</v>
      </c>
      <c r="H82" s="269"/>
      <c r="I82" s="269"/>
      <c r="J82" s="119">
        <f>'Pre-Production-Details'!F29</f>
        <v>1712</v>
      </c>
      <c r="K82" s="79"/>
      <c r="L82" s="79"/>
      <c r="M82" s="79"/>
      <c r="N82" s="79"/>
      <c r="O82" s="79"/>
      <c r="P82" s="79"/>
      <c r="Q82" s="80"/>
    </row>
    <row r="83" spans="2:17" ht="25.05" customHeight="1" x14ac:dyDescent="0.3">
      <c r="B83" s="78"/>
      <c r="C83" s="79"/>
      <c r="D83" s="79"/>
      <c r="E83" s="79"/>
      <c r="F83" s="79"/>
      <c r="G83" s="79"/>
      <c r="H83" s="79"/>
      <c r="I83" s="79"/>
      <c r="J83" s="79"/>
      <c r="K83" s="79"/>
      <c r="L83" s="79"/>
      <c r="M83" s="79"/>
      <c r="N83" s="79"/>
      <c r="O83" s="79"/>
      <c r="P83" s="79"/>
      <c r="Q83" s="80"/>
    </row>
    <row r="84" spans="2:17" ht="15.6" customHeight="1" x14ac:dyDescent="0.3">
      <c r="B84" s="78"/>
      <c r="C84" s="79"/>
      <c r="D84" s="79"/>
      <c r="E84" s="79"/>
      <c r="F84" s="79"/>
      <c r="G84" s="79"/>
      <c r="H84" s="79"/>
      <c r="I84" s="79"/>
      <c r="J84" s="79"/>
      <c r="K84" s="79"/>
      <c r="L84" s="79"/>
      <c r="M84" s="79"/>
      <c r="N84" s="79"/>
      <c r="O84" s="79"/>
      <c r="P84" s="79"/>
      <c r="Q84" s="80"/>
    </row>
    <row r="85" spans="2:17" ht="16.05" customHeight="1" thickBot="1" x14ac:dyDescent="0.35">
      <c r="B85" s="81"/>
      <c r="C85" s="82"/>
      <c r="D85" s="82"/>
      <c r="E85" s="82"/>
      <c r="F85" s="82"/>
      <c r="G85" s="82"/>
      <c r="H85" s="82"/>
      <c r="I85" s="82"/>
      <c r="J85" s="82"/>
      <c r="K85" s="82"/>
      <c r="L85" s="82"/>
      <c r="M85" s="82"/>
      <c r="N85" s="82"/>
      <c r="O85" s="82"/>
      <c r="P85" s="82"/>
      <c r="Q85" s="83"/>
    </row>
    <row r="86" spans="2:17" x14ac:dyDescent="0.3">
      <c r="B86" s="222" t="s">
        <v>95</v>
      </c>
      <c r="C86" s="223"/>
      <c r="D86" s="223"/>
      <c r="E86" s="223"/>
      <c r="F86" s="223"/>
      <c r="G86" s="223"/>
      <c r="H86" s="223"/>
      <c r="I86" s="223"/>
      <c r="J86" s="223"/>
      <c r="K86" s="223"/>
      <c r="L86" s="223"/>
      <c r="M86" s="223"/>
      <c r="N86" s="223"/>
      <c r="O86" s="223"/>
      <c r="P86" s="223"/>
      <c r="Q86" s="224"/>
    </row>
    <row r="87" spans="2:17" x14ac:dyDescent="0.3">
      <c r="B87" s="225"/>
      <c r="C87" s="226"/>
      <c r="D87" s="226"/>
      <c r="E87" s="226"/>
      <c r="F87" s="226"/>
      <c r="G87" s="226"/>
      <c r="H87" s="226"/>
      <c r="I87" s="226"/>
      <c r="J87" s="226"/>
      <c r="K87" s="226"/>
      <c r="L87" s="226"/>
      <c r="M87" s="226"/>
      <c r="N87" s="226"/>
      <c r="O87" s="226"/>
      <c r="P87" s="226"/>
      <c r="Q87" s="227"/>
    </row>
    <row r="88" spans="2:17" ht="25.05" customHeight="1" x14ac:dyDescent="0.3">
      <c r="B88" s="270" t="s">
        <v>97</v>
      </c>
      <c r="C88" s="271"/>
      <c r="D88" s="271"/>
      <c r="E88" s="271"/>
      <c r="F88" s="271"/>
      <c r="G88" s="271"/>
      <c r="H88" s="271"/>
      <c r="I88" s="271"/>
      <c r="J88" s="271"/>
      <c r="K88" s="271"/>
      <c r="L88" s="271"/>
      <c r="M88" s="271"/>
      <c r="N88" s="271"/>
      <c r="O88" s="271"/>
      <c r="P88" s="271"/>
      <c r="Q88" s="272"/>
    </row>
    <row r="89" spans="2:17" x14ac:dyDescent="0.3">
      <c r="B89" s="270"/>
      <c r="C89" s="271"/>
      <c r="D89" s="271"/>
      <c r="E89" s="271"/>
      <c r="F89" s="271"/>
      <c r="G89" s="271"/>
      <c r="H89" s="271"/>
      <c r="I89" s="271"/>
      <c r="J89" s="271"/>
      <c r="K89" s="271"/>
      <c r="L89" s="271"/>
      <c r="M89" s="271"/>
      <c r="N89" s="271"/>
      <c r="O89" s="271"/>
      <c r="P89" s="271"/>
      <c r="Q89" s="272"/>
    </row>
    <row r="90" spans="2:17" x14ac:dyDescent="0.3">
      <c r="B90" s="270"/>
      <c r="C90" s="271"/>
      <c r="D90" s="271"/>
      <c r="E90" s="271"/>
      <c r="F90" s="271"/>
      <c r="G90" s="271"/>
      <c r="H90" s="271"/>
      <c r="I90" s="271"/>
      <c r="J90" s="271"/>
      <c r="K90" s="271"/>
      <c r="L90" s="271"/>
      <c r="M90" s="271"/>
      <c r="N90" s="271"/>
      <c r="O90" s="271"/>
      <c r="P90" s="271"/>
      <c r="Q90" s="272"/>
    </row>
    <row r="91" spans="2:17" x14ac:dyDescent="0.3">
      <c r="B91" s="270"/>
      <c r="C91" s="271"/>
      <c r="D91" s="271"/>
      <c r="E91" s="271"/>
      <c r="F91" s="271"/>
      <c r="G91" s="271"/>
      <c r="H91" s="271"/>
      <c r="I91" s="271"/>
      <c r="J91" s="271"/>
      <c r="K91" s="271"/>
      <c r="L91" s="271"/>
      <c r="M91" s="271"/>
      <c r="N91" s="271"/>
      <c r="O91" s="271"/>
      <c r="P91" s="271"/>
      <c r="Q91" s="272"/>
    </row>
    <row r="92" spans="2:17" x14ac:dyDescent="0.3">
      <c r="B92" s="270"/>
      <c r="C92" s="271"/>
      <c r="D92" s="271"/>
      <c r="E92" s="271"/>
      <c r="F92" s="271"/>
      <c r="G92" s="271"/>
      <c r="H92" s="271"/>
      <c r="I92" s="271"/>
      <c r="J92" s="271"/>
      <c r="K92" s="271"/>
      <c r="L92" s="271"/>
      <c r="M92" s="271"/>
      <c r="N92" s="271"/>
      <c r="O92" s="271"/>
      <c r="P92" s="271"/>
      <c r="Q92" s="272"/>
    </row>
    <row r="93" spans="2:17" x14ac:dyDescent="0.3">
      <c r="B93" s="270"/>
      <c r="C93" s="271"/>
      <c r="D93" s="271"/>
      <c r="E93" s="271"/>
      <c r="F93" s="271"/>
      <c r="G93" s="271"/>
      <c r="H93" s="271"/>
      <c r="I93" s="271"/>
      <c r="J93" s="271"/>
      <c r="K93" s="271"/>
      <c r="L93" s="271"/>
      <c r="M93" s="271"/>
      <c r="N93" s="271"/>
      <c r="O93" s="271"/>
      <c r="P93" s="271"/>
      <c r="Q93" s="272"/>
    </row>
    <row r="94" spans="2:17" x14ac:dyDescent="0.3">
      <c r="B94" s="270"/>
      <c r="C94" s="271"/>
      <c r="D94" s="271"/>
      <c r="E94" s="271"/>
      <c r="F94" s="271"/>
      <c r="G94" s="271"/>
      <c r="H94" s="271"/>
      <c r="I94" s="271"/>
      <c r="J94" s="271"/>
      <c r="K94" s="271"/>
      <c r="L94" s="271"/>
      <c r="M94" s="271"/>
      <c r="N94" s="271"/>
      <c r="O94" s="271"/>
      <c r="P94" s="271"/>
      <c r="Q94" s="272"/>
    </row>
    <row r="95" spans="2:17" x14ac:dyDescent="0.3">
      <c r="B95" s="270"/>
      <c r="C95" s="271"/>
      <c r="D95" s="271"/>
      <c r="E95" s="271"/>
      <c r="F95" s="271"/>
      <c r="G95" s="271"/>
      <c r="H95" s="271"/>
      <c r="I95" s="271"/>
      <c r="J95" s="271"/>
      <c r="K95" s="271"/>
      <c r="L95" s="271"/>
      <c r="M95" s="271"/>
      <c r="N95" s="271"/>
      <c r="O95" s="271"/>
      <c r="P95" s="271"/>
      <c r="Q95" s="272"/>
    </row>
    <row r="96" spans="2:17" x14ac:dyDescent="0.3">
      <c r="B96" s="270"/>
      <c r="C96" s="271"/>
      <c r="D96" s="271"/>
      <c r="E96" s="271"/>
      <c r="F96" s="271"/>
      <c r="G96" s="271"/>
      <c r="H96" s="271"/>
      <c r="I96" s="271"/>
      <c r="J96" s="271"/>
      <c r="K96" s="271"/>
      <c r="L96" s="271"/>
      <c r="M96" s="271"/>
      <c r="N96" s="271"/>
      <c r="O96" s="271"/>
      <c r="P96" s="271"/>
      <c r="Q96" s="272"/>
    </row>
    <row r="97" spans="2:17" x14ac:dyDescent="0.3">
      <c r="B97" s="270"/>
      <c r="C97" s="271"/>
      <c r="D97" s="271"/>
      <c r="E97" s="271"/>
      <c r="F97" s="271"/>
      <c r="G97" s="271"/>
      <c r="H97" s="271"/>
      <c r="I97" s="271"/>
      <c r="J97" s="271"/>
      <c r="K97" s="271"/>
      <c r="L97" s="271"/>
      <c r="M97" s="271"/>
      <c r="N97" s="271"/>
      <c r="O97" s="271"/>
      <c r="P97" s="271"/>
      <c r="Q97" s="272"/>
    </row>
    <row r="98" spans="2:17" ht="21" customHeight="1" x14ac:dyDescent="0.3">
      <c r="B98" s="270"/>
      <c r="C98" s="271"/>
      <c r="D98" s="271"/>
      <c r="E98" s="271"/>
      <c r="F98" s="271"/>
      <c r="G98" s="271"/>
      <c r="H98" s="271"/>
      <c r="I98" s="271"/>
      <c r="J98" s="271"/>
      <c r="K98" s="271"/>
      <c r="L98" s="271"/>
      <c r="M98" s="271"/>
      <c r="N98" s="271"/>
      <c r="O98" s="271"/>
      <c r="P98" s="271"/>
      <c r="Q98" s="272"/>
    </row>
    <row r="99" spans="2:17" x14ac:dyDescent="0.3">
      <c r="B99" s="270"/>
      <c r="C99" s="271"/>
      <c r="D99" s="271"/>
      <c r="E99" s="271"/>
      <c r="F99" s="271"/>
      <c r="G99" s="271"/>
      <c r="H99" s="271"/>
      <c r="I99" s="271"/>
      <c r="J99" s="271"/>
      <c r="K99" s="271"/>
      <c r="L99" s="271"/>
      <c r="M99" s="271"/>
      <c r="N99" s="271"/>
      <c r="O99" s="271"/>
      <c r="P99" s="271"/>
      <c r="Q99" s="272"/>
    </row>
    <row r="100" spans="2:17" ht="16.2" thickBot="1" x14ac:dyDescent="0.35">
      <c r="B100" s="273"/>
      <c r="C100" s="274"/>
      <c r="D100" s="274"/>
      <c r="E100" s="274"/>
      <c r="F100" s="274"/>
      <c r="G100" s="274"/>
      <c r="H100" s="274"/>
      <c r="I100" s="274"/>
      <c r="J100" s="274"/>
      <c r="K100" s="274"/>
      <c r="L100" s="274"/>
      <c r="M100" s="274"/>
      <c r="N100" s="274"/>
      <c r="O100" s="274"/>
      <c r="P100" s="274"/>
      <c r="Q100" s="275"/>
    </row>
  </sheetData>
  <mergeCells count="30">
    <mergeCell ref="B86:Q87"/>
    <mergeCell ref="B88:Q100"/>
    <mergeCell ref="B47:Q62"/>
    <mergeCell ref="B63:Q64"/>
    <mergeCell ref="D65:Q65"/>
    <mergeCell ref="B66:Q74"/>
    <mergeCell ref="B75:Q76"/>
    <mergeCell ref="C77:P77"/>
    <mergeCell ref="B78:Q79"/>
    <mergeCell ref="H81:I81"/>
    <mergeCell ref="H82:I82"/>
    <mergeCell ref="B45:Q46"/>
    <mergeCell ref="B8:F8"/>
    <mergeCell ref="G8:M8"/>
    <mergeCell ref="N8:Q8"/>
    <mergeCell ref="B9:F10"/>
    <mergeCell ref="G9:M10"/>
    <mergeCell ref="N9:Q10"/>
    <mergeCell ref="B11:Q11"/>
    <mergeCell ref="B12:Q18"/>
    <mergeCell ref="B19:Q19"/>
    <mergeCell ref="B32:Q32"/>
    <mergeCell ref="B33:Q44"/>
    <mergeCell ref="F2:L7"/>
    <mergeCell ref="M2:M3"/>
    <mergeCell ref="N2:Q3"/>
    <mergeCell ref="M4:M5"/>
    <mergeCell ref="N4:Q5"/>
    <mergeCell ref="M6:M7"/>
    <mergeCell ref="N6:Q7"/>
  </mergeCells>
  <hyperlinks>
    <hyperlink ref="C77" location="'v1 Field Cage--Details'!A1" display="(follow link for detailed summary)" xr:uid="{00000000-0004-0000-0200-000000000000}"/>
    <hyperlink ref="C77:P77" location="'Pre-Production-Details'!A1" display="(follow link for detailed summary)" xr:uid="{00000000-0004-0000-0200-000001000000}"/>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1:Q100"/>
  <sheetViews>
    <sheetView topLeftCell="B2" workbookViewId="0">
      <selection activeCell="N4" sqref="N4:Q5"/>
    </sheetView>
  </sheetViews>
  <sheetFormatPr defaultColWidth="10.796875" defaultRowHeight="15.6" x14ac:dyDescent="0.3"/>
  <cols>
    <col min="1" max="1" width="3.5" style="6" customWidth="1"/>
    <col min="2" max="2" width="5" style="6" customWidth="1"/>
    <col min="3" max="3" width="6.09765625" style="6" customWidth="1"/>
    <col min="4" max="4" width="15.5" style="6" customWidth="1"/>
    <col min="5" max="12" width="10.796875" style="6"/>
    <col min="13" max="13" width="16" style="6" customWidth="1"/>
    <col min="14" max="16384" width="10.796875" style="6"/>
  </cols>
  <sheetData>
    <row r="1" spans="2:17" ht="16.2" thickBot="1" x14ac:dyDescent="0.35"/>
    <row r="2" spans="2:17" ht="26.1" customHeight="1" x14ac:dyDescent="0.3">
      <c r="B2" s="1"/>
      <c r="C2" s="2"/>
      <c r="D2" s="2"/>
      <c r="E2" s="2"/>
      <c r="F2" s="193" t="s">
        <v>18</v>
      </c>
      <c r="G2" s="158"/>
      <c r="H2" s="158"/>
      <c r="I2" s="158"/>
      <c r="J2" s="158"/>
      <c r="K2" s="158"/>
      <c r="L2" s="194"/>
      <c r="M2" s="202" t="s">
        <v>1</v>
      </c>
      <c r="N2" s="197">
        <v>43505</v>
      </c>
      <c r="O2" s="198"/>
      <c r="P2" s="198"/>
      <c r="Q2" s="199"/>
    </row>
    <row r="3" spans="2:17" ht="16.05" customHeight="1" thickBot="1" x14ac:dyDescent="0.35">
      <c r="B3" s="3"/>
      <c r="C3" s="4"/>
      <c r="D3" s="4"/>
      <c r="E3" s="4"/>
      <c r="F3" s="195"/>
      <c r="G3" s="161"/>
      <c r="H3" s="161"/>
      <c r="I3" s="161"/>
      <c r="J3" s="161"/>
      <c r="K3" s="161"/>
      <c r="L3" s="196"/>
      <c r="M3" s="203"/>
      <c r="N3" s="200"/>
      <c r="O3" s="200"/>
      <c r="P3" s="200"/>
      <c r="Q3" s="201"/>
    </row>
    <row r="4" spans="2:17" ht="18" customHeight="1" x14ac:dyDescent="0.3">
      <c r="B4" s="3"/>
      <c r="C4" s="4"/>
      <c r="D4" s="4"/>
      <c r="E4" s="4"/>
      <c r="F4" s="195"/>
      <c r="G4" s="161"/>
      <c r="H4" s="161"/>
      <c r="I4" s="161"/>
      <c r="J4" s="161"/>
      <c r="K4" s="161"/>
      <c r="L4" s="196"/>
      <c r="M4" s="202" t="s">
        <v>0</v>
      </c>
      <c r="N4" s="198" t="s">
        <v>41</v>
      </c>
      <c r="O4" s="198"/>
      <c r="P4" s="198"/>
      <c r="Q4" s="199"/>
    </row>
    <row r="5" spans="2:17" ht="16.2" thickBot="1" x14ac:dyDescent="0.35">
      <c r="B5" s="3"/>
      <c r="C5" s="4"/>
      <c r="D5" s="4"/>
      <c r="E5" s="4"/>
      <c r="F5" s="195"/>
      <c r="G5" s="161"/>
      <c r="H5" s="161"/>
      <c r="I5" s="161"/>
      <c r="J5" s="161"/>
      <c r="K5" s="161"/>
      <c r="L5" s="196"/>
      <c r="M5" s="204"/>
      <c r="N5" s="205"/>
      <c r="O5" s="205"/>
      <c r="P5" s="205"/>
      <c r="Q5" s="206"/>
    </row>
    <row r="6" spans="2:17" ht="21" customHeight="1" x14ac:dyDescent="0.3">
      <c r="B6" s="3"/>
      <c r="C6" s="4"/>
      <c r="D6" s="4"/>
      <c r="E6" s="4"/>
      <c r="F6" s="195"/>
      <c r="G6" s="161"/>
      <c r="H6" s="161"/>
      <c r="I6" s="161"/>
      <c r="J6" s="161"/>
      <c r="K6" s="161"/>
      <c r="L6" s="161"/>
      <c r="M6" s="207" t="s">
        <v>2</v>
      </c>
      <c r="N6" s="209" t="str">
        <f>'Factory Prep-Summary'!N6:Q7</f>
        <v>135 v2</v>
      </c>
      <c r="O6" s="210"/>
      <c r="P6" s="210"/>
      <c r="Q6" s="211"/>
    </row>
    <row r="7" spans="2:17" ht="16.2" thickBot="1" x14ac:dyDescent="0.35">
      <c r="B7" s="3"/>
      <c r="C7" s="4"/>
      <c r="D7" s="4"/>
      <c r="E7" s="4"/>
      <c r="F7" s="195"/>
      <c r="G7" s="164"/>
      <c r="H7" s="164"/>
      <c r="I7" s="164"/>
      <c r="J7" s="164"/>
      <c r="K7" s="164"/>
      <c r="L7" s="164"/>
      <c r="M7" s="208"/>
      <c r="N7" s="212"/>
      <c r="O7" s="213"/>
      <c r="P7" s="213"/>
      <c r="Q7" s="214"/>
    </row>
    <row r="8" spans="2:17" s="13" customFormat="1" ht="27" customHeight="1" x14ac:dyDescent="0.3">
      <c r="B8" s="215" t="s">
        <v>19</v>
      </c>
      <c r="C8" s="216"/>
      <c r="D8" s="216"/>
      <c r="E8" s="216"/>
      <c r="F8" s="217"/>
      <c r="G8" s="215" t="s">
        <v>20</v>
      </c>
      <c r="H8" s="216"/>
      <c r="I8" s="216"/>
      <c r="J8" s="216"/>
      <c r="K8" s="216"/>
      <c r="L8" s="216"/>
      <c r="M8" s="234"/>
      <c r="N8" s="235" t="s">
        <v>21</v>
      </c>
      <c r="O8" s="236"/>
      <c r="P8" s="236"/>
      <c r="Q8" s="234"/>
    </row>
    <row r="9" spans="2:17" x14ac:dyDescent="0.3">
      <c r="B9" s="228" t="s">
        <v>63</v>
      </c>
      <c r="C9" s="229"/>
      <c r="D9" s="229"/>
      <c r="E9" s="229"/>
      <c r="F9" s="230"/>
      <c r="G9" s="228" t="s">
        <v>92</v>
      </c>
      <c r="H9" s="229"/>
      <c r="I9" s="229"/>
      <c r="J9" s="229"/>
      <c r="K9" s="229"/>
      <c r="L9" s="229"/>
      <c r="M9" s="230"/>
      <c r="N9" s="237"/>
      <c r="O9" s="238"/>
      <c r="P9" s="238"/>
      <c r="Q9" s="239"/>
    </row>
    <row r="10" spans="2:17" ht="16.2" thickBot="1" x14ac:dyDescent="0.35">
      <c r="B10" s="231"/>
      <c r="C10" s="232"/>
      <c r="D10" s="232"/>
      <c r="E10" s="232"/>
      <c r="F10" s="233"/>
      <c r="G10" s="231"/>
      <c r="H10" s="232"/>
      <c r="I10" s="232"/>
      <c r="J10" s="232"/>
      <c r="K10" s="232"/>
      <c r="L10" s="232"/>
      <c r="M10" s="233"/>
      <c r="N10" s="240"/>
      <c r="O10" s="241"/>
      <c r="P10" s="241"/>
      <c r="Q10" s="242"/>
    </row>
    <row r="11" spans="2:17" s="13" customFormat="1" ht="27" customHeight="1" x14ac:dyDescent="0.3">
      <c r="B11" s="215" t="s">
        <v>3</v>
      </c>
      <c r="C11" s="216"/>
      <c r="D11" s="216"/>
      <c r="E11" s="216"/>
      <c r="F11" s="216"/>
      <c r="G11" s="216"/>
      <c r="H11" s="216"/>
      <c r="I11" s="216"/>
      <c r="J11" s="216"/>
      <c r="K11" s="216"/>
      <c r="L11" s="216"/>
      <c r="M11" s="216"/>
      <c r="N11" s="216"/>
      <c r="O11" s="216"/>
      <c r="P11" s="216"/>
      <c r="Q11" s="217"/>
    </row>
    <row r="12" spans="2:17" ht="18" customHeight="1" x14ac:dyDescent="0.3">
      <c r="B12" s="218" t="s">
        <v>85</v>
      </c>
      <c r="C12" s="219"/>
      <c r="D12" s="219"/>
      <c r="E12" s="219"/>
      <c r="F12" s="219"/>
      <c r="G12" s="219"/>
      <c r="H12" s="219"/>
      <c r="I12" s="219"/>
      <c r="J12" s="219"/>
      <c r="K12" s="219"/>
      <c r="L12" s="219"/>
      <c r="M12" s="219"/>
      <c r="N12" s="219"/>
      <c r="O12" s="219"/>
      <c r="P12" s="219"/>
      <c r="Q12" s="220"/>
    </row>
    <row r="13" spans="2:17" ht="18" customHeight="1" x14ac:dyDescent="0.3">
      <c r="B13" s="221"/>
      <c r="C13" s="219"/>
      <c r="D13" s="219"/>
      <c r="E13" s="219"/>
      <c r="F13" s="219"/>
      <c r="G13" s="219"/>
      <c r="H13" s="219"/>
      <c r="I13" s="219"/>
      <c r="J13" s="219"/>
      <c r="K13" s="219"/>
      <c r="L13" s="219"/>
      <c r="M13" s="219"/>
      <c r="N13" s="219"/>
      <c r="O13" s="219"/>
      <c r="P13" s="219"/>
      <c r="Q13" s="220"/>
    </row>
    <row r="14" spans="2:17" ht="18" customHeight="1" x14ac:dyDescent="0.3">
      <c r="B14" s="221"/>
      <c r="C14" s="219"/>
      <c r="D14" s="219"/>
      <c r="E14" s="219"/>
      <c r="F14" s="219"/>
      <c r="G14" s="219"/>
      <c r="H14" s="219"/>
      <c r="I14" s="219"/>
      <c r="J14" s="219"/>
      <c r="K14" s="219"/>
      <c r="L14" s="219"/>
      <c r="M14" s="219"/>
      <c r="N14" s="219"/>
      <c r="O14" s="219"/>
      <c r="P14" s="219"/>
      <c r="Q14" s="220"/>
    </row>
    <row r="15" spans="2:17" x14ac:dyDescent="0.3">
      <c r="B15" s="221"/>
      <c r="C15" s="219"/>
      <c r="D15" s="219"/>
      <c r="E15" s="219"/>
      <c r="F15" s="219"/>
      <c r="G15" s="219"/>
      <c r="H15" s="219"/>
      <c r="I15" s="219"/>
      <c r="J15" s="219"/>
      <c r="K15" s="219"/>
      <c r="L15" s="219"/>
      <c r="M15" s="219"/>
      <c r="N15" s="219"/>
      <c r="O15" s="219"/>
      <c r="P15" s="219"/>
      <c r="Q15" s="220"/>
    </row>
    <row r="16" spans="2:17" x14ac:dyDescent="0.3">
      <c r="B16" s="221"/>
      <c r="C16" s="219"/>
      <c r="D16" s="219"/>
      <c r="E16" s="219"/>
      <c r="F16" s="219"/>
      <c r="G16" s="219"/>
      <c r="H16" s="219"/>
      <c r="I16" s="219"/>
      <c r="J16" s="219"/>
      <c r="K16" s="219"/>
      <c r="L16" s="219"/>
      <c r="M16" s="219"/>
      <c r="N16" s="219"/>
      <c r="O16" s="219"/>
      <c r="P16" s="219"/>
      <c r="Q16" s="220"/>
    </row>
    <row r="17" spans="2:17" x14ac:dyDescent="0.3">
      <c r="B17" s="221"/>
      <c r="C17" s="219"/>
      <c r="D17" s="219"/>
      <c r="E17" s="219"/>
      <c r="F17" s="219"/>
      <c r="G17" s="219"/>
      <c r="H17" s="219"/>
      <c r="I17" s="219"/>
      <c r="J17" s="219"/>
      <c r="K17" s="219"/>
      <c r="L17" s="219"/>
      <c r="M17" s="219"/>
      <c r="N17" s="219"/>
      <c r="O17" s="219"/>
      <c r="P17" s="219"/>
      <c r="Q17" s="220"/>
    </row>
    <row r="18" spans="2:17" ht="16.2" thickBot="1" x14ac:dyDescent="0.35">
      <c r="B18" s="221"/>
      <c r="C18" s="219"/>
      <c r="D18" s="219"/>
      <c r="E18" s="219"/>
      <c r="F18" s="219"/>
      <c r="G18" s="219"/>
      <c r="H18" s="219"/>
      <c r="I18" s="219"/>
      <c r="J18" s="219"/>
      <c r="K18" s="219"/>
      <c r="L18" s="219"/>
      <c r="M18" s="219"/>
      <c r="N18" s="219"/>
      <c r="O18" s="219"/>
      <c r="P18" s="219"/>
      <c r="Q18" s="220"/>
    </row>
    <row r="19" spans="2:17" s="13" customFormat="1" ht="27" customHeight="1" x14ac:dyDescent="0.3">
      <c r="B19" s="215" t="s">
        <v>4</v>
      </c>
      <c r="C19" s="216"/>
      <c r="D19" s="216"/>
      <c r="E19" s="216"/>
      <c r="F19" s="216"/>
      <c r="G19" s="216"/>
      <c r="H19" s="216"/>
      <c r="I19" s="216"/>
      <c r="J19" s="216"/>
      <c r="K19" s="216"/>
      <c r="L19" s="216"/>
      <c r="M19" s="216"/>
      <c r="N19" s="216"/>
      <c r="O19" s="216"/>
      <c r="P19" s="216"/>
      <c r="Q19" s="217"/>
    </row>
    <row r="20" spans="2:17" x14ac:dyDescent="0.3">
      <c r="B20" s="5"/>
      <c r="Q20" s="7"/>
    </row>
    <row r="21" spans="2:17" x14ac:dyDescent="0.3">
      <c r="B21" s="5"/>
      <c r="Q21" s="7"/>
    </row>
    <row r="22" spans="2:17" ht="18.600000000000001" thickBot="1" x14ac:dyDescent="0.4">
      <c r="B22" s="5"/>
      <c r="C22" s="12" t="s">
        <v>42</v>
      </c>
      <c r="D22" s="11" t="s">
        <v>5</v>
      </c>
      <c r="Q22" s="7"/>
    </row>
    <row r="23" spans="2:17" ht="18.600000000000001" thickBot="1" x14ac:dyDescent="0.4">
      <c r="B23" s="5"/>
      <c r="C23" s="12" t="s">
        <v>42</v>
      </c>
      <c r="D23" s="11" t="s">
        <v>6</v>
      </c>
      <c r="Q23" s="7"/>
    </row>
    <row r="24" spans="2:17" ht="18.600000000000001" thickBot="1" x14ac:dyDescent="0.4">
      <c r="B24" s="5"/>
      <c r="C24" s="12" t="s">
        <v>42</v>
      </c>
      <c r="D24" s="11" t="s">
        <v>7</v>
      </c>
      <c r="Q24" s="7"/>
    </row>
    <row r="25" spans="2:17" ht="18.600000000000001" thickBot="1" x14ac:dyDescent="0.4">
      <c r="B25" s="5"/>
      <c r="C25" s="12" t="s">
        <v>42</v>
      </c>
      <c r="D25" s="11" t="s">
        <v>8</v>
      </c>
      <c r="Q25" s="7"/>
    </row>
    <row r="26" spans="2:17" ht="18.600000000000001" thickBot="1" x14ac:dyDescent="0.4">
      <c r="B26" s="5"/>
      <c r="C26" s="12" t="s">
        <v>42</v>
      </c>
      <c r="D26" s="11" t="s">
        <v>9</v>
      </c>
      <c r="Q26" s="7"/>
    </row>
    <row r="27" spans="2:17" ht="18.600000000000001" thickBot="1" x14ac:dyDescent="0.4">
      <c r="B27" s="5"/>
      <c r="C27" s="12" t="s">
        <v>42</v>
      </c>
      <c r="D27" s="11" t="s">
        <v>10</v>
      </c>
      <c r="Q27" s="7"/>
    </row>
    <row r="28" spans="2:17" ht="18.600000000000001" thickBot="1" x14ac:dyDescent="0.4">
      <c r="B28" s="5"/>
      <c r="C28" s="12" t="s">
        <v>42</v>
      </c>
      <c r="D28" s="11" t="s">
        <v>11</v>
      </c>
      <c r="Q28" s="7"/>
    </row>
    <row r="29" spans="2:17" ht="18.600000000000001" thickBot="1" x14ac:dyDescent="0.4">
      <c r="B29" s="5"/>
      <c r="C29" s="12" t="s">
        <v>42</v>
      </c>
      <c r="D29" s="11" t="s">
        <v>12</v>
      </c>
      <c r="Q29" s="7"/>
    </row>
    <row r="30" spans="2:17" x14ac:dyDescent="0.3">
      <c r="B30" s="5"/>
      <c r="Q30" s="7"/>
    </row>
    <row r="31" spans="2:17" ht="16.2" thickBot="1" x14ac:dyDescent="0.35">
      <c r="B31" s="8"/>
      <c r="C31" s="9"/>
      <c r="D31" s="9"/>
      <c r="E31" s="9"/>
      <c r="F31" s="9"/>
      <c r="G31" s="9"/>
      <c r="H31" s="9"/>
      <c r="I31" s="9"/>
      <c r="J31" s="9"/>
      <c r="K31" s="9"/>
      <c r="L31" s="9"/>
      <c r="M31" s="9"/>
      <c r="N31" s="9"/>
      <c r="O31" s="9"/>
      <c r="P31" s="9"/>
      <c r="Q31" s="10"/>
    </row>
    <row r="32" spans="2:17" s="13" customFormat="1" ht="26.1" customHeight="1" thickBot="1" x14ac:dyDescent="0.35">
      <c r="B32" s="222" t="s">
        <v>13</v>
      </c>
      <c r="C32" s="223"/>
      <c r="D32" s="223"/>
      <c r="E32" s="223"/>
      <c r="F32" s="223"/>
      <c r="G32" s="223"/>
      <c r="H32" s="223"/>
      <c r="I32" s="223"/>
      <c r="J32" s="223"/>
      <c r="K32" s="223"/>
      <c r="L32" s="223"/>
      <c r="M32" s="223"/>
      <c r="N32" s="223"/>
      <c r="O32" s="223"/>
      <c r="P32" s="223"/>
      <c r="Q32" s="224"/>
    </row>
    <row r="33" spans="2:17" x14ac:dyDescent="0.3">
      <c r="B33" s="249" t="s">
        <v>86</v>
      </c>
      <c r="C33" s="250"/>
      <c r="D33" s="250"/>
      <c r="E33" s="250"/>
      <c r="F33" s="250"/>
      <c r="G33" s="250"/>
      <c r="H33" s="250"/>
      <c r="I33" s="250"/>
      <c r="J33" s="250"/>
      <c r="K33" s="250"/>
      <c r="L33" s="250"/>
      <c r="M33" s="250"/>
      <c r="N33" s="250"/>
      <c r="O33" s="250"/>
      <c r="P33" s="250"/>
      <c r="Q33" s="251"/>
    </row>
    <row r="34" spans="2:17" x14ac:dyDescent="0.3">
      <c r="B34" s="252"/>
      <c r="C34" s="253"/>
      <c r="D34" s="253"/>
      <c r="E34" s="253"/>
      <c r="F34" s="253"/>
      <c r="G34" s="253"/>
      <c r="H34" s="253"/>
      <c r="I34" s="253"/>
      <c r="J34" s="253"/>
      <c r="K34" s="253"/>
      <c r="L34" s="253"/>
      <c r="M34" s="253"/>
      <c r="N34" s="253"/>
      <c r="O34" s="253"/>
      <c r="P34" s="253"/>
      <c r="Q34" s="254"/>
    </row>
    <row r="35" spans="2:17" x14ac:dyDescent="0.3">
      <c r="B35" s="252"/>
      <c r="C35" s="253"/>
      <c r="D35" s="253"/>
      <c r="E35" s="253"/>
      <c r="F35" s="253"/>
      <c r="G35" s="253"/>
      <c r="H35" s="253"/>
      <c r="I35" s="253"/>
      <c r="J35" s="253"/>
      <c r="K35" s="253"/>
      <c r="L35" s="253"/>
      <c r="M35" s="253"/>
      <c r="N35" s="253"/>
      <c r="O35" s="253"/>
      <c r="P35" s="253"/>
      <c r="Q35" s="254"/>
    </row>
    <row r="36" spans="2:17" x14ac:dyDescent="0.3">
      <c r="B36" s="252"/>
      <c r="C36" s="253"/>
      <c r="D36" s="253"/>
      <c r="E36" s="253"/>
      <c r="F36" s="253"/>
      <c r="G36" s="253"/>
      <c r="H36" s="253"/>
      <c r="I36" s="253"/>
      <c r="J36" s="253"/>
      <c r="K36" s="253"/>
      <c r="L36" s="253"/>
      <c r="M36" s="253"/>
      <c r="N36" s="253"/>
      <c r="O36" s="253"/>
      <c r="P36" s="253"/>
      <c r="Q36" s="254"/>
    </row>
    <row r="37" spans="2:17" x14ac:dyDescent="0.3">
      <c r="B37" s="252"/>
      <c r="C37" s="253"/>
      <c r="D37" s="253"/>
      <c r="E37" s="253"/>
      <c r="F37" s="253"/>
      <c r="G37" s="253"/>
      <c r="H37" s="253"/>
      <c r="I37" s="253"/>
      <c r="J37" s="253"/>
      <c r="K37" s="253"/>
      <c r="L37" s="253"/>
      <c r="M37" s="253"/>
      <c r="N37" s="253"/>
      <c r="O37" s="253"/>
      <c r="P37" s="253"/>
      <c r="Q37" s="254"/>
    </row>
    <row r="38" spans="2:17" x14ac:dyDescent="0.3">
      <c r="B38" s="252"/>
      <c r="C38" s="253"/>
      <c r="D38" s="253"/>
      <c r="E38" s="253"/>
      <c r="F38" s="253"/>
      <c r="G38" s="253"/>
      <c r="H38" s="253"/>
      <c r="I38" s="253"/>
      <c r="J38" s="253"/>
      <c r="K38" s="253"/>
      <c r="L38" s="253"/>
      <c r="M38" s="253"/>
      <c r="N38" s="253"/>
      <c r="O38" s="253"/>
      <c r="P38" s="253"/>
      <c r="Q38" s="254"/>
    </row>
    <row r="39" spans="2:17" x14ac:dyDescent="0.3">
      <c r="B39" s="252"/>
      <c r="C39" s="253"/>
      <c r="D39" s="253"/>
      <c r="E39" s="253"/>
      <c r="F39" s="253"/>
      <c r="G39" s="253"/>
      <c r="H39" s="253"/>
      <c r="I39" s="253"/>
      <c r="J39" s="253"/>
      <c r="K39" s="253"/>
      <c r="L39" s="253"/>
      <c r="M39" s="253"/>
      <c r="N39" s="253"/>
      <c r="O39" s="253"/>
      <c r="P39" s="253"/>
      <c r="Q39" s="254"/>
    </row>
    <row r="40" spans="2:17" x14ac:dyDescent="0.3">
      <c r="B40" s="252"/>
      <c r="C40" s="253"/>
      <c r="D40" s="253"/>
      <c r="E40" s="253"/>
      <c r="F40" s="253"/>
      <c r="G40" s="253"/>
      <c r="H40" s="253"/>
      <c r="I40" s="253"/>
      <c r="J40" s="253"/>
      <c r="K40" s="253"/>
      <c r="L40" s="253"/>
      <c r="M40" s="253"/>
      <c r="N40" s="253"/>
      <c r="O40" s="253"/>
      <c r="P40" s="253"/>
      <c r="Q40" s="254"/>
    </row>
    <row r="41" spans="2:17" x14ac:dyDescent="0.3">
      <c r="B41" s="252"/>
      <c r="C41" s="253"/>
      <c r="D41" s="253"/>
      <c r="E41" s="253"/>
      <c r="F41" s="253"/>
      <c r="G41" s="253"/>
      <c r="H41" s="253"/>
      <c r="I41" s="253"/>
      <c r="J41" s="253"/>
      <c r="K41" s="253"/>
      <c r="L41" s="253"/>
      <c r="M41" s="253"/>
      <c r="N41" s="253"/>
      <c r="O41" s="253"/>
      <c r="P41" s="253"/>
      <c r="Q41" s="254"/>
    </row>
    <row r="42" spans="2:17" x14ac:dyDescent="0.3">
      <c r="B42" s="252"/>
      <c r="C42" s="253"/>
      <c r="D42" s="253"/>
      <c r="E42" s="253"/>
      <c r="F42" s="253"/>
      <c r="G42" s="253"/>
      <c r="H42" s="253"/>
      <c r="I42" s="253"/>
      <c r="J42" s="253"/>
      <c r="K42" s="253"/>
      <c r="L42" s="253"/>
      <c r="M42" s="253"/>
      <c r="N42" s="253"/>
      <c r="O42" s="253"/>
      <c r="P42" s="253"/>
      <c r="Q42" s="254"/>
    </row>
    <row r="43" spans="2:17" x14ac:dyDescent="0.3">
      <c r="B43" s="252"/>
      <c r="C43" s="253"/>
      <c r="D43" s="253"/>
      <c r="E43" s="253"/>
      <c r="F43" s="253"/>
      <c r="G43" s="253"/>
      <c r="H43" s="253"/>
      <c r="I43" s="253"/>
      <c r="J43" s="253"/>
      <c r="K43" s="253"/>
      <c r="L43" s="253"/>
      <c r="M43" s="253"/>
      <c r="N43" s="253"/>
      <c r="O43" s="253"/>
      <c r="P43" s="253"/>
      <c r="Q43" s="254"/>
    </row>
    <row r="44" spans="2:17" ht="16.2" thickBot="1" x14ac:dyDescent="0.35">
      <c r="B44" s="255"/>
      <c r="C44" s="256"/>
      <c r="D44" s="256"/>
      <c r="E44" s="256"/>
      <c r="F44" s="256"/>
      <c r="G44" s="256"/>
      <c r="H44" s="256"/>
      <c r="I44" s="256"/>
      <c r="J44" s="256"/>
      <c r="K44" s="256"/>
      <c r="L44" s="256"/>
      <c r="M44" s="256"/>
      <c r="N44" s="256"/>
      <c r="O44" s="256"/>
      <c r="P44" s="256"/>
      <c r="Q44" s="257"/>
    </row>
    <row r="45" spans="2:17" x14ac:dyDescent="0.3">
      <c r="B45" s="222" t="s">
        <v>14</v>
      </c>
      <c r="C45" s="223"/>
      <c r="D45" s="223"/>
      <c r="E45" s="223"/>
      <c r="F45" s="223"/>
      <c r="G45" s="223"/>
      <c r="H45" s="223"/>
      <c r="I45" s="223"/>
      <c r="J45" s="223"/>
      <c r="K45" s="223"/>
      <c r="L45" s="223"/>
      <c r="M45" s="223"/>
      <c r="N45" s="223"/>
      <c r="O45" s="223"/>
      <c r="P45" s="223"/>
      <c r="Q45" s="224"/>
    </row>
    <row r="46" spans="2:17" x14ac:dyDescent="0.3">
      <c r="B46" s="225"/>
      <c r="C46" s="226"/>
      <c r="D46" s="226"/>
      <c r="E46" s="226"/>
      <c r="F46" s="226"/>
      <c r="G46" s="226"/>
      <c r="H46" s="226"/>
      <c r="I46" s="226"/>
      <c r="J46" s="226"/>
      <c r="K46" s="226"/>
      <c r="L46" s="226"/>
      <c r="M46" s="226"/>
      <c r="N46" s="226"/>
      <c r="O46" s="226"/>
      <c r="P46" s="226"/>
      <c r="Q46" s="227"/>
    </row>
    <row r="47" spans="2:17" x14ac:dyDescent="0.3">
      <c r="B47" s="258" t="s">
        <v>98</v>
      </c>
      <c r="C47" s="259"/>
      <c r="D47" s="259"/>
      <c r="E47" s="259"/>
      <c r="F47" s="259"/>
      <c r="G47" s="259"/>
      <c r="H47" s="259"/>
      <c r="I47" s="259"/>
      <c r="J47" s="259"/>
      <c r="K47" s="259"/>
      <c r="L47" s="259"/>
      <c r="M47" s="259"/>
      <c r="N47" s="259"/>
      <c r="O47" s="259"/>
      <c r="P47" s="259"/>
      <c r="Q47" s="260"/>
    </row>
    <row r="48" spans="2:17" x14ac:dyDescent="0.3">
      <c r="B48" s="258"/>
      <c r="C48" s="259"/>
      <c r="D48" s="259"/>
      <c r="E48" s="259"/>
      <c r="F48" s="259"/>
      <c r="G48" s="259"/>
      <c r="H48" s="259"/>
      <c r="I48" s="259"/>
      <c r="J48" s="259"/>
      <c r="K48" s="259"/>
      <c r="L48" s="259"/>
      <c r="M48" s="259"/>
      <c r="N48" s="259"/>
      <c r="O48" s="259"/>
      <c r="P48" s="259"/>
      <c r="Q48" s="260"/>
    </row>
    <row r="49" spans="2:17" x14ac:dyDescent="0.3">
      <c r="B49" s="258"/>
      <c r="C49" s="259"/>
      <c r="D49" s="259"/>
      <c r="E49" s="259"/>
      <c r="F49" s="259"/>
      <c r="G49" s="259"/>
      <c r="H49" s="259"/>
      <c r="I49" s="259"/>
      <c r="J49" s="259"/>
      <c r="K49" s="259"/>
      <c r="L49" s="259"/>
      <c r="M49" s="259"/>
      <c r="N49" s="259"/>
      <c r="O49" s="259"/>
      <c r="P49" s="259"/>
      <c r="Q49" s="260"/>
    </row>
    <row r="50" spans="2:17" x14ac:dyDescent="0.3">
      <c r="B50" s="258"/>
      <c r="C50" s="259"/>
      <c r="D50" s="259"/>
      <c r="E50" s="259"/>
      <c r="F50" s="259"/>
      <c r="G50" s="259"/>
      <c r="H50" s="259"/>
      <c r="I50" s="259"/>
      <c r="J50" s="259"/>
      <c r="K50" s="259"/>
      <c r="L50" s="259"/>
      <c r="M50" s="259"/>
      <c r="N50" s="259"/>
      <c r="O50" s="259"/>
      <c r="P50" s="259"/>
      <c r="Q50" s="260"/>
    </row>
    <row r="51" spans="2:17" x14ac:dyDescent="0.3">
      <c r="B51" s="258"/>
      <c r="C51" s="259"/>
      <c r="D51" s="259"/>
      <c r="E51" s="259"/>
      <c r="F51" s="259"/>
      <c r="G51" s="259"/>
      <c r="H51" s="259"/>
      <c r="I51" s="259"/>
      <c r="J51" s="259"/>
      <c r="K51" s="259"/>
      <c r="L51" s="259"/>
      <c r="M51" s="259"/>
      <c r="N51" s="259"/>
      <c r="O51" s="259"/>
      <c r="P51" s="259"/>
      <c r="Q51" s="260"/>
    </row>
    <row r="52" spans="2:17" x14ac:dyDescent="0.3">
      <c r="B52" s="258"/>
      <c r="C52" s="259"/>
      <c r="D52" s="259"/>
      <c r="E52" s="259"/>
      <c r="F52" s="259"/>
      <c r="G52" s="259"/>
      <c r="H52" s="259"/>
      <c r="I52" s="259"/>
      <c r="J52" s="259"/>
      <c r="K52" s="259"/>
      <c r="L52" s="259"/>
      <c r="M52" s="259"/>
      <c r="N52" s="259"/>
      <c r="O52" s="259"/>
      <c r="P52" s="259"/>
      <c r="Q52" s="260"/>
    </row>
    <row r="53" spans="2:17" x14ac:dyDescent="0.3">
      <c r="B53" s="258"/>
      <c r="C53" s="259"/>
      <c r="D53" s="259"/>
      <c r="E53" s="259"/>
      <c r="F53" s="259"/>
      <c r="G53" s="259"/>
      <c r="H53" s="259"/>
      <c r="I53" s="259"/>
      <c r="J53" s="259"/>
      <c r="K53" s="259"/>
      <c r="L53" s="259"/>
      <c r="M53" s="259"/>
      <c r="N53" s="259"/>
      <c r="O53" s="259"/>
      <c r="P53" s="259"/>
      <c r="Q53" s="260"/>
    </row>
    <row r="54" spans="2:17" x14ac:dyDescent="0.3">
      <c r="B54" s="258"/>
      <c r="C54" s="259"/>
      <c r="D54" s="259"/>
      <c r="E54" s="259"/>
      <c r="F54" s="259"/>
      <c r="G54" s="259"/>
      <c r="H54" s="259"/>
      <c r="I54" s="259"/>
      <c r="J54" s="259"/>
      <c r="K54" s="259"/>
      <c r="L54" s="259"/>
      <c r="M54" s="259"/>
      <c r="N54" s="259"/>
      <c r="O54" s="259"/>
      <c r="P54" s="259"/>
      <c r="Q54" s="260"/>
    </row>
    <row r="55" spans="2:17" x14ac:dyDescent="0.3">
      <c r="B55" s="258"/>
      <c r="C55" s="259"/>
      <c r="D55" s="259"/>
      <c r="E55" s="259"/>
      <c r="F55" s="259"/>
      <c r="G55" s="259"/>
      <c r="H55" s="259"/>
      <c r="I55" s="259"/>
      <c r="J55" s="259"/>
      <c r="K55" s="259"/>
      <c r="L55" s="259"/>
      <c r="M55" s="259"/>
      <c r="N55" s="259"/>
      <c r="O55" s="259"/>
      <c r="P55" s="259"/>
      <c r="Q55" s="260"/>
    </row>
    <row r="56" spans="2:17" x14ac:dyDescent="0.3">
      <c r="B56" s="258"/>
      <c r="C56" s="259"/>
      <c r="D56" s="259"/>
      <c r="E56" s="259"/>
      <c r="F56" s="259"/>
      <c r="G56" s="259"/>
      <c r="H56" s="259"/>
      <c r="I56" s="259"/>
      <c r="J56" s="259"/>
      <c r="K56" s="259"/>
      <c r="L56" s="259"/>
      <c r="M56" s="259"/>
      <c r="N56" s="259"/>
      <c r="O56" s="259"/>
      <c r="P56" s="259"/>
      <c r="Q56" s="260"/>
    </row>
    <row r="57" spans="2:17" x14ac:dyDescent="0.3">
      <c r="B57" s="258"/>
      <c r="C57" s="259"/>
      <c r="D57" s="259"/>
      <c r="E57" s="259"/>
      <c r="F57" s="259"/>
      <c r="G57" s="259"/>
      <c r="H57" s="259"/>
      <c r="I57" s="259"/>
      <c r="J57" s="259"/>
      <c r="K57" s="259"/>
      <c r="L57" s="259"/>
      <c r="M57" s="259"/>
      <c r="N57" s="259"/>
      <c r="O57" s="259"/>
      <c r="P57" s="259"/>
      <c r="Q57" s="260"/>
    </row>
    <row r="58" spans="2:17" x14ac:dyDescent="0.3">
      <c r="B58" s="258"/>
      <c r="C58" s="259"/>
      <c r="D58" s="259"/>
      <c r="E58" s="259"/>
      <c r="F58" s="259"/>
      <c r="G58" s="259"/>
      <c r="H58" s="259"/>
      <c r="I58" s="259"/>
      <c r="J58" s="259"/>
      <c r="K58" s="259"/>
      <c r="L58" s="259"/>
      <c r="M58" s="259"/>
      <c r="N58" s="259"/>
      <c r="O58" s="259"/>
      <c r="P58" s="259"/>
      <c r="Q58" s="260"/>
    </row>
    <row r="59" spans="2:17" x14ac:dyDescent="0.3">
      <c r="B59" s="258"/>
      <c r="C59" s="259"/>
      <c r="D59" s="259"/>
      <c r="E59" s="259"/>
      <c r="F59" s="259"/>
      <c r="G59" s="259"/>
      <c r="H59" s="259"/>
      <c r="I59" s="259"/>
      <c r="J59" s="259"/>
      <c r="K59" s="259"/>
      <c r="L59" s="259"/>
      <c r="M59" s="259"/>
      <c r="N59" s="259"/>
      <c r="O59" s="259"/>
      <c r="P59" s="259"/>
      <c r="Q59" s="260"/>
    </row>
    <row r="60" spans="2:17" x14ac:dyDescent="0.3">
      <c r="B60" s="258"/>
      <c r="C60" s="259"/>
      <c r="D60" s="259"/>
      <c r="E60" s="259"/>
      <c r="F60" s="259"/>
      <c r="G60" s="259"/>
      <c r="H60" s="259"/>
      <c r="I60" s="259"/>
      <c r="J60" s="259"/>
      <c r="K60" s="259"/>
      <c r="L60" s="259"/>
      <c r="M60" s="259"/>
      <c r="N60" s="259"/>
      <c r="O60" s="259"/>
      <c r="P60" s="259"/>
      <c r="Q60" s="260"/>
    </row>
    <row r="61" spans="2:17" x14ac:dyDescent="0.3">
      <c r="B61" s="258"/>
      <c r="C61" s="259"/>
      <c r="D61" s="259"/>
      <c r="E61" s="259"/>
      <c r="F61" s="259"/>
      <c r="G61" s="259"/>
      <c r="H61" s="259"/>
      <c r="I61" s="259"/>
      <c r="J61" s="259"/>
      <c r="K61" s="259"/>
      <c r="L61" s="259"/>
      <c r="M61" s="259"/>
      <c r="N61" s="259"/>
      <c r="O61" s="259"/>
      <c r="P61" s="259"/>
      <c r="Q61" s="260"/>
    </row>
    <row r="62" spans="2:17" ht="16.2" thickBot="1" x14ac:dyDescent="0.35">
      <c r="B62" s="261"/>
      <c r="C62" s="262"/>
      <c r="D62" s="262"/>
      <c r="E62" s="262"/>
      <c r="F62" s="262"/>
      <c r="G62" s="262"/>
      <c r="H62" s="262"/>
      <c r="I62" s="262"/>
      <c r="J62" s="262"/>
      <c r="K62" s="262"/>
      <c r="L62" s="262"/>
      <c r="M62" s="262"/>
      <c r="N62" s="262"/>
      <c r="O62" s="262"/>
      <c r="P62" s="262"/>
      <c r="Q62" s="263"/>
    </row>
    <row r="63" spans="2:17" x14ac:dyDescent="0.3">
      <c r="B63" s="222" t="s">
        <v>15</v>
      </c>
      <c r="C63" s="223"/>
      <c r="D63" s="223"/>
      <c r="E63" s="223"/>
      <c r="F63" s="223"/>
      <c r="G63" s="223"/>
      <c r="H63" s="223"/>
      <c r="I63" s="223"/>
      <c r="J63" s="223"/>
      <c r="K63" s="223"/>
      <c r="L63" s="223"/>
      <c r="M63" s="223"/>
      <c r="N63" s="223"/>
      <c r="O63" s="223"/>
      <c r="P63" s="223"/>
      <c r="Q63" s="224"/>
    </row>
    <row r="64" spans="2:17" x14ac:dyDescent="0.3">
      <c r="B64" s="225"/>
      <c r="C64" s="226"/>
      <c r="D64" s="226"/>
      <c r="E64" s="226"/>
      <c r="F64" s="226"/>
      <c r="G64" s="226"/>
      <c r="H64" s="226"/>
      <c r="I64" s="226"/>
      <c r="J64" s="226"/>
      <c r="K64" s="226"/>
      <c r="L64" s="226"/>
      <c r="M64" s="226"/>
      <c r="N64" s="226"/>
      <c r="O64" s="226"/>
      <c r="P64" s="226"/>
      <c r="Q64" s="227"/>
    </row>
    <row r="65" spans="2:17" ht="15.6" customHeight="1" x14ac:dyDescent="0.3">
      <c r="B65" s="14"/>
      <c r="C65" s="15"/>
      <c r="D65" s="264"/>
      <c r="E65" s="264"/>
      <c r="F65" s="264"/>
      <c r="G65" s="264"/>
      <c r="H65" s="264"/>
      <c r="I65" s="264"/>
      <c r="J65" s="264"/>
      <c r="K65" s="264"/>
      <c r="L65" s="264"/>
      <c r="M65" s="264"/>
      <c r="N65" s="264"/>
      <c r="O65" s="264"/>
      <c r="P65" s="264"/>
      <c r="Q65" s="264"/>
    </row>
    <row r="66" spans="2:17" ht="15.6" customHeight="1" x14ac:dyDescent="0.3">
      <c r="B66" s="265" t="s">
        <v>99</v>
      </c>
      <c r="C66" s="266"/>
      <c r="D66" s="266"/>
      <c r="E66" s="266"/>
      <c r="F66" s="266"/>
      <c r="G66" s="266"/>
      <c r="H66" s="266"/>
      <c r="I66" s="266"/>
      <c r="J66" s="266"/>
      <c r="K66" s="266"/>
      <c r="L66" s="266"/>
      <c r="M66" s="266"/>
      <c r="N66" s="266"/>
      <c r="O66" s="266"/>
      <c r="P66" s="266"/>
      <c r="Q66" s="267"/>
    </row>
    <row r="67" spans="2:17" ht="15.6" customHeight="1" x14ac:dyDescent="0.3">
      <c r="B67" s="265"/>
      <c r="C67" s="266"/>
      <c r="D67" s="266"/>
      <c r="E67" s="266"/>
      <c r="F67" s="266"/>
      <c r="G67" s="266"/>
      <c r="H67" s="266"/>
      <c r="I67" s="266"/>
      <c r="J67" s="266"/>
      <c r="K67" s="266"/>
      <c r="L67" s="266"/>
      <c r="M67" s="266"/>
      <c r="N67" s="266"/>
      <c r="O67" s="266"/>
      <c r="P67" s="266"/>
      <c r="Q67" s="267"/>
    </row>
    <row r="68" spans="2:17" ht="15.6" customHeight="1" x14ac:dyDescent="0.3">
      <c r="B68" s="265"/>
      <c r="C68" s="266"/>
      <c r="D68" s="266"/>
      <c r="E68" s="266"/>
      <c r="F68" s="266"/>
      <c r="G68" s="266"/>
      <c r="H68" s="266"/>
      <c r="I68" s="266"/>
      <c r="J68" s="266"/>
      <c r="K68" s="266"/>
      <c r="L68" s="266"/>
      <c r="M68" s="266"/>
      <c r="N68" s="266"/>
      <c r="O68" s="266"/>
      <c r="P68" s="266"/>
      <c r="Q68" s="267"/>
    </row>
    <row r="69" spans="2:17" ht="15.6" customHeight="1" x14ac:dyDescent="0.3">
      <c r="B69" s="265"/>
      <c r="C69" s="266"/>
      <c r="D69" s="266"/>
      <c r="E69" s="266"/>
      <c r="F69" s="266"/>
      <c r="G69" s="266"/>
      <c r="H69" s="266"/>
      <c r="I69" s="266"/>
      <c r="J69" s="266"/>
      <c r="K69" s="266"/>
      <c r="L69" s="266"/>
      <c r="M69" s="266"/>
      <c r="N69" s="266"/>
      <c r="O69" s="266"/>
      <c r="P69" s="266"/>
      <c r="Q69" s="267"/>
    </row>
    <row r="70" spans="2:17" ht="15.6" customHeight="1" x14ac:dyDescent="0.3">
      <c r="B70" s="265"/>
      <c r="C70" s="266"/>
      <c r="D70" s="266"/>
      <c r="E70" s="266"/>
      <c r="F70" s="266"/>
      <c r="G70" s="266"/>
      <c r="H70" s="266"/>
      <c r="I70" s="266"/>
      <c r="J70" s="266"/>
      <c r="K70" s="266"/>
      <c r="L70" s="266"/>
      <c r="M70" s="266"/>
      <c r="N70" s="266"/>
      <c r="O70" s="266"/>
      <c r="P70" s="266"/>
      <c r="Q70" s="267"/>
    </row>
    <row r="71" spans="2:17" ht="15.6" customHeight="1" x14ac:dyDescent="0.3">
      <c r="B71" s="265"/>
      <c r="C71" s="266"/>
      <c r="D71" s="266"/>
      <c r="E71" s="266"/>
      <c r="F71" s="266"/>
      <c r="G71" s="266"/>
      <c r="H71" s="266"/>
      <c r="I71" s="266"/>
      <c r="J71" s="266"/>
      <c r="K71" s="266"/>
      <c r="L71" s="266"/>
      <c r="M71" s="266"/>
      <c r="N71" s="266"/>
      <c r="O71" s="266"/>
      <c r="P71" s="266"/>
      <c r="Q71" s="267"/>
    </row>
    <row r="72" spans="2:17" ht="15.6" customHeight="1" x14ac:dyDescent="0.3">
      <c r="B72" s="265"/>
      <c r="C72" s="266"/>
      <c r="D72" s="266"/>
      <c r="E72" s="266"/>
      <c r="F72" s="266"/>
      <c r="G72" s="266"/>
      <c r="H72" s="266"/>
      <c r="I72" s="266"/>
      <c r="J72" s="266"/>
      <c r="K72" s="266"/>
      <c r="L72" s="266"/>
      <c r="M72" s="266"/>
      <c r="N72" s="266"/>
      <c r="O72" s="266"/>
      <c r="P72" s="266"/>
      <c r="Q72" s="267"/>
    </row>
    <row r="73" spans="2:17" ht="15.6" customHeight="1" x14ac:dyDescent="0.3">
      <c r="B73" s="265"/>
      <c r="C73" s="266"/>
      <c r="D73" s="266"/>
      <c r="E73" s="266"/>
      <c r="F73" s="266"/>
      <c r="G73" s="266"/>
      <c r="H73" s="266"/>
      <c r="I73" s="266"/>
      <c r="J73" s="266"/>
      <c r="K73" s="266"/>
      <c r="L73" s="266"/>
      <c r="M73" s="266"/>
      <c r="N73" s="266"/>
      <c r="O73" s="266"/>
      <c r="P73" s="266"/>
      <c r="Q73" s="267"/>
    </row>
    <row r="74" spans="2:17" ht="16.05" customHeight="1" thickBot="1" x14ac:dyDescent="0.35">
      <c r="B74" s="276"/>
      <c r="C74" s="277"/>
      <c r="D74" s="277"/>
      <c r="E74" s="277"/>
      <c r="F74" s="277"/>
      <c r="G74" s="277"/>
      <c r="H74" s="277"/>
      <c r="I74" s="277"/>
      <c r="J74" s="277"/>
      <c r="K74" s="277"/>
      <c r="L74" s="277"/>
      <c r="M74" s="277"/>
      <c r="N74" s="277"/>
      <c r="O74" s="277"/>
      <c r="P74" s="277"/>
      <c r="Q74" s="278"/>
    </row>
    <row r="75" spans="2:17" x14ac:dyDescent="0.3">
      <c r="B75" s="222" t="s">
        <v>93</v>
      </c>
      <c r="C75" s="223"/>
      <c r="D75" s="223"/>
      <c r="E75" s="223"/>
      <c r="F75" s="223"/>
      <c r="G75" s="223"/>
      <c r="H75" s="223"/>
      <c r="I75" s="223"/>
      <c r="J75" s="223"/>
      <c r="K75" s="223"/>
      <c r="L75" s="223"/>
      <c r="M75" s="223"/>
      <c r="N75" s="223"/>
      <c r="O75" s="223"/>
      <c r="P75" s="223"/>
      <c r="Q75" s="224"/>
    </row>
    <row r="76" spans="2:17" ht="25.05" customHeight="1" x14ac:dyDescent="0.3">
      <c r="B76" s="225"/>
      <c r="C76" s="226"/>
      <c r="D76" s="226"/>
      <c r="E76" s="226"/>
      <c r="F76" s="226"/>
      <c r="G76" s="226"/>
      <c r="H76" s="226"/>
      <c r="I76" s="226"/>
      <c r="J76" s="226"/>
      <c r="K76" s="226"/>
      <c r="L76" s="226"/>
      <c r="M76" s="226"/>
      <c r="N76" s="226"/>
      <c r="O76" s="226"/>
      <c r="P76" s="226"/>
      <c r="Q76" s="227"/>
    </row>
    <row r="77" spans="2:17" ht="25.05" customHeight="1" x14ac:dyDescent="0.3">
      <c r="B77" s="14"/>
      <c r="C77" s="264" t="s">
        <v>40</v>
      </c>
      <c r="D77" s="264"/>
      <c r="E77" s="264"/>
      <c r="F77" s="264"/>
      <c r="G77" s="264"/>
      <c r="H77" s="264"/>
      <c r="I77" s="264"/>
      <c r="J77" s="264"/>
      <c r="K77" s="264"/>
      <c r="L77" s="264"/>
      <c r="M77" s="264"/>
      <c r="N77" s="264"/>
      <c r="O77" s="264"/>
      <c r="P77" s="264"/>
      <c r="Q77" s="16"/>
    </row>
    <row r="78" spans="2:17" ht="25.05" customHeight="1" x14ac:dyDescent="0.3">
      <c r="B78" s="265" t="s">
        <v>88</v>
      </c>
      <c r="C78" s="266"/>
      <c r="D78" s="266"/>
      <c r="E78" s="266"/>
      <c r="F78" s="266"/>
      <c r="G78" s="266"/>
      <c r="H78" s="266"/>
      <c r="I78" s="266"/>
      <c r="J78" s="266"/>
      <c r="K78" s="266"/>
      <c r="L78" s="266"/>
      <c r="M78" s="266"/>
      <c r="N78" s="266"/>
      <c r="O78" s="266"/>
      <c r="P78" s="266"/>
      <c r="Q78" s="267"/>
    </row>
    <row r="79" spans="2:17" ht="25.05" customHeight="1" x14ac:dyDescent="0.3">
      <c r="B79" s="265"/>
      <c r="C79" s="266"/>
      <c r="D79" s="266"/>
      <c r="E79" s="266"/>
      <c r="F79" s="266"/>
      <c r="G79" s="266"/>
      <c r="H79" s="266"/>
      <c r="I79" s="266"/>
      <c r="J79" s="266"/>
      <c r="K79" s="266"/>
      <c r="L79" s="266"/>
      <c r="M79" s="266"/>
      <c r="N79" s="266"/>
      <c r="O79" s="266"/>
      <c r="P79" s="266"/>
      <c r="Q79" s="267"/>
    </row>
    <row r="80" spans="2:17" ht="25.05" customHeight="1" x14ac:dyDescent="0.3">
      <c r="B80" s="78"/>
      <c r="C80" s="79"/>
      <c r="D80" s="79"/>
      <c r="E80" s="79"/>
      <c r="F80" s="79"/>
      <c r="G80" s="79"/>
      <c r="H80" s="79"/>
      <c r="I80" s="79"/>
      <c r="J80" s="79"/>
      <c r="K80" s="79"/>
      <c r="L80" s="79"/>
      <c r="M80" s="79"/>
      <c r="N80" s="79"/>
      <c r="O80" s="79"/>
      <c r="P80" s="79"/>
      <c r="Q80" s="80"/>
    </row>
    <row r="81" spans="2:17" ht="25.05" customHeight="1" x14ac:dyDescent="0.3">
      <c r="B81" s="78"/>
      <c r="C81" s="79"/>
      <c r="D81" s="79"/>
      <c r="E81" s="79"/>
      <c r="F81" s="79"/>
      <c r="G81" s="120" t="s">
        <v>43</v>
      </c>
      <c r="H81" s="279"/>
      <c r="I81" s="268"/>
      <c r="J81" s="118" t="s">
        <v>131</v>
      </c>
      <c r="K81" s="79"/>
      <c r="L81" s="79"/>
      <c r="M81" s="79"/>
      <c r="N81" s="79"/>
      <c r="O81" s="79"/>
      <c r="P81" s="79"/>
      <c r="Q81" s="80"/>
    </row>
    <row r="82" spans="2:17" ht="25.05" customHeight="1" x14ac:dyDescent="0.3">
      <c r="B82" s="78"/>
      <c r="C82" s="79"/>
      <c r="D82" s="79"/>
      <c r="E82" s="79"/>
      <c r="F82" s="79"/>
      <c r="G82" s="87">
        <f>'Production-Details'!J3</f>
        <v>86572.560800000007</v>
      </c>
      <c r="H82" s="269"/>
      <c r="I82" s="269"/>
      <c r="J82" s="119">
        <f>'Production-Details'!F43</f>
        <v>6528</v>
      </c>
      <c r="K82" s="79"/>
      <c r="L82" s="79"/>
      <c r="M82" s="79"/>
      <c r="N82" s="79"/>
      <c r="O82" s="79"/>
      <c r="P82" s="79"/>
      <c r="Q82" s="80"/>
    </row>
    <row r="83" spans="2:17" ht="25.05" customHeight="1" x14ac:dyDescent="0.3">
      <c r="B83" s="78"/>
      <c r="C83" s="79"/>
      <c r="D83" s="79"/>
      <c r="E83" s="79"/>
      <c r="F83" s="79"/>
      <c r="G83" s="79"/>
      <c r="H83" s="79"/>
      <c r="I83" s="79"/>
      <c r="J83" s="79"/>
      <c r="K83" s="79"/>
      <c r="L83" s="79"/>
      <c r="M83" s="79"/>
      <c r="N83" s="79"/>
      <c r="O83" s="79"/>
      <c r="P83" s="79"/>
      <c r="Q83" s="80"/>
    </row>
    <row r="84" spans="2:17" ht="15.6" customHeight="1" x14ac:dyDescent="0.3">
      <c r="B84" s="78"/>
      <c r="C84" s="79"/>
      <c r="D84" s="79"/>
      <c r="E84" s="79"/>
      <c r="F84" s="79"/>
      <c r="G84" s="79"/>
      <c r="H84" s="79"/>
      <c r="I84" s="79"/>
      <c r="J84" s="79"/>
      <c r="K84" s="79"/>
      <c r="L84" s="79"/>
      <c r="M84" s="79"/>
      <c r="N84" s="79"/>
      <c r="O84" s="79"/>
      <c r="P84" s="79"/>
      <c r="Q84" s="80"/>
    </row>
    <row r="85" spans="2:17" ht="16.05" customHeight="1" thickBot="1" x14ac:dyDescent="0.35">
      <c r="B85" s="81"/>
      <c r="C85" s="82"/>
      <c r="D85" s="82"/>
      <c r="E85" s="82"/>
      <c r="F85" s="82"/>
      <c r="G85" s="82"/>
      <c r="H85" s="82"/>
      <c r="I85" s="82"/>
      <c r="J85" s="82"/>
      <c r="K85" s="82"/>
      <c r="L85" s="82"/>
      <c r="M85" s="82"/>
      <c r="N85" s="82"/>
      <c r="O85" s="82"/>
      <c r="P85" s="82"/>
      <c r="Q85" s="83"/>
    </row>
    <row r="86" spans="2:17" x14ac:dyDescent="0.3">
      <c r="B86" s="222" t="s">
        <v>95</v>
      </c>
      <c r="C86" s="223"/>
      <c r="D86" s="223"/>
      <c r="E86" s="223"/>
      <c r="F86" s="223"/>
      <c r="G86" s="223"/>
      <c r="H86" s="223"/>
      <c r="I86" s="223"/>
      <c r="J86" s="223"/>
      <c r="K86" s="223"/>
      <c r="L86" s="223"/>
      <c r="M86" s="223"/>
      <c r="N86" s="223"/>
      <c r="O86" s="223"/>
      <c r="P86" s="223"/>
      <c r="Q86" s="224"/>
    </row>
    <row r="87" spans="2:17" x14ac:dyDescent="0.3">
      <c r="B87" s="225"/>
      <c r="C87" s="226"/>
      <c r="D87" s="226"/>
      <c r="E87" s="226"/>
      <c r="F87" s="226"/>
      <c r="G87" s="226"/>
      <c r="H87" s="226"/>
      <c r="I87" s="226"/>
      <c r="J87" s="226"/>
      <c r="K87" s="226"/>
      <c r="L87" s="226"/>
      <c r="M87" s="226"/>
      <c r="N87" s="226"/>
      <c r="O87" s="226"/>
      <c r="P87" s="226"/>
      <c r="Q87" s="227"/>
    </row>
    <row r="88" spans="2:17" ht="25.05" customHeight="1" x14ac:dyDescent="0.3">
      <c r="B88" s="243" t="s">
        <v>100</v>
      </c>
      <c r="C88" s="244"/>
      <c r="D88" s="244"/>
      <c r="E88" s="244"/>
      <c r="F88" s="244"/>
      <c r="G88" s="244"/>
      <c r="H88" s="244"/>
      <c r="I88" s="244"/>
      <c r="J88" s="244"/>
      <c r="K88" s="244"/>
      <c r="L88" s="244"/>
      <c r="M88" s="244"/>
      <c r="N88" s="244"/>
      <c r="O88" s="244"/>
      <c r="P88" s="244"/>
      <c r="Q88" s="245"/>
    </row>
    <row r="89" spans="2:17" x14ac:dyDescent="0.3">
      <c r="B89" s="243"/>
      <c r="C89" s="244"/>
      <c r="D89" s="244"/>
      <c r="E89" s="244"/>
      <c r="F89" s="244"/>
      <c r="G89" s="244"/>
      <c r="H89" s="244"/>
      <c r="I89" s="244"/>
      <c r="J89" s="244"/>
      <c r="K89" s="244"/>
      <c r="L89" s="244"/>
      <c r="M89" s="244"/>
      <c r="N89" s="244"/>
      <c r="O89" s="244"/>
      <c r="P89" s="244"/>
      <c r="Q89" s="245"/>
    </row>
    <row r="90" spans="2:17" x14ac:dyDescent="0.3">
      <c r="B90" s="243"/>
      <c r="C90" s="244"/>
      <c r="D90" s="244"/>
      <c r="E90" s="244"/>
      <c r="F90" s="244"/>
      <c r="G90" s="244"/>
      <c r="H90" s="244"/>
      <c r="I90" s="244"/>
      <c r="J90" s="244"/>
      <c r="K90" s="244"/>
      <c r="L90" s="244"/>
      <c r="M90" s="244"/>
      <c r="N90" s="244"/>
      <c r="O90" s="244"/>
      <c r="P90" s="244"/>
      <c r="Q90" s="245"/>
    </row>
    <row r="91" spans="2:17" x14ac:dyDescent="0.3">
      <c r="B91" s="243"/>
      <c r="C91" s="244"/>
      <c r="D91" s="244"/>
      <c r="E91" s="244"/>
      <c r="F91" s="244"/>
      <c r="G91" s="244"/>
      <c r="H91" s="244"/>
      <c r="I91" s="244"/>
      <c r="J91" s="244"/>
      <c r="K91" s="244"/>
      <c r="L91" s="244"/>
      <c r="M91" s="244"/>
      <c r="N91" s="244"/>
      <c r="O91" s="244"/>
      <c r="P91" s="244"/>
      <c r="Q91" s="245"/>
    </row>
    <row r="92" spans="2:17" x14ac:dyDescent="0.3">
      <c r="B92" s="243"/>
      <c r="C92" s="244"/>
      <c r="D92" s="244"/>
      <c r="E92" s="244"/>
      <c r="F92" s="244"/>
      <c r="G92" s="244"/>
      <c r="H92" s="244"/>
      <c r="I92" s="244"/>
      <c r="J92" s="244"/>
      <c r="K92" s="244"/>
      <c r="L92" s="244"/>
      <c r="M92" s="244"/>
      <c r="N92" s="244"/>
      <c r="O92" s="244"/>
      <c r="P92" s="244"/>
      <c r="Q92" s="245"/>
    </row>
    <row r="93" spans="2:17" x14ac:dyDescent="0.3">
      <c r="B93" s="243"/>
      <c r="C93" s="244"/>
      <c r="D93" s="244"/>
      <c r="E93" s="244"/>
      <c r="F93" s="244"/>
      <c r="G93" s="244"/>
      <c r="H93" s="244"/>
      <c r="I93" s="244"/>
      <c r="J93" s="244"/>
      <c r="K93" s="244"/>
      <c r="L93" s="244"/>
      <c r="M93" s="244"/>
      <c r="N93" s="244"/>
      <c r="O93" s="244"/>
      <c r="P93" s="244"/>
      <c r="Q93" s="245"/>
    </row>
    <row r="94" spans="2:17" x14ac:dyDescent="0.3">
      <c r="B94" s="243"/>
      <c r="C94" s="244"/>
      <c r="D94" s="244"/>
      <c r="E94" s="244"/>
      <c r="F94" s="244"/>
      <c r="G94" s="244"/>
      <c r="H94" s="244"/>
      <c r="I94" s="244"/>
      <c r="J94" s="244"/>
      <c r="K94" s="244"/>
      <c r="L94" s="244"/>
      <c r="M94" s="244"/>
      <c r="N94" s="244"/>
      <c r="O94" s="244"/>
      <c r="P94" s="244"/>
      <c r="Q94" s="245"/>
    </row>
    <row r="95" spans="2:17" x14ac:dyDescent="0.3">
      <c r="B95" s="243"/>
      <c r="C95" s="244"/>
      <c r="D95" s="244"/>
      <c r="E95" s="244"/>
      <c r="F95" s="244"/>
      <c r="G95" s="244"/>
      <c r="H95" s="244"/>
      <c r="I95" s="244"/>
      <c r="J95" s="244"/>
      <c r="K95" s="244"/>
      <c r="L95" s="244"/>
      <c r="M95" s="244"/>
      <c r="N95" s="244"/>
      <c r="O95" s="244"/>
      <c r="P95" s="244"/>
      <c r="Q95" s="245"/>
    </row>
    <row r="96" spans="2:17" x14ac:dyDescent="0.3">
      <c r="B96" s="243"/>
      <c r="C96" s="244"/>
      <c r="D96" s="244"/>
      <c r="E96" s="244"/>
      <c r="F96" s="244"/>
      <c r="G96" s="244"/>
      <c r="H96" s="244"/>
      <c r="I96" s="244"/>
      <c r="J96" s="244"/>
      <c r="K96" s="244"/>
      <c r="L96" s="244"/>
      <c r="M96" s="244"/>
      <c r="N96" s="244"/>
      <c r="O96" s="244"/>
      <c r="P96" s="244"/>
      <c r="Q96" s="245"/>
    </row>
    <row r="97" spans="2:17" x14ac:dyDescent="0.3">
      <c r="B97" s="243"/>
      <c r="C97" s="244"/>
      <c r="D97" s="244"/>
      <c r="E97" s="244"/>
      <c r="F97" s="244"/>
      <c r="G97" s="244"/>
      <c r="H97" s="244"/>
      <c r="I97" s="244"/>
      <c r="J97" s="244"/>
      <c r="K97" s="244"/>
      <c r="L97" s="244"/>
      <c r="M97" s="244"/>
      <c r="N97" s="244"/>
      <c r="O97" s="244"/>
      <c r="P97" s="244"/>
      <c r="Q97" s="245"/>
    </row>
    <row r="98" spans="2:17" ht="21" customHeight="1" x14ac:dyDescent="0.3">
      <c r="B98" s="243"/>
      <c r="C98" s="244"/>
      <c r="D98" s="244"/>
      <c r="E98" s="244"/>
      <c r="F98" s="244"/>
      <c r="G98" s="244"/>
      <c r="H98" s="244"/>
      <c r="I98" s="244"/>
      <c r="J98" s="244"/>
      <c r="K98" s="244"/>
      <c r="L98" s="244"/>
      <c r="M98" s="244"/>
      <c r="N98" s="244"/>
      <c r="O98" s="244"/>
      <c r="P98" s="244"/>
      <c r="Q98" s="245"/>
    </row>
    <row r="99" spans="2:17" x14ac:dyDescent="0.3">
      <c r="B99" s="243"/>
      <c r="C99" s="244"/>
      <c r="D99" s="244"/>
      <c r="E99" s="244"/>
      <c r="F99" s="244"/>
      <c r="G99" s="244"/>
      <c r="H99" s="244"/>
      <c r="I99" s="244"/>
      <c r="J99" s="244"/>
      <c r="K99" s="244"/>
      <c r="L99" s="244"/>
      <c r="M99" s="244"/>
      <c r="N99" s="244"/>
      <c r="O99" s="244"/>
      <c r="P99" s="244"/>
      <c r="Q99" s="245"/>
    </row>
    <row r="100" spans="2:17" ht="16.2" thickBot="1" x14ac:dyDescent="0.35">
      <c r="B100" s="246"/>
      <c r="C100" s="247"/>
      <c r="D100" s="247"/>
      <c r="E100" s="247"/>
      <c r="F100" s="247"/>
      <c r="G100" s="247"/>
      <c r="H100" s="247"/>
      <c r="I100" s="247"/>
      <c r="J100" s="247"/>
      <c r="K100" s="247"/>
      <c r="L100" s="247"/>
      <c r="M100" s="247"/>
      <c r="N100" s="247"/>
      <c r="O100" s="247"/>
      <c r="P100" s="247"/>
      <c r="Q100" s="248"/>
    </row>
  </sheetData>
  <mergeCells count="30">
    <mergeCell ref="B86:Q87"/>
    <mergeCell ref="B88:Q100"/>
    <mergeCell ref="B47:Q62"/>
    <mergeCell ref="B63:Q64"/>
    <mergeCell ref="D65:Q65"/>
    <mergeCell ref="B66:Q74"/>
    <mergeCell ref="B75:Q76"/>
    <mergeCell ref="C77:P77"/>
    <mergeCell ref="B78:Q79"/>
    <mergeCell ref="H81:I81"/>
    <mergeCell ref="H82:I82"/>
    <mergeCell ref="B45:Q46"/>
    <mergeCell ref="B8:F8"/>
    <mergeCell ref="G8:M8"/>
    <mergeCell ref="N8:Q8"/>
    <mergeCell ref="B9:F10"/>
    <mergeCell ref="G9:M10"/>
    <mergeCell ref="N9:Q10"/>
    <mergeCell ref="B11:Q11"/>
    <mergeCell ref="B12:Q18"/>
    <mergeCell ref="B19:Q19"/>
    <mergeCell ref="B32:Q32"/>
    <mergeCell ref="B33:Q44"/>
    <mergeCell ref="F2:L7"/>
    <mergeCell ref="M2:M3"/>
    <mergeCell ref="N2:Q3"/>
    <mergeCell ref="M4:M5"/>
    <mergeCell ref="N4:Q5"/>
    <mergeCell ref="M6:M7"/>
    <mergeCell ref="N6:Q7"/>
  </mergeCells>
  <hyperlinks>
    <hyperlink ref="C77" location="'v1 Field Cage--Details'!A1" display="(follow link for detailed summary)" xr:uid="{00000000-0004-0000-0300-000000000000}"/>
    <hyperlink ref="C77:P77" location="'Production-Details'!A1" display="(follow link for detailed summary)" xr:uid="{00000000-0004-0000-0300-000001000000}"/>
  </hyperlink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T17"/>
  <sheetViews>
    <sheetView zoomScale="90" zoomScaleNormal="90" workbookViewId="0">
      <pane xSplit="1" topLeftCell="B1" activePane="topRight" state="frozen"/>
      <selection pane="topRight" activeCell="A7" sqref="A7:A9"/>
    </sheetView>
  </sheetViews>
  <sheetFormatPr defaultRowHeight="15.6" x14ac:dyDescent="0.3"/>
  <cols>
    <col min="1" max="2" width="12.19921875" customWidth="1"/>
    <col min="3" max="3" width="73.09765625" bestFit="1" customWidth="1"/>
    <col min="4" max="4" width="23.19921875" bestFit="1" customWidth="1"/>
    <col min="5" max="5" width="14.09765625" bestFit="1" customWidth="1"/>
    <col min="6" max="6" width="6.296875" style="42" bestFit="1" customWidth="1"/>
    <col min="7" max="7" width="7.796875" bestFit="1" customWidth="1"/>
    <col min="8" max="8" width="19.296875" customWidth="1"/>
    <col min="9" max="9" width="10.5" style="45" bestFit="1" customWidth="1"/>
    <col min="10" max="10" width="14.59765625" style="42" bestFit="1" customWidth="1"/>
    <col min="11" max="11" width="14" style="63" bestFit="1" customWidth="1"/>
    <col min="12" max="12" width="13.09765625" style="64" bestFit="1" customWidth="1"/>
    <col min="13" max="13" width="10.5" style="64" bestFit="1" customWidth="1"/>
    <col min="14" max="14" width="17.5" style="64" bestFit="1" customWidth="1"/>
    <col min="15" max="15" width="9.796875" style="64" bestFit="1" customWidth="1"/>
    <col min="16" max="16" width="22.69921875" style="64" bestFit="1" customWidth="1"/>
  </cols>
  <sheetData>
    <row r="1" spans="1:20" s="65" customFormat="1" ht="21.6" thickBot="1" x14ac:dyDescent="0.45">
      <c r="A1" s="127" t="s">
        <v>101</v>
      </c>
      <c r="B1" s="128"/>
      <c r="C1" s="128"/>
      <c r="D1" s="128"/>
      <c r="E1" s="128"/>
      <c r="F1" s="129"/>
      <c r="G1" s="128"/>
      <c r="H1" s="128"/>
      <c r="I1" s="130"/>
      <c r="J1" s="131"/>
      <c r="K1" s="310"/>
      <c r="L1" s="311"/>
      <c r="M1" s="311"/>
      <c r="N1" s="311"/>
      <c r="O1" s="311"/>
      <c r="P1" s="311"/>
    </row>
    <row r="2" spans="1:20" x14ac:dyDescent="0.3">
      <c r="A2" s="17" t="s">
        <v>16</v>
      </c>
      <c r="B2" s="294" t="s">
        <v>192</v>
      </c>
      <c r="C2" s="18" t="s">
        <v>17</v>
      </c>
      <c r="D2" s="18" t="s">
        <v>30</v>
      </c>
      <c r="E2" s="18" t="s">
        <v>31</v>
      </c>
      <c r="F2" s="40" t="s">
        <v>32</v>
      </c>
      <c r="G2" s="18" t="s">
        <v>33</v>
      </c>
      <c r="H2" s="18" t="s">
        <v>34</v>
      </c>
      <c r="I2" s="40" t="s">
        <v>32</v>
      </c>
      <c r="J2" s="41" t="s">
        <v>43</v>
      </c>
      <c r="K2" s="121"/>
      <c r="M2" s="122"/>
      <c r="N2" s="122"/>
      <c r="P2" s="122"/>
    </row>
    <row r="3" spans="1:20" ht="16.2" thickBot="1" x14ac:dyDescent="0.35">
      <c r="A3" s="52" t="s">
        <v>90</v>
      </c>
      <c r="B3" s="295"/>
      <c r="C3" s="53" t="s">
        <v>65</v>
      </c>
      <c r="D3" s="53"/>
      <c r="E3" s="53"/>
      <c r="F3" s="54"/>
      <c r="G3" s="53"/>
      <c r="H3" s="53"/>
      <c r="I3" s="61"/>
      <c r="J3" s="62">
        <f>SUM(I:I)</f>
        <v>20019.849999999999</v>
      </c>
      <c r="Q3" s="64"/>
      <c r="R3" s="64"/>
      <c r="S3" s="64"/>
      <c r="T3" s="64"/>
    </row>
    <row r="4" spans="1:20" x14ac:dyDescent="0.3">
      <c r="A4" s="299" t="s">
        <v>90</v>
      </c>
      <c r="B4" s="303">
        <v>126300</v>
      </c>
      <c r="C4" s="56" t="s">
        <v>66</v>
      </c>
      <c r="D4" s="72"/>
      <c r="E4" s="56"/>
      <c r="F4" s="57"/>
      <c r="G4" s="56"/>
      <c r="H4" s="56"/>
      <c r="I4" s="57">
        <f>SUM(F5:F6)</f>
        <v>8019.85</v>
      </c>
      <c r="J4" s="73"/>
      <c r="K4" s="45"/>
      <c r="M4" s="42"/>
      <c r="N4" s="42"/>
      <c r="O4" s="42"/>
      <c r="P4" s="42"/>
      <c r="Q4" s="64"/>
      <c r="R4" s="64"/>
      <c r="S4" s="64"/>
      <c r="T4" s="64"/>
    </row>
    <row r="5" spans="1:20" x14ac:dyDescent="0.3">
      <c r="A5" s="300"/>
      <c r="B5" s="304"/>
      <c r="C5" s="48"/>
      <c r="D5" s="66" t="s">
        <v>47</v>
      </c>
      <c r="E5" s="48" t="s">
        <v>48</v>
      </c>
      <c r="F5" s="49">
        <v>6519.85</v>
      </c>
      <c r="G5" s="48" t="s">
        <v>36</v>
      </c>
      <c r="H5" s="84" t="s">
        <v>37</v>
      </c>
      <c r="I5" s="49"/>
      <c r="J5" s="67"/>
      <c r="K5" s="123"/>
      <c r="M5" s="124"/>
      <c r="N5" s="124"/>
      <c r="O5" s="124"/>
      <c r="P5" s="124"/>
      <c r="Q5" s="64"/>
      <c r="R5" s="64"/>
      <c r="S5" s="64"/>
      <c r="T5" s="64"/>
    </row>
    <row r="6" spans="1:20" ht="16.2" thickBot="1" x14ac:dyDescent="0.35">
      <c r="A6" s="301"/>
      <c r="B6" s="305"/>
      <c r="C6" s="50"/>
      <c r="D6" s="68" t="s">
        <v>49</v>
      </c>
      <c r="E6" s="50"/>
      <c r="F6" s="51">
        <v>1500</v>
      </c>
      <c r="G6" s="50" t="s">
        <v>36</v>
      </c>
      <c r="H6" s="50" t="s">
        <v>39</v>
      </c>
      <c r="I6" s="51"/>
      <c r="J6" s="132"/>
      <c r="K6" s="125"/>
      <c r="M6" s="126"/>
      <c r="N6" s="126"/>
      <c r="O6" s="126"/>
      <c r="P6" s="126"/>
      <c r="Q6" s="64"/>
      <c r="R6" s="64"/>
      <c r="S6" s="64"/>
      <c r="T6" s="64"/>
    </row>
    <row r="7" spans="1:20" x14ac:dyDescent="0.3">
      <c r="A7" s="299" t="s">
        <v>90</v>
      </c>
      <c r="B7" s="303">
        <v>126500</v>
      </c>
      <c r="C7" s="56" t="s">
        <v>67</v>
      </c>
      <c r="D7" s="72"/>
      <c r="E7" s="56"/>
      <c r="F7" s="57"/>
      <c r="G7" s="56"/>
      <c r="H7" s="56"/>
      <c r="I7" s="57">
        <f>SUM(F8:F9)</f>
        <v>12000</v>
      </c>
      <c r="J7" s="73"/>
      <c r="K7" s="45"/>
      <c r="M7" s="42"/>
      <c r="N7" s="42"/>
      <c r="O7" s="42"/>
      <c r="P7" s="42"/>
      <c r="Q7" s="64"/>
      <c r="R7" s="64"/>
      <c r="S7" s="64"/>
      <c r="T7" s="64"/>
    </row>
    <row r="8" spans="1:20" x14ac:dyDescent="0.3">
      <c r="A8" s="300"/>
      <c r="B8" s="304"/>
      <c r="C8" s="59"/>
      <c r="D8" s="70" t="s">
        <v>50</v>
      </c>
      <c r="E8" s="59"/>
      <c r="F8" s="60">
        <v>5000</v>
      </c>
      <c r="G8" s="59" t="s">
        <v>36</v>
      </c>
      <c r="H8" s="59" t="s">
        <v>51</v>
      </c>
      <c r="I8" s="60"/>
      <c r="J8" s="67"/>
      <c r="K8" s="123"/>
      <c r="M8" s="124"/>
      <c r="N8" s="124"/>
      <c r="O8" s="124"/>
      <c r="P8" s="124"/>
      <c r="Q8" s="64"/>
      <c r="R8" s="64"/>
      <c r="S8" s="64"/>
      <c r="T8" s="64"/>
    </row>
    <row r="9" spans="1:20" ht="16.2" thickBot="1" x14ac:dyDescent="0.35">
      <c r="A9" s="301"/>
      <c r="B9" s="305"/>
      <c r="C9" s="50"/>
      <c r="D9" s="50" t="s">
        <v>52</v>
      </c>
      <c r="E9" s="50"/>
      <c r="F9" s="51">
        <v>7000</v>
      </c>
      <c r="G9" s="50" t="s">
        <v>36</v>
      </c>
      <c r="H9" s="50" t="s">
        <v>39</v>
      </c>
      <c r="I9" s="51"/>
      <c r="J9" s="69"/>
      <c r="K9" s="125"/>
      <c r="M9" s="126"/>
      <c r="N9" s="126"/>
      <c r="O9" s="126"/>
      <c r="P9" s="126"/>
    </row>
    <row r="11" spans="1:20" ht="21.6" thickBot="1" x14ac:dyDescent="0.45">
      <c r="A11" s="88" t="s">
        <v>102</v>
      </c>
      <c r="B11" s="88"/>
      <c r="C11" s="88"/>
      <c r="D11" s="88"/>
      <c r="E11" s="88"/>
      <c r="F11" s="88"/>
      <c r="G11" s="89"/>
    </row>
    <row r="12" spans="1:20" ht="16.2" thickBot="1" x14ac:dyDescent="0.35">
      <c r="A12" s="90" t="s">
        <v>16</v>
      </c>
      <c r="B12" s="297" t="s">
        <v>192</v>
      </c>
      <c r="C12" s="91" t="s">
        <v>17</v>
      </c>
      <c r="D12" s="92" t="s">
        <v>103</v>
      </c>
      <c r="E12" s="93" t="s">
        <v>104</v>
      </c>
      <c r="F12" s="93" t="s">
        <v>105</v>
      </c>
      <c r="G12" s="94" t="s">
        <v>106</v>
      </c>
    </row>
    <row r="13" spans="1:20" x14ac:dyDescent="0.3">
      <c r="A13" s="280" t="s">
        <v>90</v>
      </c>
      <c r="B13" s="306">
        <v>126200</v>
      </c>
      <c r="C13" s="282" t="s">
        <v>110</v>
      </c>
      <c r="D13" s="284" t="s">
        <v>122</v>
      </c>
      <c r="E13" s="96" t="s">
        <v>108</v>
      </c>
      <c r="F13" s="97">
        <v>480</v>
      </c>
      <c r="G13" s="308">
        <f>SUM(F13:F14)</f>
        <v>640</v>
      </c>
      <c r="I13"/>
    </row>
    <row r="14" spans="1:20" ht="16.2" thickBot="1" x14ac:dyDescent="0.35">
      <c r="A14" s="281"/>
      <c r="B14" s="307"/>
      <c r="C14" s="283"/>
      <c r="D14" s="285"/>
      <c r="E14" s="98" t="s">
        <v>109</v>
      </c>
      <c r="F14" s="99">
        <v>160</v>
      </c>
      <c r="G14" s="309"/>
      <c r="I14"/>
    </row>
    <row r="15" spans="1:20" x14ac:dyDescent="0.3">
      <c r="A15" s="280" t="s">
        <v>90</v>
      </c>
      <c r="B15" s="306">
        <v>126400</v>
      </c>
      <c r="C15" s="282" t="s">
        <v>107</v>
      </c>
      <c r="D15" s="284" t="s">
        <v>122</v>
      </c>
      <c r="E15" s="96" t="s">
        <v>108</v>
      </c>
      <c r="F15" s="97">
        <v>480</v>
      </c>
      <c r="G15" s="308">
        <f>SUM(F15:F16)</f>
        <v>640</v>
      </c>
      <c r="I15"/>
    </row>
    <row r="16" spans="1:20" ht="16.2" thickBot="1" x14ac:dyDescent="0.35">
      <c r="A16" s="281"/>
      <c r="B16" s="307"/>
      <c r="C16" s="283"/>
      <c r="D16" s="285"/>
      <c r="E16" s="98" t="s">
        <v>109</v>
      </c>
      <c r="F16" s="99">
        <v>160</v>
      </c>
      <c r="G16" s="309"/>
      <c r="I16"/>
    </row>
    <row r="17" spans="1:7" ht="16.2" thickBot="1" x14ac:dyDescent="0.35">
      <c r="A17" s="106"/>
      <c r="B17" s="298"/>
      <c r="C17" s="107" t="s">
        <v>43</v>
      </c>
      <c r="D17" s="107"/>
      <c r="E17" s="107"/>
      <c r="F17" s="108">
        <f>SUM(F13:F16)</f>
        <v>1280</v>
      </c>
      <c r="G17" s="109">
        <f>SUM(G13:G16)</f>
        <v>1280</v>
      </c>
    </row>
  </sheetData>
  <sortState xmlns:xlrd2="http://schemas.microsoft.com/office/spreadsheetml/2017/richdata2" ref="A13:G16">
    <sortCondition ref="C13:C16"/>
  </sortState>
  <mergeCells count="14">
    <mergeCell ref="G13:G14"/>
    <mergeCell ref="G15:G16"/>
    <mergeCell ref="A4:A6"/>
    <mergeCell ref="A7:A9"/>
    <mergeCell ref="B4:B6"/>
    <mergeCell ref="B7:B9"/>
    <mergeCell ref="B13:B14"/>
    <mergeCell ref="A13:A14"/>
    <mergeCell ref="C13:C14"/>
    <mergeCell ref="D13:D14"/>
    <mergeCell ref="A15:A16"/>
    <mergeCell ref="C15:C16"/>
    <mergeCell ref="D15:D16"/>
    <mergeCell ref="B15:B16"/>
  </mergeCells>
  <hyperlinks>
    <hyperlink ref="H5" location="Quotations!A1" display="Manufacturer Quote" xr:uid="{00000000-0004-0000-0400-000000000000}"/>
  </hyperlink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T29"/>
  <sheetViews>
    <sheetView zoomScaleNormal="100" workbookViewId="0">
      <pane xSplit="1" topLeftCell="B1" activePane="topRight" state="frozen"/>
      <selection pane="topRight" activeCell="H20" sqref="H20"/>
    </sheetView>
  </sheetViews>
  <sheetFormatPr defaultRowHeight="15.6" x14ac:dyDescent="0.3"/>
  <cols>
    <col min="1" max="1" width="10.69921875" bestFit="1" customWidth="1"/>
    <col min="2" max="2" width="10.69921875" customWidth="1"/>
    <col min="3" max="3" width="48.59765625" customWidth="1"/>
    <col min="4" max="4" width="13.796875" bestFit="1" customWidth="1"/>
    <col min="5" max="5" width="7.09765625" bestFit="1" customWidth="1"/>
    <col min="6" max="6" width="6" style="42" bestFit="1" customWidth="1"/>
    <col min="7" max="7" width="7.19921875" bestFit="1" customWidth="1"/>
    <col min="8" max="8" width="14.19921875" bestFit="1" customWidth="1"/>
    <col min="9" max="9" width="10.5" style="45" bestFit="1" customWidth="1"/>
    <col min="10" max="10" width="14.59765625" style="42" bestFit="1" customWidth="1"/>
    <col min="11" max="11" width="13.296875" style="63" bestFit="1" customWidth="1"/>
    <col min="12" max="12" width="6.59765625" style="64" bestFit="1" customWidth="1"/>
    <col min="13" max="13" width="10.5" style="64" bestFit="1" customWidth="1"/>
    <col min="14" max="14" width="17.5" style="64" bestFit="1" customWidth="1"/>
    <col min="15" max="15" width="9.796875" style="64" bestFit="1" customWidth="1"/>
    <col min="16" max="16" width="22.69921875" style="64" bestFit="1" customWidth="1"/>
  </cols>
  <sheetData>
    <row r="1" spans="1:20" s="65" customFormat="1" ht="21.6" thickBot="1" x14ac:dyDescent="0.45">
      <c r="A1" s="127" t="s">
        <v>101</v>
      </c>
      <c r="B1" s="128"/>
      <c r="C1" s="128"/>
      <c r="D1" s="128"/>
      <c r="E1" s="128"/>
      <c r="F1" s="129"/>
      <c r="G1" s="128"/>
      <c r="H1" s="128"/>
      <c r="I1" s="130"/>
      <c r="J1" s="131"/>
      <c r="K1" s="310"/>
      <c r="L1" s="311"/>
      <c r="M1" s="311"/>
      <c r="N1" s="311"/>
      <c r="O1" s="311"/>
      <c r="P1" s="311"/>
    </row>
    <row r="2" spans="1:20" x14ac:dyDescent="0.3">
      <c r="A2" s="17" t="s">
        <v>16</v>
      </c>
      <c r="B2" s="294" t="s">
        <v>192</v>
      </c>
      <c r="C2" s="18" t="s">
        <v>17</v>
      </c>
      <c r="D2" s="18" t="s">
        <v>30</v>
      </c>
      <c r="E2" s="18" t="s">
        <v>31</v>
      </c>
      <c r="F2" s="40" t="s">
        <v>32</v>
      </c>
      <c r="G2" s="18" t="s">
        <v>33</v>
      </c>
      <c r="H2" s="18" t="s">
        <v>34</v>
      </c>
      <c r="I2" s="40" t="s">
        <v>32</v>
      </c>
      <c r="J2" s="41" t="s">
        <v>43</v>
      </c>
      <c r="K2" s="121"/>
      <c r="M2" s="122"/>
      <c r="N2" s="122"/>
      <c r="P2" s="122"/>
    </row>
    <row r="3" spans="1:20" ht="16.2" thickBot="1" x14ac:dyDescent="0.35">
      <c r="A3" s="75" t="s">
        <v>91</v>
      </c>
      <c r="B3" s="312"/>
      <c r="C3" s="76" t="s">
        <v>70</v>
      </c>
      <c r="D3" s="53"/>
      <c r="E3" s="53"/>
      <c r="F3" s="54"/>
      <c r="G3" s="53"/>
      <c r="H3" s="53"/>
      <c r="I3" s="61"/>
      <c r="J3" s="62">
        <f>SUM(I:I)</f>
        <v>11400</v>
      </c>
      <c r="Q3" s="64"/>
      <c r="R3" s="64"/>
      <c r="S3" s="64"/>
      <c r="T3" s="64"/>
    </row>
    <row r="4" spans="1:20" x14ac:dyDescent="0.3">
      <c r="A4" s="299" t="s">
        <v>91</v>
      </c>
      <c r="B4" s="303">
        <v>126800</v>
      </c>
      <c r="C4" s="56" t="s">
        <v>71</v>
      </c>
      <c r="D4" s="56"/>
      <c r="E4" s="56"/>
      <c r="F4" s="57"/>
      <c r="G4" s="56"/>
      <c r="H4" s="56"/>
      <c r="I4" s="57">
        <f>SUM(F5)</f>
        <v>1200</v>
      </c>
      <c r="J4" s="77"/>
      <c r="K4"/>
      <c r="M4" s="42"/>
      <c r="N4" s="42"/>
      <c r="O4" s="42"/>
      <c r="P4" s="42"/>
      <c r="Q4" s="64"/>
      <c r="R4" s="64"/>
      <c r="S4" s="64"/>
      <c r="T4" s="64"/>
    </row>
    <row r="5" spans="1:20" ht="16.2" thickBot="1" x14ac:dyDescent="0.35">
      <c r="A5" s="301"/>
      <c r="B5" s="305"/>
      <c r="C5" s="46"/>
      <c r="D5" s="46"/>
      <c r="E5" s="46"/>
      <c r="F5" s="47">
        <v>1200</v>
      </c>
      <c r="G5" s="46" t="s">
        <v>36</v>
      </c>
      <c r="H5" s="47" t="s">
        <v>53</v>
      </c>
      <c r="I5" s="47"/>
      <c r="J5" s="74"/>
      <c r="K5" s="124"/>
      <c r="M5" s="124"/>
      <c r="N5" s="124"/>
      <c r="O5" s="124"/>
      <c r="P5" s="124"/>
      <c r="Q5" s="64"/>
      <c r="R5" s="64"/>
      <c r="S5" s="64"/>
      <c r="T5" s="64"/>
    </row>
    <row r="6" spans="1:20" x14ac:dyDescent="0.3">
      <c r="A6" s="299" t="s">
        <v>91</v>
      </c>
      <c r="B6" s="303">
        <v>127000</v>
      </c>
      <c r="C6" s="56" t="s">
        <v>72</v>
      </c>
      <c r="D6" s="56"/>
      <c r="E6" s="56"/>
      <c r="F6" s="57"/>
      <c r="G6" s="56"/>
      <c r="H6" s="56"/>
      <c r="I6" s="57">
        <f>SUM(F7)</f>
        <v>1000</v>
      </c>
      <c r="J6" s="77"/>
      <c r="K6"/>
      <c r="M6" s="42"/>
      <c r="N6" s="42"/>
      <c r="O6" s="42"/>
      <c r="P6" s="42"/>
      <c r="Q6" s="64"/>
      <c r="R6" s="64"/>
      <c r="S6" s="64"/>
      <c r="T6" s="64"/>
    </row>
    <row r="7" spans="1:20" ht="16.2" thickBot="1" x14ac:dyDescent="0.35">
      <c r="A7" s="301"/>
      <c r="B7" s="305"/>
      <c r="C7" s="46"/>
      <c r="D7" s="46"/>
      <c r="E7" s="46"/>
      <c r="F7" s="47">
        <v>1000</v>
      </c>
      <c r="G7" s="46" t="s">
        <v>36</v>
      </c>
      <c r="H7" s="47" t="s">
        <v>54</v>
      </c>
      <c r="I7" s="47"/>
      <c r="J7" s="74"/>
      <c r="K7" s="124"/>
      <c r="M7" s="124"/>
      <c r="N7" s="124"/>
      <c r="O7" s="124"/>
      <c r="P7" s="124"/>
      <c r="Q7" s="64"/>
      <c r="R7" s="64"/>
      <c r="S7" s="64"/>
      <c r="T7" s="64"/>
    </row>
    <row r="8" spans="1:20" x14ac:dyDescent="0.3">
      <c r="A8" s="299" t="s">
        <v>91</v>
      </c>
      <c r="B8" s="303">
        <v>127200</v>
      </c>
      <c r="C8" s="56" t="s">
        <v>73</v>
      </c>
      <c r="D8" s="56"/>
      <c r="E8" s="56"/>
      <c r="F8" s="57"/>
      <c r="G8" s="56"/>
      <c r="H8" s="56"/>
      <c r="I8" s="57">
        <f>SUM(F9)</f>
        <v>500</v>
      </c>
      <c r="J8" s="77"/>
      <c r="K8"/>
      <c r="M8" s="42"/>
      <c r="N8" s="42"/>
      <c r="O8" s="42"/>
      <c r="P8" s="42"/>
      <c r="Q8" s="64"/>
      <c r="R8" s="64"/>
      <c r="S8" s="64"/>
      <c r="T8" s="64"/>
    </row>
    <row r="9" spans="1:20" ht="16.2" thickBot="1" x14ac:dyDescent="0.35">
      <c r="A9" s="301"/>
      <c r="B9" s="305"/>
      <c r="C9" s="46"/>
      <c r="D9" s="46"/>
      <c r="E9" s="46"/>
      <c r="F9" s="47">
        <v>500</v>
      </c>
      <c r="G9" s="46" t="s">
        <v>36</v>
      </c>
      <c r="H9" s="47" t="s">
        <v>53</v>
      </c>
      <c r="I9" s="47"/>
      <c r="J9" s="74"/>
      <c r="K9" s="124"/>
      <c r="M9" s="124"/>
      <c r="N9" s="124"/>
      <c r="O9" s="124"/>
      <c r="P9" s="124"/>
      <c r="Q9" s="64"/>
      <c r="R9" s="64"/>
      <c r="S9" s="64"/>
      <c r="T9" s="64"/>
    </row>
    <row r="10" spans="1:20" x14ac:dyDescent="0.3">
      <c r="A10" s="299" t="s">
        <v>91</v>
      </c>
      <c r="B10" s="303">
        <v>127400</v>
      </c>
      <c r="C10" s="56" t="s">
        <v>68</v>
      </c>
      <c r="D10" s="56"/>
      <c r="E10" s="56"/>
      <c r="F10" s="57"/>
      <c r="G10" s="56"/>
      <c r="H10" s="56"/>
      <c r="I10" s="57">
        <f>SUM(F11)</f>
        <v>3700</v>
      </c>
      <c r="J10" s="77"/>
      <c r="K10"/>
      <c r="M10" s="42"/>
      <c r="N10" s="42"/>
      <c r="O10" s="42"/>
      <c r="P10" s="42"/>
      <c r="Q10" s="64"/>
      <c r="R10" s="64"/>
      <c r="S10" s="64"/>
      <c r="T10" s="64"/>
    </row>
    <row r="11" spans="1:20" ht="16.2" thickBot="1" x14ac:dyDescent="0.35">
      <c r="A11" s="301"/>
      <c r="B11" s="305"/>
      <c r="C11" s="46"/>
      <c r="D11" s="48" t="s">
        <v>55</v>
      </c>
      <c r="E11" s="48" t="s">
        <v>56</v>
      </c>
      <c r="F11" s="49">
        <v>3700</v>
      </c>
      <c r="G11" s="48" t="s">
        <v>36</v>
      </c>
      <c r="H11" s="85" t="s">
        <v>38</v>
      </c>
      <c r="I11" s="47"/>
      <c r="J11" s="74"/>
      <c r="K11" s="124"/>
      <c r="M11" s="124"/>
      <c r="N11" s="124"/>
      <c r="O11" s="124"/>
      <c r="P11" s="124"/>
      <c r="Q11" s="64"/>
      <c r="R11" s="64"/>
      <c r="S11" s="64"/>
      <c r="T11" s="64"/>
    </row>
    <row r="12" spans="1:20" x14ac:dyDescent="0.3">
      <c r="A12" s="299" t="s">
        <v>91</v>
      </c>
      <c r="B12" s="303">
        <v>127600</v>
      </c>
      <c r="C12" s="56" t="s">
        <v>69</v>
      </c>
      <c r="D12" s="56"/>
      <c r="E12" s="56"/>
      <c r="F12" s="57"/>
      <c r="G12" s="56"/>
      <c r="H12" s="56"/>
      <c r="I12" s="57">
        <f>SUM(F13:F14)</f>
        <v>5000</v>
      </c>
      <c r="J12" s="77"/>
      <c r="K12"/>
      <c r="M12" s="42"/>
      <c r="N12" s="42"/>
      <c r="O12" s="42"/>
      <c r="P12" s="42"/>
      <c r="Q12" s="64"/>
      <c r="R12" s="64"/>
      <c r="S12" s="64"/>
      <c r="T12" s="64"/>
    </row>
    <row r="13" spans="1:20" ht="16.2" thickBot="1" x14ac:dyDescent="0.35">
      <c r="A13" s="300"/>
      <c r="B13" s="304"/>
      <c r="C13" s="59"/>
      <c r="D13" s="59" t="s">
        <v>57</v>
      </c>
      <c r="E13" s="59" t="s">
        <v>58</v>
      </c>
      <c r="F13" s="60">
        <v>1500</v>
      </c>
      <c r="G13" s="59" t="s">
        <v>36</v>
      </c>
      <c r="H13" s="59" t="s">
        <v>51</v>
      </c>
      <c r="I13" s="60"/>
      <c r="J13" s="74"/>
      <c r="K13" s="133"/>
      <c r="M13" s="124"/>
      <c r="N13" s="124"/>
      <c r="O13" s="124"/>
      <c r="P13" s="124"/>
      <c r="Q13" s="64"/>
      <c r="R13" s="64"/>
      <c r="S13" s="64"/>
      <c r="T13" s="64"/>
    </row>
    <row r="14" spans="1:20" ht="16.2" thickBot="1" x14ac:dyDescent="0.35">
      <c r="A14" s="301"/>
      <c r="B14" s="305"/>
      <c r="C14" s="50"/>
      <c r="D14" s="50" t="s">
        <v>59</v>
      </c>
      <c r="E14" s="50" t="s">
        <v>58</v>
      </c>
      <c r="F14" s="51">
        <v>3500</v>
      </c>
      <c r="G14" s="50" t="s">
        <v>36</v>
      </c>
      <c r="H14" s="50" t="s">
        <v>39</v>
      </c>
      <c r="I14" s="51"/>
      <c r="J14" s="69"/>
      <c r="K14" s="134"/>
      <c r="M14" s="126"/>
      <c r="N14" s="126"/>
      <c r="O14" s="126"/>
      <c r="P14" s="126"/>
    </row>
    <row r="16" spans="1:20" ht="21.6" thickBot="1" x14ac:dyDescent="0.45">
      <c r="A16" s="88" t="s">
        <v>102</v>
      </c>
      <c r="B16" s="88"/>
      <c r="C16" s="88"/>
      <c r="D16" s="88"/>
      <c r="E16" s="88"/>
      <c r="F16" s="88"/>
      <c r="G16" s="89"/>
    </row>
    <row r="17" spans="1:7" ht="16.2" thickBot="1" x14ac:dyDescent="0.35">
      <c r="A17" s="90" t="s">
        <v>16</v>
      </c>
      <c r="B17" s="297" t="s">
        <v>192</v>
      </c>
      <c r="C17" s="91" t="s">
        <v>17</v>
      </c>
      <c r="D17" s="92" t="s">
        <v>103</v>
      </c>
      <c r="E17" s="93" t="s">
        <v>104</v>
      </c>
      <c r="F17" s="93" t="s">
        <v>105</v>
      </c>
      <c r="G17" s="94" t="s">
        <v>106</v>
      </c>
    </row>
    <row r="18" spans="1:7" x14ac:dyDescent="0.3">
      <c r="A18" s="280" t="s">
        <v>91</v>
      </c>
      <c r="B18" s="306">
        <v>127700</v>
      </c>
      <c r="C18" s="282" t="s">
        <v>119</v>
      </c>
      <c r="D18" s="284" t="s">
        <v>120</v>
      </c>
      <c r="E18" s="96" t="s">
        <v>108</v>
      </c>
      <c r="F18" s="97">
        <v>720</v>
      </c>
      <c r="G18" s="308">
        <f>SUM(F18:F19)</f>
        <v>960</v>
      </c>
    </row>
    <row r="19" spans="1:7" ht="16.2" thickBot="1" x14ac:dyDescent="0.35">
      <c r="A19" s="281"/>
      <c r="B19" s="307"/>
      <c r="C19" s="283"/>
      <c r="D19" s="285"/>
      <c r="E19" s="98" t="s">
        <v>118</v>
      </c>
      <c r="F19" s="99">
        <v>240</v>
      </c>
      <c r="G19" s="309"/>
    </row>
    <row r="20" spans="1:7" x14ac:dyDescent="0.3">
      <c r="A20" s="280" t="s">
        <v>91</v>
      </c>
      <c r="B20" s="306">
        <v>126600</v>
      </c>
      <c r="C20" s="284" t="s">
        <v>111</v>
      </c>
      <c r="D20" s="284" t="s">
        <v>121</v>
      </c>
      <c r="E20" s="96" t="s">
        <v>109</v>
      </c>
      <c r="F20" s="97">
        <v>160</v>
      </c>
      <c r="G20" s="308">
        <f>SUM(F20:F21)</f>
        <v>320</v>
      </c>
    </row>
    <row r="21" spans="1:7" ht="16.2" thickBot="1" x14ac:dyDescent="0.35">
      <c r="A21" s="281"/>
      <c r="B21" s="307"/>
      <c r="C21" s="285"/>
      <c r="D21" s="285"/>
      <c r="E21" s="98" t="s">
        <v>118</v>
      </c>
      <c r="F21" s="99">
        <v>160</v>
      </c>
      <c r="G21" s="309"/>
    </row>
    <row r="22" spans="1:7" ht="31.8" thickBot="1" x14ac:dyDescent="0.35">
      <c r="A22" s="100" t="s">
        <v>91</v>
      </c>
      <c r="B22" s="313">
        <v>126900</v>
      </c>
      <c r="C22" s="102" t="s">
        <v>193</v>
      </c>
      <c r="D22" s="102" t="s">
        <v>123</v>
      </c>
      <c r="E22" s="103" t="s">
        <v>113</v>
      </c>
      <c r="F22" s="104">
        <v>24</v>
      </c>
      <c r="G22" s="105">
        <f>SUM(F22)</f>
        <v>24</v>
      </c>
    </row>
    <row r="23" spans="1:7" ht="31.8" thickBot="1" x14ac:dyDescent="0.35">
      <c r="A23" s="100" t="s">
        <v>91</v>
      </c>
      <c r="B23" s="313">
        <v>127500</v>
      </c>
      <c r="C23" s="101" t="s">
        <v>112</v>
      </c>
      <c r="D23" s="102" t="s">
        <v>123</v>
      </c>
      <c r="E23" s="103" t="s">
        <v>113</v>
      </c>
      <c r="F23" s="104">
        <v>24</v>
      </c>
      <c r="G23" s="105">
        <f t="shared" ref="G23:G26" si="0">SUM(F23)</f>
        <v>24</v>
      </c>
    </row>
    <row r="24" spans="1:7" ht="31.8" thickBot="1" x14ac:dyDescent="0.35">
      <c r="A24" s="100" t="s">
        <v>91</v>
      </c>
      <c r="B24" s="313">
        <v>127100</v>
      </c>
      <c r="C24" s="101" t="s">
        <v>116</v>
      </c>
      <c r="D24" s="102" t="s">
        <v>123</v>
      </c>
      <c r="E24" s="103" t="s">
        <v>113</v>
      </c>
      <c r="F24" s="104">
        <v>16</v>
      </c>
      <c r="G24" s="105">
        <f t="shared" si="0"/>
        <v>16</v>
      </c>
    </row>
    <row r="25" spans="1:7" ht="31.8" thickBot="1" x14ac:dyDescent="0.35">
      <c r="A25" s="100" t="s">
        <v>91</v>
      </c>
      <c r="B25" s="313">
        <v>127300</v>
      </c>
      <c r="C25" s="101" t="s">
        <v>114</v>
      </c>
      <c r="D25" s="102" t="s">
        <v>123</v>
      </c>
      <c r="E25" s="103" t="s">
        <v>113</v>
      </c>
      <c r="F25" s="104">
        <v>24</v>
      </c>
      <c r="G25" s="105">
        <f t="shared" si="0"/>
        <v>24</v>
      </c>
    </row>
    <row r="26" spans="1:7" ht="31.8" thickBot="1" x14ac:dyDescent="0.35">
      <c r="A26" s="100" t="s">
        <v>91</v>
      </c>
      <c r="B26" s="313">
        <v>126700</v>
      </c>
      <c r="C26" s="101" t="s">
        <v>115</v>
      </c>
      <c r="D26" s="102" t="s">
        <v>123</v>
      </c>
      <c r="E26" s="103" t="s">
        <v>113</v>
      </c>
      <c r="F26" s="104">
        <v>24</v>
      </c>
      <c r="G26" s="105">
        <f t="shared" si="0"/>
        <v>24</v>
      </c>
    </row>
    <row r="27" spans="1:7" x14ac:dyDescent="0.3">
      <c r="A27" s="280" t="s">
        <v>91</v>
      </c>
      <c r="B27" s="306">
        <v>127800</v>
      </c>
      <c r="C27" s="282" t="s">
        <v>117</v>
      </c>
      <c r="D27" s="284" t="s">
        <v>122</v>
      </c>
      <c r="E27" s="96" t="s">
        <v>108</v>
      </c>
      <c r="F27" s="97">
        <v>240</v>
      </c>
      <c r="G27" s="308">
        <f>SUM(F27:F28)</f>
        <v>320</v>
      </c>
    </row>
    <row r="28" spans="1:7" ht="16.2" thickBot="1" x14ac:dyDescent="0.35">
      <c r="A28" s="281"/>
      <c r="B28" s="307"/>
      <c r="C28" s="283"/>
      <c r="D28" s="285"/>
      <c r="E28" s="98" t="s">
        <v>118</v>
      </c>
      <c r="F28" s="99">
        <v>80</v>
      </c>
      <c r="G28" s="309"/>
    </row>
    <row r="29" spans="1:7" ht="16.2" thickBot="1" x14ac:dyDescent="0.35">
      <c r="A29" s="106"/>
      <c r="B29" s="298"/>
      <c r="C29" s="107" t="s">
        <v>43</v>
      </c>
      <c r="D29" s="107"/>
      <c r="E29" s="107"/>
      <c r="F29" s="108">
        <f>SUM(F18:F28)</f>
        <v>1712</v>
      </c>
      <c r="G29" s="109">
        <f>SUM(G18:G28)</f>
        <v>1712</v>
      </c>
    </row>
  </sheetData>
  <mergeCells count="25">
    <mergeCell ref="G18:G19"/>
    <mergeCell ref="G20:G21"/>
    <mergeCell ref="G27:G28"/>
    <mergeCell ref="B4:B5"/>
    <mergeCell ref="B6:B7"/>
    <mergeCell ref="B8:B9"/>
    <mergeCell ref="B10:B11"/>
    <mergeCell ref="B12:B14"/>
    <mergeCell ref="A4:A5"/>
    <mergeCell ref="A6:A7"/>
    <mergeCell ref="A8:A9"/>
    <mergeCell ref="A10:A11"/>
    <mergeCell ref="A12:A14"/>
    <mergeCell ref="A27:A28"/>
    <mergeCell ref="C27:C28"/>
    <mergeCell ref="D27:D28"/>
    <mergeCell ref="A18:A19"/>
    <mergeCell ref="C18:C19"/>
    <mergeCell ref="D18:D19"/>
    <mergeCell ref="A20:A21"/>
    <mergeCell ref="C20:C21"/>
    <mergeCell ref="D20:D21"/>
    <mergeCell ref="B18:B19"/>
    <mergeCell ref="B20:B21"/>
    <mergeCell ref="B27:B28"/>
  </mergeCells>
  <hyperlinks>
    <hyperlink ref="H11" location="Quotations!H1" display="Vendor Quote" xr:uid="{00000000-0004-0000-0500-000000000000}"/>
  </hyperlinks>
  <pageMargins left="0.7" right="0.7" top="0.75" bottom="0.75" header="0.3" footer="0.3"/>
  <pageSetup orientation="portrait" horizontalDpi="4294967295" verticalDpi="4294967295"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T43"/>
  <sheetViews>
    <sheetView tabSelected="1" topLeftCell="A19" zoomScaleNormal="100" workbookViewId="0">
      <pane xSplit="1" topLeftCell="B1" activePane="topRight" state="frozen"/>
      <selection pane="topRight" activeCell="C32" sqref="C32:C34"/>
    </sheetView>
  </sheetViews>
  <sheetFormatPr defaultRowHeight="15.6" x14ac:dyDescent="0.3"/>
  <cols>
    <col min="1" max="1" width="10.296875" bestFit="1" customWidth="1"/>
    <col min="2" max="2" width="10.296875" customWidth="1"/>
    <col min="3" max="3" width="59.796875" bestFit="1" customWidth="1"/>
    <col min="4" max="4" width="23.19921875" bestFit="1" customWidth="1"/>
    <col min="5" max="5" width="14.09765625" bestFit="1" customWidth="1"/>
    <col min="6" max="6" width="7.296875" style="42" bestFit="1" customWidth="1"/>
    <col min="7" max="7" width="9.296875" bestFit="1" customWidth="1"/>
    <col min="8" max="8" width="14.796875" bestFit="1" customWidth="1"/>
    <col min="9" max="9" width="10.5" style="45" bestFit="1" customWidth="1"/>
    <col min="10" max="10" width="14.59765625" style="42" customWidth="1"/>
    <col min="11" max="11" width="14" style="63" bestFit="1" customWidth="1"/>
    <col min="12" max="12" width="13.09765625" style="64" bestFit="1" customWidth="1"/>
    <col min="13" max="13" width="10.5" style="64" bestFit="1" customWidth="1"/>
    <col min="14" max="14" width="17.5" style="64" bestFit="1" customWidth="1"/>
    <col min="15" max="15" width="9.796875" style="64" bestFit="1" customWidth="1"/>
    <col min="16" max="16" width="22.69921875" style="64" bestFit="1" customWidth="1"/>
  </cols>
  <sheetData>
    <row r="1" spans="1:20" s="65" customFormat="1" ht="21.6" thickBot="1" x14ac:dyDescent="0.45">
      <c r="A1" s="127" t="s">
        <v>101</v>
      </c>
      <c r="B1" s="128"/>
      <c r="C1" s="128"/>
      <c r="D1" s="128"/>
      <c r="E1" s="128"/>
      <c r="F1" s="129"/>
      <c r="G1" s="128"/>
      <c r="H1" s="128"/>
      <c r="I1" s="130"/>
      <c r="J1" s="131"/>
      <c r="K1" s="135"/>
      <c r="L1" s="136"/>
      <c r="M1" s="136"/>
      <c r="N1" s="136"/>
      <c r="O1" s="136"/>
      <c r="P1" s="136"/>
    </row>
    <row r="2" spans="1:20" x14ac:dyDescent="0.3">
      <c r="A2" s="17" t="s">
        <v>16</v>
      </c>
      <c r="B2" s="294" t="s">
        <v>192</v>
      </c>
      <c r="C2" s="18" t="s">
        <v>17</v>
      </c>
      <c r="D2" s="18" t="s">
        <v>30</v>
      </c>
      <c r="E2" s="18" t="s">
        <v>31</v>
      </c>
      <c r="F2" s="40" t="s">
        <v>32</v>
      </c>
      <c r="G2" s="18" t="s">
        <v>33</v>
      </c>
      <c r="H2" s="18" t="s">
        <v>34</v>
      </c>
      <c r="I2" s="40" t="s">
        <v>32</v>
      </c>
      <c r="J2" s="41" t="s">
        <v>43</v>
      </c>
      <c r="K2" s="121"/>
      <c r="M2" s="122"/>
      <c r="N2" s="122"/>
      <c r="P2" s="122"/>
    </row>
    <row r="3" spans="1:20" ht="16.2" thickBot="1" x14ac:dyDescent="0.35">
      <c r="A3" s="75" t="s">
        <v>92</v>
      </c>
      <c r="B3" s="312"/>
      <c r="C3" s="76" t="s">
        <v>74</v>
      </c>
      <c r="D3" s="53"/>
      <c r="E3" s="53"/>
      <c r="F3" s="54"/>
      <c r="G3" s="53"/>
      <c r="H3" s="53"/>
      <c r="I3" s="61"/>
      <c r="J3" s="62">
        <f>SUM(I:I)</f>
        <v>86572.560800000007</v>
      </c>
      <c r="Q3" s="64"/>
      <c r="R3" s="64"/>
      <c r="S3" s="64"/>
      <c r="T3" s="64"/>
    </row>
    <row r="4" spans="1:20" x14ac:dyDescent="0.3">
      <c r="A4" s="55" t="s">
        <v>92</v>
      </c>
      <c r="B4" s="302">
        <v>128500</v>
      </c>
      <c r="C4" s="56" t="s">
        <v>75</v>
      </c>
      <c r="D4" s="72"/>
      <c r="E4" s="72"/>
      <c r="F4" s="57"/>
      <c r="G4" s="72"/>
      <c r="H4" s="72"/>
      <c r="I4" s="72">
        <f>SUM(F5:F9)</f>
        <v>14601</v>
      </c>
      <c r="J4" s="73"/>
      <c r="K4" s="45"/>
      <c r="M4" s="137"/>
      <c r="N4" s="137"/>
      <c r="O4"/>
      <c r="P4"/>
      <c r="Q4" s="64"/>
      <c r="R4" s="64"/>
      <c r="S4" s="64"/>
      <c r="T4" s="64"/>
    </row>
    <row r="5" spans="1:20" x14ac:dyDescent="0.3">
      <c r="A5" s="48"/>
      <c r="B5" s="48"/>
      <c r="C5" s="48"/>
      <c r="D5" s="66" t="s">
        <v>138</v>
      </c>
      <c r="E5" s="66" t="s">
        <v>139</v>
      </c>
      <c r="F5" s="85">
        <f>Quotations!N29</f>
        <v>6240</v>
      </c>
      <c r="G5" s="66" t="s">
        <v>36</v>
      </c>
      <c r="H5" s="153" t="s">
        <v>38</v>
      </c>
      <c r="I5" s="66"/>
      <c r="J5" s="49"/>
      <c r="K5" s="125"/>
      <c r="M5" s="138"/>
      <c r="N5" s="138"/>
      <c r="O5" s="134"/>
      <c r="P5" s="134"/>
      <c r="Q5" s="64"/>
      <c r="R5" s="64"/>
      <c r="S5" s="64"/>
      <c r="T5" s="64"/>
    </row>
    <row r="6" spans="1:20" x14ac:dyDescent="0.3">
      <c r="A6" s="48"/>
      <c r="B6" s="48"/>
      <c r="C6" s="48"/>
      <c r="D6" s="66" t="s">
        <v>173</v>
      </c>
      <c r="E6" s="66" t="s">
        <v>139</v>
      </c>
      <c r="F6" s="85">
        <f>Quotations!N30</f>
        <v>4050</v>
      </c>
      <c r="G6" s="66" t="s">
        <v>36</v>
      </c>
      <c r="H6" s="153" t="s">
        <v>38</v>
      </c>
      <c r="I6" s="66"/>
      <c r="J6" s="49"/>
      <c r="K6" s="45"/>
      <c r="M6" s="137"/>
      <c r="N6" s="137"/>
      <c r="O6"/>
      <c r="P6"/>
      <c r="Q6" s="64"/>
      <c r="R6" s="64"/>
      <c r="S6" s="64"/>
      <c r="T6" s="64"/>
    </row>
    <row r="7" spans="1:20" x14ac:dyDescent="0.3">
      <c r="A7" s="48"/>
      <c r="B7" s="48"/>
      <c r="C7" s="48"/>
      <c r="D7" s="66" t="s">
        <v>174</v>
      </c>
      <c r="E7" s="66" t="s">
        <v>139</v>
      </c>
      <c r="F7" s="85">
        <f>Quotations!N31</f>
        <v>1950</v>
      </c>
      <c r="G7" s="66" t="s">
        <v>36</v>
      </c>
      <c r="H7" s="153" t="s">
        <v>38</v>
      </c>
      <c r="I7" s="66"/>
      <c r="J7" s="49"/>
      <c r="K7" s="123"/>
      <c r="M7" s="139"/>
      <c r="N7" s="139"/>
      <c r="O7" s="133"/>
      <c r="P7" s="133"/>
      <c r="Q7" s="64"/>
      <c r="R7" s="64"/>
      <c r="S7" s="64"/>
      <c r="T7" s="64"/>
    </row>
    <row r="8" spans="1:20" x14ac:dyDescent="0.3">
      <c r="A8" s="48"/>
      <c r="B8" s="48"/>
      <c r="C8" s="48"/>
      <c r="D8" s="66" t="s">
        <v>185</v>
      </c>
      <c r="E8" s="66" t="s">
        <v>140</v>
      </c>
      <c r="F8" s="85">
        <f>Quotations!N32</f>
        <v>1852.2</v>
      </c>
      <c r="G8" s="66" t="s">
        <v>36</v>
      </c>
      <c r="H8" s="153" t="s">
        <v>38</v>
      </c>
      <c r="I8" s="66"/>
      <c r="J8" s="49"/>
      <c r="K8" s="123"/>
      <c r="M8" s="139"/>
      <c r="N8" s="139"/>
      <c r="O8" s="133"/>
      <c r="P8" s="133"/>
      <c r="Q8" s="64"/>
      <c r="R8" s="64"/>
      <c r="S8" s="64"/>
      <c r="T8" s="64"/>
    </row>
    <row r="9" spans="1:20" ht="16.2" thickBot="1" x14ac:dyDescent="0.35">
      <c r="A9" s="48"/>
      <c r="B9" s="48"/>
      <c r="C9" s="48"/>
      <c r="D9" s="66" t="s">
        <v>186</v>
      </c>
      <c r="E9" s="66" t="s">
        <v>140</v>
      </c>
      <c r="F9" s="85">
        <f>Quotations!N33</f>
        <v>508.8</v>
      </c>
      <c r="G9" s="66" t="s">
        <v>36</v>
      </c>
      <c r="H9" s="153" t="s">
        <v>38</v>
      </c>
      <c r="I9" s="66"/>
      <c r="J9" s="49"/>
      <c r="K9" s="45"/>
      <c r="M9" s="137"/>
      <c r="N9" s="137"/>
      <c r="O9"/>
      <c r="P9"/>
      <c r="Q9" s="64"/>
      <c r="R9" s="64"/>
      <c r="S9" s="64"/>
      <c r="T9" s="64"/>
    </row>
    <row r="10" spans="1:20" x14ac:dyDescent="0.3">
      <c r="A10" s="55" t="s">
        <v>92</v>
      </c>
      <c r="B10" s="302">
        <v>128800</v>
      </c>
      <c r="C10" s="56" t="s">
        <v>76</v>
      </c>
      <c r="D10" s="72"/>
      <c r="E10" s="72"/>
      <c r="F10" s="57"/>
      <c r="G10" s="72"/>
      <c r="H10" s="72"/>
      <c r="I10" s="72">
        <f>SUM(F11:F15)</f>
        <v>9184.2200000000012</v>
      </c>
      <c r="J10" s="73"/>
      <c r="K10" s="125"/>
      <c r="M10" s="138"/>
      <c r="N10" s="138"/>
      <c r="O10" s="134"/>
      <c r="P10" s="134"/>
      <c r="Q10" s="64"/>
      <c r="R10" s="64"/>
      <c r="S10" s="64"/>
      <c r="T10" s="64"/>
    </row>
    <row r="11" spans="1:20" x14ac:dyDescent="0.3">
      <c r="A11" s="58"/>
      <c r="B11" s="296"/>
      <c r="C11" s="59"/>
      <c r="D11" s="70" t="s">
        <v>190</v>
      </c>
      <c r="E11" s="70" t="s">
        <v>175</v>
      </c>
      <c r="F11" s="154">
        <f>Quotations!N54</f>
        <v>7650</v>
      </c>
      <c r="G11" s="66" t="s">
        <v>36</v>
      </c>
      <c r="H11" s="155" t="s">
        <v>38</v>
      </c>
      <c r="I11" s="70"/>
      <c r="J11" s="71"/>
      <c r="K11" s="45"/>
      <c r="M11" s="137"/>
      <c r="N11" s="137"/>
      <c r="O11"/>
      <c r="P11"/>
      <c r="Q11" s="64"/>
      <c r="R11" s="64"/>
      <c r="S11" s="64"/>
      <c r="T11" s="64"/>
    </row>
    <row r="12" spans="1:20" x14ac:dyDescent="0.3">
      <c r="A12" s="48"/>
      <c r="B12" s="48"/>
      <c r="C12" s="48"/>
      <c r="D12" s="66" t="s">
        <v>176</v>
      </c>
      <c r="E12" s="66" t="s">
        <v>35</v>
      </c>
      <c r="F12" s="85">
        <f>Quotations!N56</f>
        <v>1271.04</v>
      </c>
      <c r="G12" s="66" t="s">
        <v>36</v>
      </c>
      <c r="H12" s="153" t="s">
        <v>38</v>
      </c>
      <c r="I12" s="66"/>
      <c r="J12" s="49"/>
      <c r="K12" s="125"/>
      <c r="M12" s="134"/>
      <c r="N12" s="134"/>
      <c r="O12" s="134"/>
      <c r="P12" s="134"/>
    </row>
    <row r="13" spans="1:20" x14ac:dyDescent="0.3">
      <c r="A13" s="48"/>
      <c r="B13" s="48"/>
      <c r="C13" s="48"/>
      <c r="D13" s="66" t="s">
        <v>143</v>
      </c>
      <c r="E13" s="66" t="s">
        <v>35</v>
      </c>
      <c r="F13" s="85">
        <f>Quotations!N55</f>
        <v>150</v>
      </c>
      <c r="G13" s="66" t="s">
        <v>36</v>
      </c>
      <c r="H13" s="153" t="s">
        <v>38</v>
      </c>
      <c r="I13" s="66"/>
      <c r="J13" s="49"/>
      <c r="K13" s="125"/>
      <c r="M13" s="134"/>
      <c r="N13" s="134"/>
      <c r="O13" s="134"/>
      <c r="P13" s="134"/>
    </row>
    <row r="14" spans="1:20" x14ac:dyDescent="0.3">
      <c r="A14" s="48"/>
      <c r="B14" s="48"/>
      <c r="C14" s="48"/>
      <c r="D14" s="66" t="s">
        <v>177</v>
      </c>
      <c r="E14" s="66" t="s">
        <v>35</v>
      </c>
      <c r="F14" s="85">
        <f>Quotations!N57</f>
        <v>3.28</v>
      </c>
      <c r="G14" s="66" t="s">
        <v>36</v>
      </c>
      <c r="H14" s="153" t="s">
        <v>38</v>
      </c>
      <c r="I14" s="66"/>
      <c r="J14" s="49"/>
      <c r="K14" s="125"/>
      <c r="M14" s="134"/>
      <c r="N14" s="134"/>
      <c r="O14" s="134"/>
      <c r="P14" s="134"/>
    </row>
    <row r="15" spans="1:20" ht="16.2" thickBot="1" x14ac:dyDescent="0.35">
      <c r="A15" s="48"/>
      <c r="B15" s="48"/>
      <c r="C15" s="48"/>
      <c r="D15" s="66" t="s">
        <v>178</v>
      </c>
      <c r="E15" s="66" t="s">
        <v>151</v>
      </c>
      <c r="F15" s="85">
        <f>Quotations!N58</f>
        <v>109.9</v>
      </c>
      <c r="G15" s="66" t="s">
        <v>36</v>
      </c>
      <c r="H15" s="153" t="s">
        <v>38</v>
      </c>
      <c r="I15" s="66"/>
      <c r="J15" s="49"/>
      <c r="K15" s="125"/>
      <c r="M15" s="134"/>
      <c r="N15" s="134"/>
      <c r="O15" s="134"/>
      <c r="P15" s="134"/>
    </row>
    <row r="16" spans="1:20" x14ac:dyDescent="0.3">
      <c r="A16" s="55" t="s">
        <v>92</v>
      </c>
      <c r="B16" s="302">
        <v>129100</v>
      </c>
      <c r="C16" s="56" t="s">
        <v>77</v>
      </c>
      <c r="D16" s="72"/>
      <c r="E16" s="72"/>
      <c r="F16" s="57"/>
      <c r="G16" s="156"/>
      <c r="H16" s="72"/>
      <c r="I16" s="72">
        <f>SUM(F17:F22)</f>
        <v>52990.340799999998</v>
      </c>
      <c r="J16" s="73"/>
      <c r="K16" s="125"/>
      <c r="M16" s="134"/>
      <c r="N16" s="134"/>
      <c r="O16" s="134"/>
      <c r="P16" s="134"/>
    </row>
    <row r="17" spans="1:16" x14ac:dyDescent="0.3">
      <c r="A17" s="48"/>
      <c r="B17" s="48"/>
      <c r="C17" s="48"/>
      <c r="D17" s="66" t="s">
        <v>179</v>
      </c>
      <c r="E17" s="66" t="s">
        <v>154</v>
      </c>
      <c r="F17" s="85">
        <f>Quotations!N97</f>
        <v>43253.4</v>
      </c>
      <c r="G17" s="66" t="s">
        <v>36</v>
      </c>
      <c r="H17" s="153" t="s">
        <v>38</v>
      </c>
      <c r="I17" s="66"/>
      <c r="J17" s="49"/>
      <c r="K17" s="125"/>
      <c r="M17" s="134"/>
      <c r="N17" s="134"/>
      <c r="O17" s="134"/>
      <c r="P17" s="134"/>
    </row>
    <row r="18" spans="1:16" x14ac:dyDescent="0.3">
      <c r="A18" s="48"/>
      <c r="B18" s="48"/>
      <c r="C18" s="48"/>
      <c r="D18" s="66" t="s">
        <v>180</v>
      </c>
      <c r="E18" s="66" t="s">
        <v>154</v>
      </c>
      <c r="F18" s="85">
        <f>Quotations!N98</f>
        <v>1200</v>
      </c>
      <c r="G18" s="66" t="s">
        <v>36</v>
      </c>
      <c r="H18" s="153" t="s">
        <v>38</v>
      </c>
      <c r="I18" s="66"/>
      <c r="J18" s="49"/>
      <c r="K18" s="125"/>
      <c r="M18" s="134"/>
      <c r="N18" s="134"/>
      <c r="O18" s="134"/>
      <c r="P18" s="134"/>
    </row>
    <row r="19" spans="1:16" x14ac:dyDescent="0.3">
      <c r="A19" s="48"/>
      <c r="B19" s="48"/>
      <c r="C19" s="48"/>
      <c r="D19" s="66" t="s">
        <v>181</v>
      </c>
      <c r="E19" s="66" t="s">
        <v>154</v>
      </c>
      <c r="F19" s="85">
        <f>Quotations!N99</f>
        <v>250</v>
      </c>
      <c r="G19" s="66" t="s">
        <v>36</v>
      </c>
      <c r="H19" s="153" t="s">
        <v>38</v>
      </c>
      <c r="I19" s="66"/>
      <c r="J19" s="49"/>
      <c r="K19" s="125"/>
      <c r="M19" s="134"/>
      <c r="N19" s="134"/>
      <c r="O19" s="134"/>
      <c r="P19" s="134"/>
    </row>
    <row r="20" spans="1:16" x14ac:dyDescent="0.3">
      <c r="A20" s="48"/>
      <c r="B20" s="48"/>
      <c r="C20" s="48"/>
      <c r="D20" s="66" t="s">
        <v>158</v>
      </c>
      <c r="E20" s="66" t="s">
        <v>159</v>
      </c>
      <c r="F20" s="85">
        <f>Quotations!N100</f>
        <v>3417.6</v>
      </c>
      <c r="G20" s="66" t="s">
        <v>36</v>
      </c>
      <c r="H20" s="153" t="s">
        <v>38</v>
      </c>
      <c r="I20" s="66"/>
      <c r="J20" s="49"/>
      <c r="K20" s="125"/>
      <c r="M20" s="134"/>
      <c r="N20" s="134"/>
      <c r="O20" s="134"/>
      <c r="P20" s="134"/>
    </row>
    <row r="21" spans="1:16" x14ac:dyDescent="0.3">
      <c r="A21" s="48"/>
      <c r="B21" s="48"/>
      <c r="C21" s="48"/>
      <c r="D21" s="66" t="s">
        <v>160</v>
      </c>
      <c r="E21" s="66" t="s">
        <v>161</v>
      </c>
      <c r="F21" s="85">
        <f>Quotations!N101</f>
        <v>309.3408</v>
      </c>
      <c r="G21" s="66" t="s">
        <v>36</v>
      </c>
      <c r="H21" s="153" t="s">
        <v>38</v>
      </c>
      <c r="I21" s="66"/>
      <c r="J21" s="49"/>
      <c r="K21" s="125"/>
      <c r="M21" s="134"/>
      <c r="N21" s="134"/>
      <c r="O21" s="134"/>
      <c r="P21" s="134"/>
    </row>
    <row r="22" spans="1:16" ht="16.2" thickBot="1" x14ac:dyDescent="0.35">
      <c r="A22" s="48"/>
      <c r="B22" s="48"/>
      <c r="C22" s="48"/>
      <c r="D22" s="66" t="s">
        <v>163</v>
      </c>
      <c r="E22" s="66" t="s">
        <v>164</v>
      </c>
      <c r="F22" s="85">
        <f>Quotations!N102</f>
        <v>4560</v>
      </c>
      <c r="G22" s="66" t="s">
        <v>36</v>
      </c>
      <c r="H22" s="153" t="s">
        <v>38</v>
      </c>
      <c r="I22" s="66"/>
      <c r="J22" s="49"/>
      <c r="K22" s="125"/>
      <c r="M22" s="134"/>
      <c r="N22" s="134"/>
      <c r="O22" s="134"/>
      <c r="P22" s="134"/>
    </row>
    <row r="23" spans="1:16" x14ac:dyDescent="0.3">
      <c r="A23" s="55" t="s">
        <v>92</v>
      </c>
      <c r="B23" s="302">
        <v>129400</v>
      </c>
      <c r="C23" s="56" t="s">
        <v>78</v>
      </c>
      <c r="D23" s="72"/>
      <c r="E23" s="72"/>
      <c r="F23" s="57"/>
      <c r="G23" s="72"/>
      <c r="H23" s="72"/>
      <c r="I23" s="72">
        <f>SUM(F24:F27)</f>
        <v>9797</v>
      </c>
      <c r="J23" s="73"/>
      <c r="K23" s="125"/>
      <c r="M23" s="134"/>
      <c r="N23" s="134"/>
      <c r="O23" s="134"/>
      <c r="P23" s="134"/>
    </row>
    <row r="24" spans="1:16" x14ac:dyDescent="0.3">
      <c r="A24" s="48"/>
      <c r="B24" s="48"/>
      <c r="C24" s="48"/>
      <c r="D24" s="66" t="s">
        <v>165</v>
      </c>
      <c r="E24" s="66" t="s">
        <v>166</v>
      </c>
      <c r="F24" s="85">
        <f>Quotations!N121</f>
        <v>1567.8</v>
      </c>
      <c r="G24" s="66" t="s">
        <v>36</v>
      </c>
      <c r="H24" s="153" t="s">
        <v>38</v>
      </c>
      <c r="I24" s="66"/>
      <c r="J24" s="49"/>
      <c r="K24" s="125"/>
      <c r="M24" s="134"/>
      <c r="N24" s="134"/>
      <c r="O24" s="134"/>
      <c r="P24" s="134"/>
    </row>
    <row r="25" spans="1:16" x14ac:dyDescent="0.3">
      <c r="A25" s="48"/>
      <c r="B25" s="48"/>
      <c r="C25" s="48"/>
      <c r="D25" s="66" t="s">
        <v>169</v>
      </c>
      <c r="E25" s="66" t="s">
        <v>139</v>
      </c>
      <c r="F25" s="85">
        <f>Quotations!N122</f>
        <v>2700</v>
      </c>
      <c r="G25" s="66" t="s">
        <v>36</v>
      </c>
      <c r="H25" s="153" t="s">
        <v>38</v>
      </c>
      <c r="I25" s="66"/>
      <c r="J25" s="49"/>
      <c r="K25" s="125"/>
      <c r="M25" s="134"/>
      <c r="N25" s="134"/>
      <c r="O25" s="134"/>
      <c r="P25" s="134"/>
    </row>
    <row r="26" spans="1:16" x14ac:dyDescent="0.3">
      <c r="A26" s="48"/>
      <c r="B26" s="48"/>
      <c r="C26" s="48"/>
      <c r="D26" s="66" t="s">
        <v>170</v>
      </c>
      <c r="E26" s="66" t="s">
        <v>140</v>
      </c>
      <c r="F26" s="85">
        <f>Quotations!N123</f>
        <v>529.20000000000005</v>
      </c>
      <c r="G26" s="66" t="s">
        <v>36</v>
      </c>
      <c r="H26" s="153" t="s">
        <v>38</v>
      </c>
      <c r="I26" s="66"/>
      <c r="J26" s="49"/>
      <c r="K26" s="125"/>
      <c r="M26" s="134"/>
      <c r="N26" s="134"/>
      <c r="O26" s="134"/>
      <c r="P26" s="134"/>
    </row>
    <row r="27" spans="1:16" x14ac:dyDescent="0.3">
      <c r="A27" s="48"/>
      <c r="B27" s="48"/>
      <c r="C27" s="48"/>
      <c r="D27" s="66" t="s">
        <v>172</v>
      </c>
      <c r="E27" s="66"/>
      <c r="F27" s="85">
        <f>Quotations!N124</f>
        <v>5000</v>
      </c>
      <c r="G27" s="66" t="s">
        <v>36</v>
      </c>
      <c r="H27" s="66" t="s">
        <v>39</v>
      </c>
      <c r="I27" s="66"/>
      <c r="J27" s="49"/>
      <c r="K27" s="125"/>
      <c r="M27" s="134"/>
      <c r="N27" s="134"/>
      <c r="O27" s="134"/>
      <c r="P27" s="134"/>
    </row>
    <row r="28" spans="1:16" x14ac:dyDescent="0.3">
      <c r="A28" s="151"/>
      <c r="B28" s="151"/>
      <c r="C28" s="151"/>
      <c r="D28" s="151"/>
      <c r="E28" s="151"/>
      <c r="F28" s="152"/>
      <c r="G28" s="151"/>
      <c r="H28" s="151"/>
      <c r="I28" s="151"/>
      <c r="J28" s="152"/>
      <c r="K28" s="125"/>
      <c r="M28" s="134"/>
      <c r="N28" s="134"/>
      <c r="O28" s="134"/>
      <c r="P28" s="134"/>
    </row>
    <row r="30" spans="1:16" ht="21.6" thickBot="1" x14ac:dyDescent="0.45">
      <c r="A30" s="88" t="s">
        <v>102</v>
      </c>
      <c r="B30" s="88"/>
      <c r="C30" s="88"/>
      <c r="D30" s="88"/>
      <c r="E30" s="88"/>
      <c r="F30" s="88"/>
      <c r="G30" s="89"/>
    </row>
    <row r="31" spans="1:16" ht="16.2" thickBot="1" x14ac:dyDescent="0.35">
      <c r="A31" s="90" t="s">
        <v>16</v>
      </c>
      <c r="B31" s="297" t="s">
        <v>192</v>
      </c>
      <c r="C31" s="91" t="s">
        <v>17</v>
      </c>
      <c r="D31" s="92" t="s">
        <v>103</v>
      </c>
      <c r="E31" s="93" t="s">
        <v>104</v>
      </c>
      <c r="F31" s="93" t="s">
        <v>105</v>
      </c>
      <c r="G31" s="94" t="s">
        <v>106</v>
      </c>
    </row>
    <row r="32" spans="1:16" x14ac:dyDescent="0.3">
      <c r="A32" s="280" t="s">
        <v>92</v>
      </c>
      <c r="B32" s="306">
        <v>129500</v>
      </c>
      <c r="C32" s="282" t="s">
        <v>128</v>
      </c>
      <c r="D32" s="284" t="s">
        <v>122</v>
      </c>
      <c r="E32" s="97" t="s">
        <v>108</v>
      </c>
      <c r="F32" s="97">
        <v>2400</v>
      </c>
      <c r="G32" s="308">
        <f>SUM(F32:F34)</f>
        <v>3648</v>
      </c>
      <c r="I32"/>
    </row>
    <row r="33" spans="1:9" x14ac:dyDescent="0.3">
      <c r="A33" s="286"/>
      <c r="B33" s="319"/>
      <c r="C33" s="287"/>
      <c r="D33" s="288"/>
      <c r="E33" s="95" t="s">
        <v>113</v>
      </c>
      <c r="F33" s="95">
        <v>960</v>
      </c>
      <c r="G33" s="315"/>
      <c r="I33"/>
    </row>
    <row r="34" spans="1:9" ht="16.2" thickBot="1" x14ac:dyDescent="0.35">
      <c r="A34" s="281"/>
      <c r="B34" s="307"/>
      <c r="C34" s="283"/>
      <c r="D34" s="285"/>
      <c r="E34" s="99" t="s">
        <v>118</v>
      </c>
      <c r="F34" s="99">
        <v>288</v>
      </c>
      <c r="G34" s="309"/>
      <c r="I34"/>
    </row>
    <row r="35" spans="1:9" x14ac:dyDescent="0.3">
      <c r="A35" s="320" t="s">
        <v>92</v>
      </c>
      <c r="B35" s="306">
        <v>127900</v>
      </c>
      <c r="C35" s="282" t="s">
        <v>125</v>
      </c>
      <c r="D35" s="284" t="s">
        <v>130</v>
      </c>
      <c r="E35" s="97" t="s">
        <v>109</v>
      </c>
      <c r="F35" s="140">
        <v>32</v>
      </c>
      <c r="G35" s="316">
        <f>SUM(F35:F40)</f>
        <v>192</v>
      </c>
      <c r="H35" s="289" t="s">
        <v>132</v>
      </c>
      <c r="I35"/>
    </row>
    <row r="36" spans="1:9" ht="16.2" thickBot="1" x14ac:dyDescent="0.35">
      <c r="A36" s="321"/>
      <c r="B36" s="319"/>
      <c r="C36" s="283"/>
      <c r="D36" s="285"/>
      <c r="E36" s="99" t="s">
        <v>113</v>
      </c>
      <c r="F36" s="141">
        <v>32</v>
      </c>
      <c r="G36" s="317"/>
      <c r="H36" s="290"/>
      <c r="I36"/>
    </row>
    <row r="37" spans="1:9" ht="16.2" thickBot="1" x14ac:dyDescent="0.35">
      <c r="A37" s="321"/>
      <c r="B37" s="319"/>
      <c r="C37" s="110" t="s">
        <v>126</v>
      </c>
      <c r="D37" s="102" t="s">
        <v>130</v>
      </c>
      <c r="E37" s="112" t="s">
        <v>113</v>
      </c>
      <c r="F37" s="142">
        <v>32</v>
      </c>
      <c r="G37" s="317"/>
      <c r="H37" s="290"/>
      <c r="I37"/>
    </row>
    <row r="38" spans="1:9" ht="16.2" thickBot="1" x14ac:dyDescent="0.35">
      <c r="A38" s="321"/>
      <c r="B38" s="319"/>
      <c r="C38" s="101" t="s">
        <v>127</v>
      </c>
      <c r="D38" s="111" t="s">
        <v>130</v>
      </c>
      <c r="E38" s="104" t="s">
        <v>113</v>
      </c>
      <c r="F38" s="143">
        <v>32</v>
      </c>
      <c r="G38" s="317"/>
      <c r="H38" s="290"/>
      <c r="I38"/>
    </row>
    <row r="39" spans="1:9" x14ac:dyDescent="0.3">
      <c r="A39" s="321"/>
      <c r="B39" s="319"/>
      <c r="C39" s="282" t="s">
        <v>124</v>
      </c>
      <c r="D39" s="292" t="s">
        <v>130</v>
      </c>
      <c r="E39" s="97" t="s">
        <v>109</v>
      </c>
      <c r="F39" s="140">
        <v>32</v>
      </c>
      <c r="G39" s="317"/>
      <c r="H39" s="290"/>
      <c r="I39"/>
    </row>
    <row r="40" spans="1:9" ht="16.2" thickBot="1" x14ac:dyDescent="0.35">
      <c r="A40" s="322"/>
      <c r="B40" s="307"/>
      <c r="C40" s="283"/>
      <c r="D40" s="293"/>
      <c r="E40" s="99" t="s">
        <v>113</v>
      </c>
      <c r="F40" s="141">
        <v>32</v>
      </c>
      <c r="G40" s="318"/>
      <c r="H40" s="291"/>
      <c r="I40"/>
    </row>
    <row r="41" spans="1:9" x14ac:dyDescent="0.3">
      <c r="A41" s="280" t="s">
        <v>92</v>
      </c>
      <c r="B41" s="306">
        <v>129600</v>
      </c>
      <c r="C41" s="282" t="s">
        <v>129</v>
      </c>
      <c r="D41" s="284" t="s">
        <v>122</v>
      </c>
      <c r="E41" s="97" t="s">
        <v>108</v>
      </c>
      <c r="F41" s="97">
        <v>2400</v>
      </c>
      <c r="G41" s="308">
        <f>SUM(F41:F42)</f>
        <v>2688</v>
      </c>
      <c r="I41"/>
    </row>
    <row r="42" spans="1:9" ht="16.2" thickBot="1" x14ac:dyDescent="0.35">
      <c r="A42" s="281"/>
      <c r="B42" s="307"/>
      <c r="C42" s="283"/>
      <c r="D42" s="285"/>
      <c r="E42" s="99" t="s">
        <v>118</v>
      </c>
      <c r="F42" s="99">
        <v>288</v>
      </c>
      <c r="G42" s="309"/>
      <c r="I42"/>
    </row>
    <row r="43" spans="1:9" ht="16.2" thickBot="1" x14ac:dyDescent="0.35">
      <c r="A43" s="113"/>
      <c r="B43" s="314"/>
      <c r="C43" s="114" t="s">
        <v>43</v>
      </c>
      <c r="D43" s="115"/>
      <c r="E43" s="116"/>
      <c r="F43" s="116">
        <f>SUM(F32:F42)</f>
        <v>6528</v>
      </c>
      <c r="G43" s="117">
        <f>SUM(G32:G42)</f>
        <v>6528</v>
      </c>
    </row>
  </sheetData>
  <sortState xmlns:xlrd2="http://schemas.microsoft.com/office/spreadsheetml/2017/richdata2" ref="A32:G42">
    <sortCondition ref="C32:C42"/>
  </sortState>
  <mergeCells count="18">
    <mergeCell ref="G32:G34"/>
    <mergeCell ref="G35:G40"/>
    <mergeCell ref="G41:G42"/>
    <mergeCell ref="B35:B40"/>
    <mergeCell ref="A35:A40"/>
    <mergeCell ref="B32:B34"/>
    <mergeCell ref="B41:B42"/>
    <mergeCell ref="H35:H40"/>
    <mergeCell ref="C39:C40"/>
    <mergeCell ref="D39:D40"/>
    <mergeCell ref="A41:A42"/>
    <mergeCell ref="C41:C42"/>
    <mergeCell ref="D41:D42"/>
    <mergeCell ref="A32:A34"/>
    <mergeCell ref="C32:C34"/>
    <mergeCell ref="D32:D34"/>
    <mergeCell ref="C35:C36"/>
    <mergeCell ref="D35:D36"/>
  </mergeCells>
  <hyperlinks>
    <hyperlink ref="H5" location="Quotations!H1" display="Vendor Quote" xr:uid="{3175173A-3563-47B0-B6E5-0E161201BE76}"/>
    <hyperlink ref="H6:H7" location="Quotations!H1" display="Vendor Quote" xr:uid="{25AA2B03-8CBE-49F3-A647-38981730103A}"/>
    <hyperlink ref="F5" location="Quotations!N29" display="Quotations!N29" xr:uid="{3855B0DF-1306-4155-87C5-E937686DED1F}"/>
    <hyperlink ref="H8" location="Quotations!P1" display="Vendor Quote" xr:uid="{F0D51277-DB2A-4764-B108-E07CCCEE5AA8}"/>
    <hyperlink ref="H9" location="Quotations!P1" display="Vendor Quote" xr:uid="{669E3B24-03EE-481D-9CB3-E57BF63A0A2B}"/>
    <hyperlink ref="F6" location="Quotations!N30" display="Quotations!N30" xr:uid="{A4E38D9D-7204-45DA-A523-1B70B31A3F56}"/>
    <hyperlink ref="F7" location="Quotations!N31" display="Quotations!N31" xr:uid="{4F5B2616-2501-46DE-A2D0-463D9D466604}"/>
    <hyperlink ref="F8" location="Quotations!N32" display="Quotations!N32" xr:uid="{6730948B-D2B1-434B-B4EE-0B3E111E0756}"/>
    <hyperlink ref="F9" location="Quotations!N33" display="Quotations!N33" xr:uid="{7FCF99D5-994C-4474-A3CD-52613D376361}"/>
    <hyperlink ref="F11" location="Quotations!N54" display="Quotations!N54" xr:uid="{52942E81-9EF4-4793-9138-555E155452C9}"/>
    <hyperlink ref="F12" location="Quotations!N56" display="Quotations!N56" xr:uid="{92D60FDD-73C0-4C97-B9E6-FF130A907F1D}"/>
    <hyperlink ref="F13" location="'Production-Details'!N55" display="'Production-Details'!N55" xr:uid="{023C6AC2-4C00-4D84-8517-4E0E6D3810A8}"/>
    <hyperlink ref="F14" location="'Production-Details'!N57" display="'Production-Details'!N57" xr:uid="{58D1AC93-0D57-4E13-BE21-92B80599CAB8}"/>
    <hyperlink ref="F15" location="'Production-Details'!N58" display="'Production-Details'!N58" xr:uid="{F68CB5DD-F0EF-4A79-8631-6598CFB4629F}"/>
    <hyperlink ref="H11" location="'Production-Details'!H36" display="Vendor Quote" xr:uid="{C9FDB920-D145-4E7A-9538-088C37E97BDE}"/>
    <hyperlink ref="H13" location="Quotations!O36" display="Vendor Quote" xr:uid="{65F15918-0EFB-4DA5-A2FB-AB5F35B47F11}"/>
    <hyperlink ref="H12" location="Quotations!O42" display="Vendor Quote" xr:uid="{A1845030-3BAD-4A48-B12F-E6865271C0B7}"/>
    <hyperlink ref="H14" location="Quotations!O53" display="Vendor Quote" xr:uid="{BD86A263-4DA0-4299-BC4E-40E656467686}"/>
    <hyperlink ref="H15" location="Quotations!V42" display="Vendor Quote" xr:uid="{E955C04A-0010-4BF7-BF38-96864CD28ED5}"/>
    <hyperlink ref="F17" location="Quotations!N97" display="Quotations!N97" xr:uid="{889F857B-286A-4867-9230-BDE7BB7E5267}"/>
    <hyperlink ref="F18" location="Quotations!N98" display="Quotations!N98" xr:uid="{C98895E8-6AF1-45FD-BCD8-6D6B1C04E9E1}"/>
    <hyperlink ref="F19" location="Quotations!N99" display="Quotations!N99" xr:uid="{7BBFA3DF-E4C0-4CFA-805D-2B05C6AA94D0}"/>
    <hyperlink ref="F20" location="'Production-Details'!N100" display="'Production-Details'!N100" xr:uid="{11B25608-9AA5-453E-AE3F-A7D9BB279577}"/>
    <hyperlink ref="F21" location="Quotations!N101" display="Quotations!N101" xr:uid="{7A2E5C5A-1103-4D44-A23F-B7F7175A6E3C}"/>
    <hyperlink ref="F22" location="Quotations!N102" display="Quotations!N102" xr:uid="{76BCFD86-10B1-444C-9F47-C84828E35E66}"/>
    <hyperlink ref="H17" location="Quotations!H63" display="Vendor Quote" xr:uid="{70CAAA7E-7492-4C0C-A38C-9259169B84F5}"/>
    <hyperlink ref="H18" location="Quotations!H63" display="Vendor Quote" xr:uid="{BDDE59AD-F2B3-448F-9A2E-A7018FD2E7CE}"/>
    <hyperlink ref="H19" location="Quotations!H63" display="Vendor Quote" xr:uid="{5EFC341C-7E5A-4DE2-913B-6E31872C61CF}"/>
    <hyperlink ref="H20" location="Quotations!H75" display="Vendor Quote" xr:uid="{BA68D951-DB6F-4EC1-9786-14961F7EEDBF}"/>
    <hyperlink ref="H21" location="Quotations!T67" display="Vendor Quote" xr:uid="{9BC217F6-8C3C-4CA2-A259-5565207BA290}"/>
    <hyperlink ref="H22" location="Quotations!Q80" display="Vendor Quote" xr:uid="{5B1FBFBA-5A67-4503-A762-A1619657798B}"/>
    <hyperlink ref="F24" location="Quotations!N121" display="Quotations!N121" xr:uid="{C8E06719-3168-4E6F-A223-1DC5EADE406D}"/>
    <hyperlink ref="F25" location="Quotations!N122" display="Quotations!N122" xr:uid="{DA3D9F32-01D8-4441-9B7E-8D0DFD00DE23}"/>
    <hyperlink ref="F26" location="Quotations!N123" display="Quotations!N123" xr:uid="{FF6DD846-827F-4992-BD46-0B61A2B4AB6B}"/>
    <hyperlink ref="F27" location="'Production-Details'!N124" display="'Production-Details'!N124" xr:uid="{C752352C-AB23-43FB-976E-A9DDCBE57AC5}"/>
    <hyperlink ref="H24" location="Quotations!H105" display="Vendor Quote" xr:uid="{6366D635-3656-452D-8549-953A2510B5EA}"/>
    <hyperlink ref="H25" location="Quotations!H1" display="Vendor Quote" xr:uid="{1F063564-A7B8-4D15-AA51-35605DDFC156}"/>
    <hyperlink ref="H26" location="Quotations!P1" display="Vendor Quote" xr:uid="{914CB105-B23F-4124-80E6-A489EB5D2AA6}"/>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57BBBA-8156-4A5B-A126-3B2CFC49CE7A}">
  <dimension ref="H28:V125"/>
  <sheetViews>
    <sheetView workbookViewId="0"/>
  </sheetViews>
  <sheetFormatPr defaultRowHeight="15.6" x14ac:dyDescent="0.3"/>
  <cols>
    <col min="13" max="13" width="8.69921875" bestFit="1" customWidth="1"/>
    <col min="14" max="14" width="9.796875" bestFit="1" customWidth="1"/>
  </cols>
  <sheetData>
    <row r="28" spans="8:22" x14ac:dyDescent="0.3">
      <c r="H28" s="144" t="s">
        <v>30</v>
      </c>
      <c r="I28" s="144" t="s">
        <v>133</v>
      </c>
      <c r="J28" s="144" t="s">
        <v>134</v>
      </c>
      <c r="K28" s="144" t="s">
        <v>135</v>
      </c>
      <c r="L28" s="144" t="s">
        <v>136</v>
      </c>
      <c r="M28" s="144" t="s">
        <v>137</v>
      </c>
      <c r="N28" s="144" t="s">
        <v>32</v>
      </c>
      <c r="P28" s="145"/>
      <c r="Q28" s="145"/>
      <c r="R28" s="145"/>
      <c r="S28" s="145"/>
      <c r="T28" s="145"/>
      <c r="U28" s="145"/>
      <c r="V28" s="145"/>
    </row>
    <row r="29" spans="8:22" x14ac:dyDescent="0.3">
      <c r="H29" t="s">
        <v>138</v>
      </c>
      <c r="I29" t="s">
        <v>139</v>
      </c>
      <c r="J29" t="s">
        <v>182</v>
      </c>
      <c r="L29">
        <f>30*4</f>
        <v>120</v>
      </c>
      <c r="M29" s="146">
        <v>52</v>
      </c>
      <c r="N29" s="146">
        <f t="shared" ref="N29:N33" si="0">L29*M29</f>
        <v>6240</v>
      </c>
      <c r="U29" s="146"/>
      <c r="V29" s="146"/>
    </row>
    <row r="30" spans="8:22" x14ac:dyDescent="0.3">
      <c r="H30" t="s">
        <v>138</v>
      </c>
      <c r="I30" t="s">
        <v>139</v>
      </c>
      <c r="J30" t="s">
        <v>183</v>
      </c>
      <c r="L30">
        <f>30*3</f>
        <v>90</v>
      </c>
      <c r="M30" s="146">
        <v>45</v>
      </c>
      <c r="N30" s="146">
        <f t="shared" si="0"/>
        <v>4050</v>
      </c>
      <c r="U30" s="146"/>
      <c r="V30" s="146"/>
    </row>
    <row r="31" spans="8:22" x14ac:dyDescent="0.3">
      <c r="H31" t="s">
        <v>138</v>
      </c>
      <c r="I31" t="s">
        <v>139</v>
      </c>
      <c r="J31" t="s">
        <v>184</v>
      </c>
      <c r="L31">
        <f>30*1</f>
        <v>30</v>
      </c>
      <c r="M31" s="146">
        <v>65</v>
      </c>
      <c r="N31" s="146">
        <f t="shared" si="0"/>
        <v>1950</v>
      </c>
    </row>
    <row r="32" spans="8:22" x14ac:dyDescent="0.3">
      <c r="H32" t="s">
        <v>185</v>
      </c>
      <c r="I32" t="s">
        <v>140</v>
      </c>
      <c r="J32" t="s">
        <v>171</v>
      </c>
      <c r="L32">
        <f>30*7</f>
        <v>210</v>
      </c>
      <c r="M32" s="146">
        <v>8.82</v>
      </c>
      <c r="N32" s="146">
        <f t="shared" si="0"/>
        <v>1852.2</v>
      </c>
    </row>
    <row r="33" spans="8:14" ht="16.2" thickBot="1" x14ac:dyDescent="0.35">
      <c r="H33" t="s">
        <v>186</v>
      </c>
      <c r="I33" t="s">
        <v>140</v>
      </c>
      <c r="J33" t="s">
        <v>187</v>
      </c>
      <c r="L33">
        <f>30</f>
        <v>30</v>
      </c>
      <c r="M33" s="146">
        <v>16.96</v>
      </c>
      <c r="N33" s="146">
        <f t="shared" si="0"/>
        <v>508.8</v>
      </c>
    </row>
    <row r="34" spans="8:14" x14ac:dyDescent="0.3">
      <c r="H34" s="147" t="s">
        <v>75</v>
      </c>
      <c r="I34" s="148"/>
      <c r="J34" s="148"/>
      <c r="K34" s="148"/>
      <c r="L34" s="148"/>
      <c r="M34" s="149"/>
      <c r="N34" s="149">
        <f>SUM(N29:N33)</f>
        <v>14601</v>
      </c>
    </row>
    <row r="53" spans="8:14" x14ac:dyDescent="0.3">
      <c r="H53" s="144" t="s">
        <v>30</v>
      </c>
      <c r="I53" s="144" t="s">
        <v>133</v>
      </c>
      <c r="J53" s="144" t="s">
        <v>134</v>
      </c>
      <c r="K53" s="144" t="s">
        <v>135</v>
      </c>
      <c r="L53" s="144" t="s">
        <v>136</v>
      </c>
      <c r="M53" s="150" t="s">
        <v>137</v>
      </c>
      <c r="N53" s="150" t="s">
        <v>32</v>
      </c>
    </row>
    <row r="54" spans="8:14" x14ac:dyDescent="0.3">
      <c r="H54" t="s">
        <v>141</v>
      </c>
      <c r="I54" t="s">
        <v>142</v>
      </c>
      <c r="J54" t="s">
        <v>188</v>
      </c>
      <c r="L54">
        <v>30</v>
      </c>
      <c r="M54" s="146">
        <v>255</v>
      </c>
      <c r="N54" s="146">
        <f>L54*M54</f>
        <v>7650</v>
      </c>
    </row>
    <row r="55" spans="8:14" x14ac:dyDescent="0.3">
      <c r="H55" t="s">
        <v>143</v>
      </c>
      <c r="J55" t="s">
        <v>188</v>
      </c>
      <c r="L55">
        <v>30</v>
      </c>
      <c r="M55" s="146">
        <v>5</v>
      </c>
      <c r="N55" s="146">
        <f t="shared" ref="N55:N56" si="1">L55*M55</f>
        <v>150</v>
      </c>
    </row>
    <row r="56" spans="8:14" x14ac:dyDescent="0.3">
      <c r="H56" t="s">
        <v>144</v>
      </c>
      <c r="I56" t="s">
        <v>35</v>
      </c>
      <c r="J56" t="s">
        <v>145</v>
      </c>
      <c r="K56" t="s">
        <v>146</v>
      </c>
      <c r="L56">
        <v>96</v>
      </c>
      <c r="M56" s="146">
        <v>13.24</v>
      </c>
      <c r="N56" s="146">
        <f t="shared" si="1"/>
        <v>1271.04</v>
      </c>
    </row>
    <row r="57" spans="8:14" x14ac:dyDescent="0.3">
      <c r="H57" t="s">
        <v>147</v>
      </c>
      <c r="I57" t="s">
        <v>35</v>
      </c>
      <c r="J57" t="s">
        <v>148</v>
      </c>
      <c r="K57" t="s">
        <v>149</v>
      </c>
      <c r="L57">
        <v>1</v>
      </c>
      <c r="M57" s="146">
        <v>3.28</v>
      </c>
      <c r="N57" s="146">
        <f t="shared" ref="N57:N58" si="2">M57*L57</f>
        <v>3.28</v>
      </c>
    </row>
    <row r="58" spans="8:14" ht="16.2" thickBot="1" x14ac:dyDescent="0.35">
      <c r="H58" t="s">
        <v>150</v>
      </c>
      <c r="I58" t="s">
        <v>151</v>
      </c>
      <c r="J58" t="s">
        <v>152</v>
      </c>
      <c r="L58">
        <v>1</v>
      </c>
      <c r="M58" s="146">
        <v>109.9</v>
      </c>
      <c r="N58" s="146">
        <f t="shared" si="2"/>
        <v>109.9</v>
      </c>
    </row>
    <row r="59" spans="8:14" x14ac:dyDescent="0.3">
      <c r="H59" s="147" t="s">
        <v>76</v>
      </c>
      <c r="I59" s="148"/>
      <c r="J59" s="148"/>
      <c r="K59" s="148"/>
      <c r="L59" s="148"/>
      <c r="M59" s="149"/>
      <c r="N59" s="149">
        <f>SUM(N54:N58)</f>
        <v>9184.2200000000012</v>
      </c>
    </row>
    <row r="96" spans="8:14" x14ac:dyDescent="0.3">
      <c r="H96" s="144" t="s">
        <v>30</v>
      </c>
      <c r="I96" s="144" t="s">
        <v>133</v>
      </c>
      <c r="J96" s="144" t="s">
        <v>134</v>
      </c>
      <c r="K96" s="144" t="s">
        <v>135</v>
      </c>
      <c r="L96" s="144" t="s">
        <v>136</v>
      </c>
      <c r="M96" s="150" t="s">
        <v>137</v>
      </c>
      <c r="N96" s="150" t="s">
        <v>32</v>
      </c>
    </row>
    <row r="97" spans="8:14" x14ac:dyDescent="0.3">
      <c r="H97" t="s">
        <v>153</v>
      </c>
      <c r="I97" t="s">
        <v>154</v>
      </c>
      <c r="J97" t="s">
        <v>188</v>
      </c>
      <c r="K97" t="s">
        <v>155</v>
      </c>
      <c r="L97">
        <v>30</v>
      </c>
      <c r="M97" s="146">
        <v>1441.78</v>
      </c>
      <c r="N97" s="146">
        <f t="shared" ref="N97:N102" si="3">L97*M97</f>
        <v>43253.4</v>
      </c>
    </row>
    <row r="98" spans="8:14" x14ac:dyDescent="0.3">
      <c r="H98" t="s">
        <v>153</v>
      </c>
      <c r="I98" t="s">
        <v>154</v>
      </c>
      <c r="J98" t="s">
        <v>188</v>
      </c>
      <c r="K98" t="s">
        <v>156</v>
      </c>
      <c r="L98">
        <v>1</v>
      </c>
      <c r="M98" s="146">
        <v>1200</v>
      </c>
      <c r="N98" s="146">
        <f t="shared" si="3"/>
        <v>1200</v>
      </c>
    </row>
    <row r="99" spans="8:14" x14ac:dyDescent="0.3">
      <c r="H99" t="s">
        <v>153</v>
      </c>
      <c r="I99" t="s">
        <v>154</v>
      </c>
      <c r="J99" t="s">
        <v>188</v>
      </c>
      <c r="K99" t="s">
        <v>157</v>
      </c>
      <c r="L99">
        <v>1</v>
      </c>
      <c r="M99" s="146">
        <v>250</v>
      </c>
      <c r="N99" s="146">
        <f t="shared" si="3"/>
        <v>250</v>
      </c>
    </row>
    <row r="100" spans="8:14" x14ac:dyDescent="0.3">
      <c r="H100" t="s">
        <v>158</v>
      </c>
      <c r="I100" t="s">
        <v>159</v>
      </c>
      <c r="L100">
        <f>30*16</f>
        <v>480</v>
      </c>
      <c r="M100" s="146">
        <v>7.12</v>
      </c>
      <c r="N100" s="146">
        <f t="shared" si="3"/>
        <v>3417.6</v>
      </c>
    </row>
    <row r="101" spans="8:14" x14ac:dyDescent="0.3">
      <c r="H101" t="s">
        <v>160</v>
      </c>
      <c r="I101" t="s">
        <v>161</v>
      </c>
      <c r="J101" t="s">
        <v>162</v>
      </c>
      <c r="L101">
        <f>8*30</f>
        <v>240</v>
      </c>
      <c r="M101" s="146">
        <v>1.2889200000000001</v>
      </c>
      <c r="N101" s="146">
        <f t="shared" si="3"/>
        <v>309.3408</v>
      </c>
    </row>
    <row r="102" spans="8:14" ht="16.2" thickBot="1" x14ac:dyDescent="0.35">
      <c r="H102" t="s">
        <v>163</v>
      </c>
      <c r="I102" t="s">
        <v>164</v>
      </c>
      <c r="L102">
        <v>30</v>
      </c>
      <c r="M102" s="146">
        <v>152</v>
      </c>
      <c r="N102" s="146">
        <f t="shared" si="3"/>
        <v>4560</v>
      </c>
    </row>
    <row r="103" spans="8:14" x14ac:dyDescent="0.3">
      <c r="H103" s="147" t="s">
        <v>77</v>
      </c>
      <c r="I103" s="148"/>
      <c r="J103" s="148"/>
      <c r="K103" s="148"/>
      <c r="L103" s="148"/>
      <c r="M103" s="148"/>
      <c r="N103" s="149">
        <f>SUM(N97:N102)</f>
        <v>52990.340799999998</v>
      </c>
    </row>
    <row r="120" spans="8:14" x14ac:dyDescent="0.3">
      <c r="H120" s="144" t="s">
        <v>30</v>
      </c>
      <c r="I120" s="144" t="s">
        <v>133</v>
      </c>
      <c r="J120" s="144" t="s">
        <v>134</v>
      </c>
      <c r="K120" s="144" t="s">
        <v>135</v>
      </c>
      <c r="L120" s="144" t="s">
        <v>136</v>
      </c>
      <c r="M120" s="150" t="s">
        <v>137</v>
      </c>
      <c r="N120" s="150" t="s">
        <v>32</v>
      </c>
    </row>
    <row r="121" spans="8:14" x14ac:dyDescent="0.3">
      <c r="H121" t="s">
        <v>165</v>
      </c>
      <c r="I121" t="s">
        <v>166</v>
      </c>
      <c r="J121" t="s">
        <v>167</v>
      </c>
      <c r="K121" t="s">
        <v>168</v>
      </c>
      <c r="L121">
        <v>120</v>
      </c>
      <c r="M121" s="146">
        <f>N121/L121</f>
        <v>13.065</v>
      </c>
      <c r="N121" s="146">
        <v>1567.8</v>
      </c>
    </row>
    <row r="122" spans="8:14" x14ac:dyDescent="0.3">
      <c r="H122" t="s">
        <v>169</v>
      </c>
      <c r="I122" t="s">
        <v>139</v>
      </c>
      <c r="J122" t="s">
        <v>189</v>
      </c>
      <c r="L122">
        <v>60</v>
      </c>
      <c r="M122" s="146">
        <v>45</v>
      </c>
      <c r="N122" s="146">
        <f t="shared" ref="N122:N123" si="4">L122*M122</f>
        <v>2700</v>
      </c>
    </row>
    <row r="123" spans="8:14" x14ac:dyDescent="0.3">
      <c r="H123" t="s">
        <v>170</v>
      </c>
      <c r="I123" t="s">
        <v>140</v>
      </c>
      <c r="J123" t="s">
        <v>171</v>
      </c>
      <c r="L123">
        <v>60</v>
      </c>
      <c r="M123" s="146">
        <v>8.82</v>
      </c>
      <c r="N123" s="146">
        <f t="shared" si="4"/>
        <v>529.20000000000005</v>
      </c>
    </row>
    <row r="124" spans="8:14" ht="16.2" thickBot="1" x14ac:dyDescent="0.35">
      <c r="H124" t="s">
        <v>172</v>
      </c>
      <c r="N124" s="146">
        <v>5000</v>
      </c>
    </row>
    <row r="125" spans="8:14" x14ac:dyDescent="0.3">
      <c r="H125" s="147" t="s">
        <v>78</v>
      </c>
      <c r="I125" s="148"/>
      <c r="J125" s="148"/>
      <c r="K125" s="148"/>
      <c r="L125" s="148"/>
      <c r="M125" s="148"/>
      <c r="N125" s="149">
        <f>SUM(N121:N124)</f>
        <v>9797</v>
      </c>
    </row>
  </sheetData>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8</vt:i4>
      </vt:variant>
    </vt:vector>
  </HeadingPairs>
  <TitlesOfParts>
    <vt:vector size="8" baseType="lpstr">
      <vt:lpstr>Nav</vt:lpstr>
      <vt:lpstr>Factory Prep-Summary</vt:lpstr>
      <vt:lpstr>Pre-Production-Summary</vt:lpstr>
      <vt:lpstr>Production-Summary</vt:lpstr>
      <vt:lpstr>Factory Prep-Details</vt:lpstr>
      <vt:lpstr>Pre-Production-Details</vt:lpstr>
      <vt:lpstr>Production-Details</vt:lpstr>
      <vt:lpstr>Quotations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Don Lynch</dc:creator>
  <cp:lastModifiedBy>Glenn</cp:lastModifiedBy>
  <dcterms:created xsi:type="dcterms:W3CDTF">2017-03-02T14:42:49Z</dcterms:created>
  <dcterms:modified xsi:type="dcterms:W3CDTF">2019-04-02T03:39:04Z</dcterms:modified>
</cp:coreProperties>
</file>