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codeName="ThisWorkbook"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41C213F8-94A1-49DA-9B7D-31F65E4C3C03}" xr6:coauthVersionLast="41" xr6:coauthVersionMax="41" xr10:uidLastSave="{00000000-0000-0000-0000-000000000000}"/>
  <bookViews>
    <workbookView xWindow="-108" yWindow="-108" windowWidth="23256" windowHeight="12576" tabRatio="789" firstSheet="20" activeTab="24" xr2:uid="{00000000-000D-0000-FFFF-FFFF00000000}"/>
  </bookViews>
  <sheets>
    <sheet name="Navigation" sheetId="44" r:id="rId1"/>
    <sheet name="Infrastructure Structure" sheetId="63" r:id="rId2"/>
    <sheet name="Detector Support Sys Dictionary" sheetId="85" r:id="rId3"/>
    <sheet name="BoE for Det Sup Systems" sheetId="55" r:id="rId4"/>
    <sheet name="BoE for Line Electric" sheetId="58" r:id="rId5"/>
    <sheet name="BoE for Services " sheetId="75" r:id="rId6"/>
    <sheet name="BoE for Racks" sheetId="76" r:id="rId7"/>
    <sheet name="BoE for Gas &amp; Cooling" sheetId="77" r:id="rId8"/>
    <sheet name="BoE for Det Safety" sheetId="78" r:id="rId9"/>
    <sheet name="BoE for GMH &amp; Gas Pad" sheetId="81" r:id="rId10"/>
    <sheet name="BoE for Rack Room" sheetId="82" r:id="rId11"/>
    <sheet name="BoE for Control Room" sheetId="83" r:id="rId12"/>
    <sheet name="Milestones" sheetId="90" r:id="rId13"/>
    <sheet name="Reviews by Work Package" sheetId="40" r:id="rId14"/>
    <sheet name="Procurement $ by  Work Package" sheetId="45" r:id="rId15"/>
    <sheet name="Det Sup Syst Control Account" sheetId="33" r:id="rId16"/>
    <sheet name="Line Electric Work Package" sheetId="47" r:id="rId17"/>
    <sheet name="Services Work Package" sheetId="65" r:id="rId18"/>
    <sheet name="Racks Work Package" sheetId="66" r:id="rId19"/>
    <sheet name="Gas &amp; Cooling Work Package" sheetId="67" r:id="rId20"/>
    <sheet name="Detector Safety Work Package" sheetId="68" r:id="rId21"/>
    <sheet name="GMH &amp; Gas Pad Work Package" sheetId="71" r:id="rId22"/>
    <sheet name="Rack Room Work Package" sheetId="73" r:id="rId23"/>
    <sheet name="Control Room Work Package" sheetId="72" r:id="rId24"/>
    <sheet name="Risk Codes" sheetId="84" r:id="rId25"/>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BX20" i="47" l="1"/>
  <c r="BR20" i="47"/>
  <c r="BP20" i="47"/>
  <c r="BJ20" i="47"/>
  <c r="BX19" i="47"/>
  <c r="N19" i="47"/>
  <c r="BL19" i="47" s="1"/>
  <c r="BL21" i="33" s="1"/>
  <c r="BT19" i="47"/>
  <c r="BR19" i="47"/>
  <c r="BR21" i="33" s="1"/>
  <c r="BP19" i="47"/>
  <c r="BJ19" i="47"/>
  <c r="BX18" i="47"/>
  <c r="BX20" i="33" s="1"/>
  <c r="N18" i="47"/>
  <c r="BT18" i="47" s="1"/>
  <c r="BR18" i="47"/>
  <c r="BP18" i="47"/>
  <c r="BL18" i="47"/>
  <c r="BJ18" i="47"/>
  <c r="BX17" i="47"/>
  <c r="N17" i="47"/>
  <c r="BT17" i="47"/>
  <c r="BT19" i="33" s="1"/>
  <c r="BR17" i="47"/>
  <c r="BP17" i="47"/>
  <c r="BL17" i="47"/>
  <c r="BL19" i="33" s="1"/>
  <c r="BJ17" i="47"/>
  <c r="BX16" i="47"/>
  <c r="N16" i="47"/>
  <c r="BT16" i="47"/>
  <c r="BR16" i="47"/>
  <c r="BR18" i="33" s="1"/>
  <c r="BP16" i="47"/>
  <c r="BL16" i="47"/>
  <c r="BJ16" i="47"/>
  <c r="BX15" i="47"/>
  <c r="BR15" i="47"/>
  <c r="BP15" i="47"/>
  <c r="BJ15" i="47"/>
  <c r="BX14" i="47"/>
  <c r="BX16" i="33" s="1"/>
  <c r="N14" i="47"/>
  <c r="BT14" i="47" s="1"/>
  <c r="BT16" i="33" s="1"/>
  <c r="BR14" i="47"/>
  <c r="BP14" i="47"/>
  <c r="BL14" i="47"/>
  <c r="BJ14" i="47"/>
  <c r="BX13" i="47"/>
  <c r="N13" i="47"/>
  <c r="N15" i="33" s="1"/>
  <c r="BR13" i="47"/>
  <c r="BP13" i="47"/>
  <c r="BL13" i="47"/>
  <c r="BJ13" i="47"/>
  <c r="BX12" i="47"/>
  <c r="U12" i="47"/>
  <c r="BU12" i="47" s="1"/>
  <c r="N12" i="47"/>
  <c r="N14" i="33" s="1"/>
  <c r="BR12" i="47"/>
  <c r="BP12" i="47"/>
  <c r="BL12" i="47"/>
  <c r="BJ12" i="47"/>
  <c r="BX11" i="47"/>
  <c r="BX13" i="33" s="1"/>
  <c r="N11" i="47"/>
  <c r="BT11" i="47"/>
  <c r="BR11" i="47"/>
  <c r="BP11" i="47"/>
  <c r="BL11" i="47"/>
  <c r="BL13" i="33" s="1"/>
  <c r="BJ11" i="47"/>
  <c r="BX10" i="47"/>
  <c r="BX12" i="33" s="1"/>
  <c r="N10" i="47"/>
  <c r="BT10" i="47" s="1"/>
  <c r="BR10" i="47"/>
  <c r="BP10" i="47"/>
  <c r="BJ10" i="47"/>
  <c r="BX9" i="47"/>
  <c r="BX11" i="33" s="1"/>
  <c r="N9" i="47"/>
  <c r="BR9" i="47"/>
  <c r="BP9" i="47"/>
  <c r="BJ9" i="47"/>
  <c r="BX8" i="47"/>
  <c r="N8" i="47"/>
  <c r="BR8" i="47"/>
  <c r="BP8" i="47"/>
  <c r="BJ8" i="47"/>
  <c r="BX7" i="47"/>
  <c r="U7" i="47"/>
  <c r="BM7" i="47" s="1"/>
  <c r="BM9" i="33" s="1"/>
  <c r="N7" i="47"/>
  <c r="BR7" i="47"/>
  <c r="BR9" i="33" s="1"/>
  <c r="BP7" i="47"/>
  <c r="BJ7" i="47"/>
  <c r="BX16" i="65"/>
  <c r="BR16" i="65"/>
  <c r="BP16" i="65"/>
  <c r="BJ16" i="65"/>
  <c r="BX15" i="65"/>
  <c r="BX32" i="33" s="1"/>
  <c r="AD15" i="65"/>
  <c r="U15" i="65"/>
  <c r="BM15" i="65" s="1"/>
  <c r="N15" i="65"/>
  <c r="BT15" i="65" s="1"/>
  <c r="BR15" i="65"/>
  <c r="BR32" i="33" s="1"/>
  <c r="BP15" i="65"/>
  <c r="BL15" i="65"/>
  <c r="BL32" i="33" s="1"/>
  <c r="BJ15" i="65"/>
  <c r="BJ32" i="33" s="1"/>
  <c r="BX14" i="65"/>
  <c r="U14" i="65"/>
  <c r="BU14" i="65" s="1"/>
  <c r="N14" i="65"/>
  <c r="BT14" i="65" s="1"/>
  <c r="BR14" i="65"/>
  <c r="BR31" i="33" s="1"/>
  <c r="BP14" i="65"/>
  <c r="BJ14" i="65"/>
  <c r="BJ31" i="33" s="1"/>
  <c r="BX13" i="65"/>
  <c r="BX30" i="33" s="1"/>
  <c r="U13" i="65"/>
  <c r="BU13" i="65" s="1"/>
  <c r="N13" i="65"/>
  <c r="BT13" i="65" s="1"/>
  <c r="BR13" i="65"/>
  <c r="BP13" i="65"/>
  <c r="BP30" i="33" s="1"/>
  <c r="BJ13" i="65"/>
  <c r="BX12" i="65"/>
  <c r="BX29" i="33" s="1"/>
  <c r="U12" i="65"/>
  <c r="N12" i="65"/>
  <c r="BT12" i="65" s="1"/>
  <c r="BR12" i="65"/>
  <c r="BP12" i="65"/>
  <c r="BJ12" i="65"/>
  <c r="BX11" i="65"/>
  <c r="BR11" i="65"/>
  <c r="BP11" i="65"/>
  <c r="BP28" i="33" s="1"/>
  <c r="BJ11" i="65"/>
  <c r="BX10" i="65"/>
  <c r="U10" i="65"/>
  <c r="BU10" i="65" s="1"/>
  <c r="N10" i="65"/>
  <c r="BT10" i="65" s="1"/>
  <c r="BT27" i="33" s="1"/>
  <c r="BR10" i="65"/>
  <c r="BP10" i="65"/>
  <c r="BL10" i="65"/>
  <c r="BJ10" i="65"/>
  <c r="BX9" i="65"/>
  <c r="U9" i="65"/>
  <c r="BU9" i="65" s="1"/>
  <c r="N9" i="65"/>
  <c r="BT9" i="65" s="1"/>
  <c r="BR9" i="65"/>
  <c r="BR26" i="33" s="1"/>
  <c r="BP9" i="65"/>
  <c r="BJ9" i="65"/>
  <c r="BX8" i="65"/>
  <c r="BX25" i="33" s="1"/>
  <c r="U8" i="65"/>
  <c r="BU8" i="65" s="1"/>
  <c r="N8" i="65"/>
  <c r="BL8" i="65" s="1"/>
  <c r="BT8" i="65"/>
  <c r="BR8" i="65"/>
  <c r="BR21" i="65" s="1"/>
  <c r="BP8" i="65"/>
  <c r="BJ8" i="65"/>
  <c r="BX7" i="65"/>
  <c r="AD7" i="65"/>
  <c r="BV7" i="65" s="1"/>
  <c r="BV24" i="33" s="1"/>
  <c r="U7" i="65"/>
  <c r="BU7" i="65" s="1"/>
  <c r="N7" i="65"/>
  <c r="BT7" i="65" s="1"/>
  <c r="H7" i="65"/>
  <c r="BS7" i="65" s="1"/>
  <c r="BS24" i="33" s="1"/>
  <c r="BR7" i="65"/>
  <c r="BP7" i="65"/>
  <c r="BN7" i="65"/>
  <c r="BN24" i="33" s="1"/>
  <c r="BM7" i="65"/>
  <c r="BM24" i="33" s="1"/>
  <c r="BJ7" i="65"/>
  <c r="BX16" i="66"/>
  <c r="BR16" i="66"/>
  <c r="BR44" i="33" s="1"/>
  <c r="BP16" i="66"/>
  <c r="BJ16" i="66"/>
  <c r="BX15" i="66"/>
  <c r="BX43" i="33" s="1"/>
  <c r="AD15" i="66"/>
  <c r="U15" i="66"/>
  <c r="BU15" i="66" s="1"/>
  <c r="N15" i="66"/>
  <c r="BL15" i="66" s="1"/>
  <c r="BT15" i="66"/>
  <c r="BT43" i="33" s="1"/>
  <c r="BR15" i="66"/>
  <c r="BP15" i="66"/>
  <c r="BM15" i="66"/>
  <c r="BM43" i="33" s="1"/>
  <c r="BJ15" i="66"/>
  <c r="BX14" i="66"/>
  <c r="U14" i="66"/>
  <c r="BU14" i="66"/>
  <c r="N14" i="66"/>
  <c r="BT14" i="66" s="1"/>
  <c r="BR14" i="66"/>
  <c r="BP14" i="66"/>
  <c r="BM14" i="66"/>
  <c r="BM42" i="33" s="1"/>
  <c r="BL14" i="66"/>
  <c r="BJ14" i="66"/>
  <c r="BX13" i="66"/>
  <c r="U13" i="66"/>
  <c r="BU13" i="66"/>
  <c r="BU41" i="33" s="1"/>
  <c r="N13" i="66"/>
  <c r="BR13" i="66"/>
  <c r="BP13" i="66"/>
  <c r="BM13" i="66"/>
  <c r="BJ13" i="66"/>
  <c r="BX12" i="66"/>
  <c r="U12" i="66"/>
  <c r="BU12" i="66"/>
  <c r="BU40" i="33" s="1"/>
  <c r="N12" i="66"/>
  <c r="BT12" i="66" s="1"/>
  <c r="BR12" i="66"/>
  <c r="BP12" i="66"/>
  <c r="BP40" i="33" s="1"/>
  <c r="BM12" i="66"/>
  <c r="BL12" i="66"/>
  <c r="BJ12" i="66"/>
  <c r="BX11" i="66"/>
  <c r="BR11" i="66"/>
  <c r="BR39" i="33" s="1"/>
  <c r="BP11" i="66"/>
  <c r="BJ11" i="66"/>
  <c r="BX10" i="66"/>
  <c r="BX38" i="33" s="1"/>
  <c r="U10" i="66"/>
  <c r="N10" i="66"/>
  <c r="BT10" i="66" s="1"/>
  <c r="BT38" i="33" s="1"/>
  <c r="BR10" i="66"/>
  <c r="BP10" i="66"/>
  <c r="BJ10" i="66"/>
  <c r="BX9" i="66"/>
  <c r="U9" i="66"/>
  <c r="N9" i="66"/>
  <c r="BT9" i="66" s="1"/>
  <c r="BT37" i="33" s="1"/>
  <c r="BR9" i="66"/>
  <c r="BP9" i="66"/>
  <c r="BP37" i="33" s="1"/>
  <c r="BJ9" i="66"/>
  <c r="BX8" i="66"/>
  <c r="U8" i="66"/>
  <c r="N8" i="66"/>
  <c r="BT8" i="66" s="1"/>
  <c r="BT36" i="33" s="1"/>
  <c r="BR8" i="66"/>
  <c r="BP8" i="66"/>
  <c r="BP36" i="33" s="1"/>
  <c r="BJ8" i="66"/>
  <c r="BX7" i="66"/>
  <c r="U7" i="66"/>
  <c r="BU7" i="66" s="1"/>
  <c r="BU35" i="33" s="1"/>
  <c r="N7" i="66"/>
  <c r="BT7" i="66" s="1"/>
  <c r="BT35" i="33" s="1"/>
  <c r="H7" i="66"/>
  <c r="BS7" i="66" s="1"/>
  <c r="BR7" i="66"/>
  <c r="BP7" i="66"/>
  <c r="BP35" i="33" s="1"/>
  <c r="BJ7" i="66"/>
  <c r="BX16" i="67"/>
  <c r="BR16" i="67"/>
  <c r="BR55" i="33" s="1"/>
  <c r="BP16" i="67"/>
  <c r="BJ16" i="67"/>
  <c r="BX15" i="67"/>
  <c r="BX54" i="33" s="1"/>
  <c r="AD15" i="67"/>
  <c r="BV15" i="67" s="1"/>
  <c r="BV54" i="33" s="1"/>
  <c r="U15" i="67"/>
  <c r="BU15" i="67" s="1"/>
  <c r="N15" i="67"/>
  <c r="BT15" i="67"/>
  <c r="BR15" i="67"/>
  <c r="BR54" i="33" s="1"/>
  <c r="BP15" i="67"/>
  <c r="BL15" i="67"/>
  <c r="BJ15" i="67"/>
  <c r="BX14" i="67"/>
  <c r="U14" i="67"/>
  <c r="BU14" i="67" s="1"/>
  <c r="N14" i="67"/>
  <c r="BT14" i="67" s="1"/>
  <c r="BT53" i="33" s="1"/>
  <c r="BR14" i="67"/>
  <c r="BP14" i="67"/>
  <c r="BJ14" i="67"/>
  <c r="BX13" i="67"/>
  <c r="U13" i="67"/>
  <c r="BU13" i="67" s="1"/>
  <c r="N13" i="67"/>
  <c r="BT13" i="67"/>
  <c r="BT52" i="33" s="1"/>
  <c r="BR13" i="67"/>
  <c r="BP13" i="67"/>
  <c r="BJ13" i="67"/>
  <c r="BX12" i="67"/>
  <c r="U12" i="67"/>
  <c r="BU12" i="67" s="1"/>
  <c r="N12" i="67"/>
  <c r="BT12" i="67" s="1"/>
  <c r="BT51" i="33" s="1"/>
  <c r="BR12" i="67"/>
  <c r="BP12" i="67"/>
  <c r="BJ12" i="67"/>
  <c r="BX11" i="67"/>
  <c r="BR11" i="67"/>
  <c r="BP11" i="67"/>
  <c r="BJ11" i="67"/>
  <c r="BX10" i="67"/>
  <c r="AD10" i="67"/>
  <c r="U10" i="67"/>
  <c r="BM10" i="67" s="1"/>
  <c r="BM49" i="33" s="1"/>
  <c r="BU10" i="67"/>
  <c r="BU49" i="33" s="1"/>
  <c r="N10" i="67"/>
  <c r="BT10" i="67"/>
  <c r="BR10" i="67"/>
  <c r="BP10" i="67"/>
  <c r="BP49" i="33" s="1"/>
  <c r="BL10" i="67"/>
  <c r="BJ10" i="67"/>
  <c r="BX9" i="67"/>
  <c r="BX48" i="33" s="1"/>
  <c r="AD9" i="67"/>
  <c r="BV9" i="67" s="1"/>
  <c r="U9" i="67"/>
  <c r="BU9" i="67" s="1"/>
  <c r="N9" i="67"/>
  <c r="BT9" i="67"/>
  <c r="BT48" i="33" s="1"/>
  <c r="BR9" i="67"/>
  <c r="BP9" i="67"/>
  <c r="BN9" i="67"/>
  <c r="BJ9" i="67"/>
  <c r="BX8" i="67"/>
  <c r="AD8" i="67"/>
  <c r="AD47" i="33" s="1"/>
  <c r="BV8" i="67"/>
  <c r="BV47" i="33" s="1"/>
  <c r="U8" i="67"/>
  <c r="BU8" i="67" s="1"/>
  <c r="N8" i="67"/>
  <c r="BL8" i="67" s="1"/>
  <c r="BT8" i="67"/>
  <c r="BR8" i="67"/>
  <c r="BP8" i="67"/>
  <c r="BN8" i="67"/>
  <c r="BN47" i="33" s="1"/>
  <c r="BM8" i="67"/>
  <c r="BJ8" i="67"/>
  <c r="BX7" i="67"/>
  <c r="AD7" i="67"/>
  <c r="BV7" i="67" s="1"/>
  <c r="U7" i="67"/>
  <c r="BM7" i="67" s="1"/>
  <c r="BM46" i="33" s="1"/>
  <c r="N7" i="67"/>
  <c r="BT7" i="67" s="1"/>
  <c r="H7" i="67"/>
  <c r="BR7" i="67"/>
  <c r="BR21" i="67" s="1"/>
  <c r="BP7" i="67"/>
  <c r="BL7" i="67"/>
  <c r="BL46" i="33" s="1"/>
  <c r="BJ7" i="67"/>
  <c r="BX16" i="68"/>
  <c r="BX66" i="33" s="1"/>
  <c r="BR16" i="68"/>
  <c r="BR66" i="33" s="1"/>
  <c r="BP16" i="68"/>
  <c r="BJ16" i="68"/>
  <c r="BX15" i="68"/>
  <c r="AD15" i="68"/>
  <c r="BV15" i="68" s="1"/>
  <c r="U15" i="68"/>
  <c r="BU15" i="68" s="1"/>
  <c r="BU65" i="33" s="1"/>
  <c r="N15" i="68"/>
  <c r="BR15" i="68"/>
  <c r="BP15" i="68"/>
  <c r="BM15" i="68"/>
  <c r="BJ15" i="68"/>
  <c r="BX14" i="68"/>
  <c r="U14" i="68"/>
  <c r="BU14" i="68"/>
  <c r="N14" i="68"/>
  <c r="BR14" i="68"/>
  <c r="BP14" i="68"/>
  <c r="BM14" i="68"/>
  <c r="BM64" i="33" s="1"/>
  <c r="BJ14" i="68"/>
  <c r="BX13" i="68"/>
  <c r="U13" i="68"/>
  <c r="BU13" i="68"/>
  <c r="BU63" i="33" s="1"/>
  <c r="N13" i="68"/>
  <c r="BL13" i="68" s="1"/>
  <c r="BR13" i="68"/>
  <c r="BP13" i="68"/>
  <c r="BP63" i="33" s="1"/>
  <c r="BJ13" i="68"/>
  <c r="BX12" i="68"/>
  <c r="BX62" i="33" s="1"/>
  <c r="U12" i="68"/>
  <c r="N12" i="68"/>
  <c r="BT12" i="68" s="1"/>
  <c r="BR12" i="68"/>
  <c r="BP12" i="68"/>
  <c r="BP62" i="33" s="1"/>
  <c r="BJ12" i="68"/>
  <c r="BX11" i="68"/>
  <c r="BR11" i="68"/>
  <c r="BP11" i="68"/>
  <c r="BJ11" i="68"/>
  <c r="BX10" i="68"/>
  <c r="BX60" i="33" s="1"/>
  <c r="U10" i="68"/>
  <c r="BU10" i="68" s="1"/>
  <c r="N10" i="68"/>
  <c r="BT10" i="68"/>
  <c r="BT60" i="33" s="1"/>
  <c r="BR10" i="68"/>
  <c r="BR60" i="33" s="1"/>
  <c r="BP10" i="68"/>
  <c r="BL10" i="68"/>
  <c r="BJ10" i="68"/>
  <c r="BX9" i="68"/>
  <c r="BX59" i="33" s="1"/>
  <c r="U9" i="68"/>
  <c r="BU9" i="68" s="1"/>
  <c r="N9" i="68"/>
  <c r="BT9" i="68"/>
  <c r="BT59" i="33" s="1"/>
  <c r="BR9" i="68"/>
  <c r="BR59" i="33" s="1"/>
  <c r="BP9" i="68"/>
  <c r="BL9" i="68"/>
  <c r="BJ9" i="68"/>
  <c r="BX8" i="68"/>
  <c r="BX58" i="33" s="1"/>
  <c r="U8" i="68"/>
  <c r="BU8" i="68" s="1"/>
  <c r="N8" i="68"/>
  <c r="BT8" i="68"/>
  <c r="BR8" i="68"/>
  <c r="BR58" i="33" s="1"/>
  <c r="BP8" i="68"/>
  <c r="BL8" i="68"/>
  <c r="BJ8" i="68"/>
  <c r="BX7" i="68"/>
  <c r="BX57" i="33" s="1"/>
  <c r="AD7" i="68"/>
  <c r="BV7" i="68" s="1"/>
  <c r="U7" i="68"/>
  <c r="BM7" i="68" s="1"/>
  <c r="BM57" i="33" s="1"/>
  <c r="BU7" i="68"/>
  <c r="BU57" i="33" s="1"/>
  <c r="N7" i="68"/>
  <c r="BL7" i="68" s="1"/>
  <c r="BT7" i="68"/>
  <c r="H7" i="68"/>
  <c r="BS7" i="68" s="1"/>
  <c r="BR7" i="68"/>
  <c r="BR21" i="68" s="1"/>
  <c r="BP7" i="68"/>
  <c r="BJ7" i="68"/>
  <c r="BJ57" i="33" s="1"/>
  <c r="BX16" i="71"/>
  <c r="BR16" i="71"/>
  <c r="BP16" i="71"/>
  <c r="BJ16" i="71"/>
  <c r="BX15" i="71"/>
  <c r="BX76" i="33" s="1"/>
  <c r="AD15" i="71"/>
  <c r="BV15" i="71" s="1"/>
  <c r="U15" i="71"/>
  <c r="BM15" i="71" s="1"/>
  <c r="BU15" i="71"/>
  <c r="N15" i="71"/>
  <c r="BT15" i="71" s="1"/>
  <c r="BR15" i="71"/>
  <c r="BP15" i="71"/>
  <c r="BN15" i="71"/>
  <c r="BN76" i="33" s="1"/>
  <c r="BL15" i="71"/>
  <c r="BJ15" i="71"/>
  <c r="BJ76" i="33" s="1"/>
  <c r="BX14" i="71"/>
  <c r="BX75" i="33" s="1"/>
  <c r="AD14" i="71"/>
  <c r="BV14" i="71" s="1"/>
  <c r="U14" i="71"/>
  <c r="BU14" i="71"/>
  <c r="N14" i="71"/>
  <c r="BL14" i="71" s="1"/>
  <c r="BL75" i="33" s="1"/>
  <c r="BR14" i="71"/>
  <c r="BP14" i="71"/>
  <c r="BP75" i="33" s="1"/>
  <c r="BN14" i="71"/>
  <c r="BN75" i="33" s="1"/>
  <c r="BM14" i="71"/>
  <c r="BJ14" i="71"/>
  <c r="BX13" i="71"/>
  <c r="AD13" i="71"/>
  <c r="BV13" i="71" s="1"/>
  <c r="BV74" i="33" s="1"/>
  <c r="U13" i="71"/>
  <c r="BU13" i="71" s="1"/>
  <c r="BU74" i="33" s="1"/>
  <c r="N13" i="71"/>
  <c r="BR13" i="71"/>
  <c r="BP13" i="71"/>
  <c r="BN13" i="71"/>
  <c r="BJ13" i="71"/>
  <c r="BX12" i="71"/>
  <c r="AD12" i="71"/>
  <c r="BV12" i="71" s="1"/>
  <c r="BV73" i="33" s="1"/>
  <c r="U12" i="71"/>
  <c r="N12" i="71"/>
  <c r="BT12" i="71" s="1"/>
  <c r="BR12" i="71"/>
  <c r="BP12" i="71"/>
  <c r="BJ12" i="71"/>
  <c r="BX11" i="71"/>
  <c r="BX72" i="33" s="1"/>
  <c r="BR11" i="71"/>
  <c r="BR72" i="33" s="1"/>
  <c r="BP11" i="71"/>
  <c r="BJ11" i="71"/>
  <c r="BX10" i="71"/>
  <c r="U10" i="71"/>
  <c r="BM10" i="71" s="1"/>
  <c r="N10" i="71"/>
  <c r="BT10" i="71" s="1"/>
  <c r="BR10" i="71"/>
  <c r="BR71" i="33" s="1"/>
  <c r="BP10" i="71"/>
  <c r="BP71" i="33" s="1"/>
  <c r="BL10" i="71"/>
  <c r="BJ10" i="71"/>
  <c r="BX9" i="71"/>
  <c r="U9" i="71"/>
  <c r="BM9" i="71" s="1"/>
  <c r="BM70" i="33" s="1"/>
  <c r="N9" i="71"/>
  <c r="BR9" i="71"/>
  <c r="BP9" i="71"/>
  <c r="BJ9" i="71"/>
  <c r="BX8" i="71"/>
  <c r="AD8" i="71"/>
  <c r="BV8" i="71"/>
  <c r="BV69" i="33" s="1"/>
  <c r="U8" i="71"/>
  <c r="N8" i="71"/>
  <c r="BT8" i="71" s="1"/>
  <c r="BR8" i="71"/>
  <c r="BP8" i="71"/>
  <c r="BN8" i="71"/>
  <c r="BJ8" i="71"/>
  <c r="BJ69" i="33" s="1"/>
  <c r="BX7" i="71"/>
  <c r="AD7" i="71"/>
  <c r="BV7" i="71" s="1"/>
  <c r="BV68" i="33" s="1"/>
  <c r="U7" i="71"/>
  <c r="BU7" i="71" s="1"/>
  <c r="N7" i="71"/>
  <c r="BT7" i="71" s="1"/>
  <c r="BR7" i="71"/>
  <c r="BP7" i="71"/>
  <c r="BN7" i="71"/>
  <c r="BN68" i="33" s="1"/>
  <c r="BL7" i="71"/>
  <c r="BL68" i="33" s="1"/>
  <c r="BJ7" i="71"/>
  <c r="BX16" i="73"/>
  <c r="BR16" i="73"/>
  <c r="BP16" i="73"/>
  <c r="BP88" i="33" s="1"/>
  <c r="BJ16" i="73"/>
  <c r="BX15" i="73"/>
  <c r="AD15" i="73"/>
  <c r="AD87" i="33" s="1"/>
  <c r="U15" i="73"/>
  <c r="N15" i="73"/>
  <c r="BT15" i="73"/>
  <c r="H15" i="73"/>
  <c r="BS15" i="73" s="1"/>
  <c r="BS87" i="33" s="1"/>
  <c r="BR15" i="73"/>
  <c r="BP15" i="73"/>
  <c r="BN15" i="73"/>
  <c r="BN87" i="33" s="1"/>
  <c r="BL15" i="73"/>
  <c r="BL87" i="33" s="1"/>
  <c r="BJ15" i="73"/>
  <c r="BX14" i="73"/>
  <c r="AD14" i="73"/>
  <c r="AD86" i="33" s="1"/>
  <c r="U14" i="73"/>
  <c r="BU14" i="73" s="1"/>
  <c r="BU86" i="33" s="1"/>
  <c r="N14" i="73"/>
  <c r="BR14" i="73"/>
  <c r="BR86" i="33" s="1"/>
  <c r="BP14" i="73"/>
  <c r="BM14" i="73"/>
  <c r="BJ14" i="73"/>
  <c r="BJ86" i="33" s="1"/>
  <c r="BX13" i="73"/>
  <c r="AD13" i="73"/>
  <c r="BV13" i="73" s="1"/>
  <c r="BV85" i="33" s="1"/>
  <c r="U13" i="73"/>
  <c r="N13" i="73"/>
  <c r="BR13" i="73"/>
  <c r="BP13" i="73"/>
  <c r="BN13" i="73"/>
  <c r="BJ13" i="73"/>
  <c r="BX12" i="73"/>
  <c r="BX84" i="33" s="1"/>
  <c r="AD12" i="73"/>
  <c r="N12" i="73"/>
  <c r="BT12" i="73" s="1"/>
  <c r="BR12" i="73"/>
  <c r="BP12" i="73"/>
  <c r="BJ12" i="73"/>
  <c r="BX11" i="73"/>
  <c r="BR11" i="73"/>
  <c r="BR83" i="33" s="1"/>
  <c r="BP11" i="73"/>
  <c r="BJ11" i="73"/>
  <c r="BX10" i="73"/>
  <c r="AD10" i="73"/>
  <c r="AD82" i="33" s="1"/>
  <c r="U10" i="73"/>
  <c r="BM10" i="73" s="1"/>
  <c r="BU10" i="73"/>
  <c r="N10" i="73"/>
  <c r="H10" i="73"/>
  <c r="BR10" i="73"/>
  <c r="BP10" i="73"/>
  <c r="BJ10" i="73"/>
  <c r="BX9" i="73"/>
  <c r="N9" i="73"/>
  <c r="BT9" i="73" s="1"/>
  <c r="H9" i="73"/>
  <c r="BR9" i="73"/>
  <c r="BP9" i="73"/>
  <c r="BJ9" i="73"/>
  <c r="BX8" i="73"/>
  <c r="BX80" i="33" s="1"/>
  <c r="U8" i="73"/>
  <c r="BU8" i="73" s="1"/>
  <c r="N8" i="73"/>
  <c r="BR8" i="73"/>
  <c r="BP8" i="73"/>
  <c r="BJ8" i="73"/>
  <c r="BJ80" i="33" s="1"/>
  <c r="BX7" i="73"/>
  <c r="BX79" i="33" s="1"/>
  <c r="AD7" i="73"/>
  <c r="BN7" i="73" s="1"/>
  <c r="BV7" i="73"/>
  <c r="BV79" i="33" s="1"/>
  <c r="U7" i="73"/>
  <c r="BU7" i="73" s="1"/>
  <c r="BU79" i="33" s="1"/>
  <c r="N7" i="73"/>
  <c r="BT7" i="73" s="1"/>
  <c r="BT79" i="33" s="1"/>
  <c r="H7" i="73"/>
  <c r="BR7" i="73"/>
  <c r="BP7" i="73"/>
  <c r="BL7" i="73"/>
  <c r="BK7" i="73"/>
  <c r="BK79" i="33" s="1"/>
  <c r="BJ7" i="73"/>
  <c r="BX16" i="72"/>
  <c r="BR16" i="72"/>
  <c r="BP16" i="72"/>
  <c r="BJ16" i="72"/>
  <c r="BX15" i="72"/>
  <c r="BX98" i="33" s="1"/>
  <c r="AD15" i="72"/>
  <c r="BN15" i="72" s="1"/>
  <c r="BV15" i="72"/>
  <c r="BV98" i="33" s="1"/>
  <c r="U15" i="72"/>
  <c r="N15" i="72"/>
  <c r="BT15" i="72" s="1"/>
  <c r="H15" i="72"/>
  <c r="BR15" i="72"/>
  <c r="BP15" i="72"/>
  <c r="BP98" i="33" s="1"/>
  <c r="BJ15" i="72"/>
  <c r="BX14" i="72"/>
  <c r="AD14" i="72"/>
  <c r="U14" i="72"/>
  <c r="BU14" i="72" s="1"/>
  <c r="BU97" i="33" s="1"/>
  <c r="N14" i="72"/>
  <c r="BR14" i="72"/>
  <c r="BP14" i="72"/>
  <c r="BP97" i="33" s="1"/>
  <c r="BM14" i="72"/>
  <c r="BL14" i="72"/>
  <c r="BL97" i="33" s="1"/>
  <c r="BJ14" i="72"/>
  <c r="BJ97" i="33" s="1"/>
  <c r="BX13" i="72"/>
  <c r="AD13" i="72"/>
  <c r="BV13" i="72" s="1"/>
  <c r="U13" i="72"/>
  <c r="BM13" i="72" s="1"/>
  <c r="BM96" i="33" s="1"/>
  <c r="BU13" i="72"/>
  <c r="BU96" i="33" s="1"/>
  <c r="N13" i="72"/>
  <c r="BT13" i="72" s="1"/>
  <c r="BR13" i="72"/>
  <c r="BP13" i="72"/>
  <c r="BP96" i="33" s="1"/>
  <c r="BN13" i="72"/>
  <c r="BL13" i="72"/>
  <c r="BJ13" i="72"/>
  <c r="BX12" i="72"/>
  <c r="BX95" i="33" s="1"/>
  <c r="AD12" i="72"/>
  <c r="BV12" i="72" s="1"/>
  <c r="N12" i="72"/>
  <c r="BT12" i="72" s="1"/>
  <c r="BR12" i="72"/>
  <c r="BR95" i="33" s="1"/>
  <c r="BP12" i="72"/>
  <c r="BP95" i="33" s="1"/>
  <c r="BN12" i="72"/>
  <c r="BJ12" i="72"/>
  <c r="BX11" i="72"/>
  <c r="BX94" i="33" s="1"/>
  <c r="BR11" i="72"/>
  <c r="BP11" i="72"/>
  <c r="BJ11" i="72"/>
  <c r="BJ21" i="72" s="1"/>
  <c r="BX10" i="72"/>
  <c r="BW10" i="72"/>
  <c r="AD10" i="72"/>
  <c r="BV10" i="72" s="1"/>
  <c r="U10" i="72"/>
  <c r="BU10" i="72" s="1"/>
  <c r="N10" i="72"/>
  <c r="H10" i="72"/>
  <c r="BS10" i="72"/>
  <c r="BR10" i="72"/>
  <c r="BR21" i="72" s="1"/>
  <c r="BP10" i="72"/>
  <c r="BO10" i="72"/>
  <c r="BK10" i="72"/>
  <c r="BJ10" i="72"/>
  <c r="BJ93" i="33" s="1"/>
  <c r="BX9" i="72"/>
  <c r="N9" i="72"/>
  <c r="H9" i="72"/>
  <c r="BK9" i="72" s="1"/>
  <c r="BK92" i="33" s="1"/>
  <c r="BS9" i="72"/>
  <c r="BS92" i="33" s="1"/>
  <c r="BR9" i="72"/>
  <c r="BP9" i="72"/>
  <c r="BJ9" i="72"/>
  <c r="BJ92" i="33" s="1"/>
  <c r="BX8" i="72"/>
  <c r="U8" i="72"/>
  <c r="BU8" i="72"/>
  <c r="N8" i="72"/>
  <c r="BR8" i="72"/>
  <c r="BP8" i="72"/>
  <c r="BM8" i="72"/>
  <c r="BM91" i="33" s="1"/>
  <c r="BJ8" i="72"/>
  <c r="BX7" i="72"/>
  <c r="AD7" i="72"/>
  <c r="U7" i="72"/>
  <c r="N7" i="72"/>
  <c r="BT7" i="72"/>
  <c r="H7" i="72"/>
  <c r="BS7" i="72" s="1"/>
  <c r="BS90" i="33" s="1"/>
  <c r="BR7" i="72"/>
  <c r="BP7" i="72"/>
  <c r="BN7" i="72"/>
  <c r="BL7" i="72"/>
  <c r="BL90" i="33" s="1"/>
  <c r="BJ7" i="72"/>
  <c r="AG65" i="33"/>
  <c r="AG57" i="33"/>
  <c r="AG76" i="33"/>
  <c r="AG75" i="33"/>
  <c r="AG74" i="33"/>
  <c r="AG73" i="33"/>
  <c r="AG69" i="33"/>
  <c r="AG68" i="33"/>
  <c r="AG87" i="33"/>
  <c r="AG86" i="33"/>
  <c r="AG85" i="33"/>
  <c r="AG84" i="33"/>
  <c r="AG82" i="33"/>
  <c r="AG79" i="33"/>
  <c r="AG90" i="33"/>
  <c r="AG93" i="33"/>
  <c r="AG95" i="33"/>
  <c r="AG96" i="33"/>
  <c r="AG97" i="33"/>
  <c r="AG98" i="33"/>
  <c r="AF32" i="33"/>
  <c r="AF24" i="33"/>
  <c r="AF43" i="33"/>
  <c r="AF46" i="33"/>
  <c r="AF47" i="33"/>
  <c r="AF48" i="33"/>
  <c r="AF49" i="33"/>
  <c r="AF54" i="33"/>
  <c r="AF65" i="33"/>
  <c r="AF57" i="33"/>
  <c r="AF76" i="33"/>
  <c r="AF75" i="33"/>
  <c r="AF74" i="33"/>
  <c r="AF73" i="33"/>
  <c r="AF69" i="33"/>
  <c r="AF68" i="33"/>
  <c r="AF87" i="33"/>
  <c r="AF86" i="33"/>
  <c r="AF85" i="33"/>
  <c r="AF84" i="33"/>
  <c r="AF82" i="33"/>
  <c r="AF79" i="33"/>
  <c r="AF90" i="33"/>
  <c r="AF93" i="33"/>
  <c r="AF95" i="33"/>
  <c r="AF96" i="33"/>
  <c r="AF97" i="33"/>
  <c r="AF98" i="33"/>
  <c r="Z14" i="33"/>
  <c r="Z9" i="33"/>
  <c r="Z35" i="33"/>
  <c r="Z36" i="33"/>
  <c r="Z37" i="33"/>
  <c r="Z38" i="33"/>
  <c r="Z40" i="33"/>
  <c r="Z41" i="33"/>
  <c r="Z42" i="33"/>
  <c r="Y9" i="33"/>
  <c r="Y24" i="33"/>
  <c r="Y25" i="33"/>
  <c r="Y26" i="33"/>
  <c r="Y27" i="33"/>
  <c r="Y29" i="33"/>
  <c r="Y30" i="33"/>
  <c r="Y31" i="33"/>
  <c r="Y32" i="33"/>
  <c r="Y40" i="33"/>
  <c r="Y41" i="33"/>
  <c r="Y42" i="33"/>
  <c r="X35" i="33"/>
  <c r="X36" i="33"/>
  <c r="X37" i="33"/>
  <c r="X38" i="33"/>
  <c r="X40" i="33"/>
  <c r="X41" i="33"/>
  <c r="X42" i="33"/>
  <c r="X43" i="33"/>
  <c r="X57" i="33"/>
  <c r="X58" i="33"/>
  <c r="X59" i="33"/>
  <c r="X60" i="33"/>
  <c r="X62" i="33"/>
  <c r="X63" i="33"/>
  <c r="X64" i="33"/>
  <c r="X65" i="33"/>
  <c r="X79" i="33"/>
  <c r="X80" i="33"/>
  <c r="X82" i="33"/>
  <c r="X85" i="33"/>
  <c r="X86" i="33"/>
  <c r="X87" i="33"/>
  <c r="X90" i="33"/>
  <c r="X91" i="33"/>
  <c r="X93" i="33"/>
  <c r="X96" i="33"/>
  <c r="X97" i="33"/>
  <c r="X98" i="33"/>
  <c r="W24" i="33"/>
  <c r="W25" i="33"/>
  <c r="W26" i="33"/>
  <c r="W27" i="33"/>
  <c r="W29" i="33"/>
  <c r="W30" i="33"/>
  <c r="W31" i="33"/>
  <c r="W32" i="33"/>
  <c r="W35" i="33"/>
  <c r="W36" i="33"/>
  <c r="W37" i="33"/>
  <c r="W38" i="33"/>
  <c r="W40" i="33"/>
  <c r="W41" i="33"/>
  <c r="W42" i="33"/>
  <c r="W43" i="33"/>
  <c r="W46" i="33"/>
  <c r="W47" i="33"/>
  <c r="W48" i="33"/>
  <c r="W49" i="33"/>
  <c r="W51" i="33"/>
  <c r="W52" i="33"/>
  <c r="W53" i="33"/>
  <c r="W54" i="33"/>
  <c r="W76" i="33"/>
  <c r="W75" i="33"/>
  <c r="W74" i="33"/>
  <c r="W73" i="33"/>
  <c r="W71" i="33"/>
  <c r="W70" i="33"/>
  <c r="W69" i="33"/>
  <c r="W68" i="33"/>
  <c r="W80" i="33"/>
  <c r="W82" i="33"/>
  <c r="W85" i="33"/>
  <c r="W86" i="33"/>
  <c r="W87" i="33"/>
  <c r="W91" i="33"/>
  <c r="W93" i="33"/>
  <c r="W96" i="33"/>
  <c r="W97" i="33"/>
  <c r="W98" i="33"/>
  <c r="U14" i="33"/>
  <c r="U9" i="33"/>
  <c r="U24" i="33"/>
  <c r="U25" i="33"/>
  <c r="U26" i="33"/>
  <c r="U27" i="33"/>
  <c r="U30" i="33"/>
  <c r="U31" i="33"/>
  <c r="U32" i="33"/>
  <c r="U35" i="33"/>
  <c r="U40" i="33"/>
  <c r="U41" i="33"/>
  <c r="U42" i="33"/>
  <c r="U43" i="33"/>
  <c r="U46" i="33"/>
  <c r="U47" i="33"/>
  <c r="U48" i="33"/>
  <c r="U49" i="33"/>
  <c r="U51" i="33"/>
  <c r="U52" i="33"/>
  <c r="U53" i="33"/>
  <c r="U54" i="33"/>
  <c r="U57" i="33"/>
  <c r="U58" i="33"/>
  <c r="U59" i="33"/>
  <c r="U60" i="33"/>
  <c r="U64" i="33"/>
  <c r="U65" i="33"/>
  <c r="U76" i="33"/>
  <c r="U75" i="33"/>
  <c r="U71" i="33"/>
  <c r="U70" i="33"/>
  <c r="U79" i="33"/>
  <c r="U80" i="33"/>
  <c r="U82" i="33"/>
  <c r="U86" i="33"/>
  <c r="U91" i="33"/>
  <c r="U97" i="33"/>
  <c r="U98" i="33"/>
  <c r="S9" i="33"/>
  <c r="S10" i="33"/>
  <c r="S11" i="33"/>
  <c r="S12" i="33"/>
  <c r="S13" i="33"/>
  <c r="S14" i="33"/>
  <c r="S15" i="33"/>
  <c r="S16" i="33"/>
  <c r="S18" i="33"/>
  <c r="S19" i="33"/>
  <c r="S20" i="33"/>
  <c r="S21" i="33"/>
  <c r="S43" i="33"/>
  <c r="S42" i="33"/>
  <c r="S41" i="33"/>
  <c r="S40" i="33"/>
  <c r="S38" i="33"/>
  <c r="S37" i="33"/>
  <c r="S36" i="33"/>
  <c r="S35" i="33"/>
  <c r="S65" i="33"/>
  <c r="S64" i="33"/>
  <c r="S63" i="33"/>
  <c r="S62" i="33"/>
  <c r="S60" i="33"/>
  <c r="S59" i="33"/>
  <c r="S58" i="33"/>
  <c r="S57" i="33"/>
  <c r="S87" i="33"/>
  <c r="S86" i="33"/>
  <c r="S85" i="33"/>
  <c r="S84" i="33"/>
  <c r="S82" i="33"/>
  <c r="S81" i="33"/>
  <c r="S80" i="33"/>
  <c r="S79" i="33"/>
  <c r="S98" i="33"/>
  <c r="S97" i="33"/>
  <c r="S96" i="33"/>
  <c r="S95" i="33"/>
  <c r="S93" i="33"/>
  <c r="S92" i="33"/>
  <c r="S91" i="33"/>
  <c r="S90" i="33"/>
  <c r="R32" i="33"/>
  <c r="R31" i="33"/>
  <c r="R30" i="33"/>
  <c r="R29" i="33"/>
  <c r="R27" i="33"/>
  <c r="R26" i="33"/>
  <c r="R25" i="33"/>
  <c r="R24" i="33"/>
  <c r="R43" i="33"/>
  <c r="R42" i="33"/>
  <c r="R41" i="33"/>
  <c r="R40" i="33"/>
  <c r="R38" i="33"/>
  <c r="R37" i="33"/>
  <c r="R36" i="33"/>
  <c r="R35" i="33"/>
  <c r="R54" i="33"/>
  <c r="R53" i="33"/>
  <c r="R52" i="33"/>
  <c r="R51" i="33"/>
  <c r="R49" i="33"/>
  <c r="R48" i="33"/>
  <c r="R47" i="33"/>
  <c r="R46" i="33"/>
  <c r="R68" i="33"/>
  <c r="R69" i="33"/>
  <c r="R70" i="33"/>
  <c r="R71" i="33"/>
  <c r="R73" i="33"/>
  <c r="R74" i="33"/>
  <c r="R75" i="33"/>
  <c r="R76" i="33"/>
  <c r="N11" i="33"/>
  <c r="N12" i="33"/>
  <c r="N13" i="33"/>
  <c r="N16" i="33"/>
  <c r="N18" i="33"/>
  <c r="N19" i="33"/>
  <c r="N20" i="33"/>
  <c r="N21" i="33"/>
  <c r="N32" i="33"/>
  <c r="N31" i="33"/>
  <c r="N30" i="33"/>
  <c r="N29" i="33"/>
  <c r="N26" i="33"/>
  <c r="N25" i="33"/>
  <c r="N24" i="33"/>
  <c r="N43" i="33"/>
  <c r="N40" i="33"/>
  <c r="N38" i="33"/>
  <c r="N37" i="33"/>
  <c r="N36" i="33"/>
  <c r="N35" i="33"/>
  <c r="N54" i="33"/>
  <c r="N49" i="33"/>
  <c r="N47" i="33"/>
  <c r="N46" i="33"/>
  <c r="N65" i="33"/>
  <c r="N63" i="33"/>
  <c r="N62" i="33"/>
  <c r="N60" i="33"/>
  <c r="N59" i="33"/>
  <c r="N58" i="33"/>
  <c r="N57" i="33"/>
  <c r="N68" i="33"/>
  <c r="N69" i="33"/>
  <c r="N71" i="33"/>
  <c r="N73" i="33"/>
  <c r="N76" i="33"/>
  <c r="N87" i="33"/>
  <c r="N86" i="33"/>
  <c r="N84" i="33"/>
  <c r="N81" i="33"/>
  <c r="N79" i="33"/>
  <c r="N98" i="33"/>
  <c r="N96" i="33"/>
  <c r="N95" i="33"/>
  <c r="N90" i="33"/>
  <c r="K24" i="33"/>
  <c r="K35" i="33"/>
  <c r="K46" i="33"/>
  <c r="K57" i="33"/>
  <c r="K79" i="33"/>
  <c r="K81" i="33"/>
  <c r="K82" i="33"/>
  <c r="K87" i="33"/>
  <c r="K90" i="33"/>
  <c r="K92" i="33"/>
  <c r="K93" i="33"/>
  <c r="K98" i="33"/>
  <c r="H24" i="33"/>
  <c r="H35" i="33"/>
  <c r="H57" i="33"/>
  <c r="H81" i="33"/>
  <c r="H90" i="33"/>
  <c r="H92" i="33"/>
  <c r="H93" i="33"/>
  <c r="BX9" i="33"/>
  <c r="BX10" i="33"/>
  <c r="BX14" i="33"/>
  <c r="BX15" i="33"/>
  <c r="BX17" i="33"/>
  <c r="BX18" i="33"/>
  <c r="BX19" i="33"/>
  <c r="BX21" i="33"/>
  <c r="BX22" i="33"/>
  <c r="BX26" i="33"/>
  <c r="BX27" i="33"/>
  <c r="BX28" i="33"/>
  <c r="BX31" i="33"/>
  <c r="BX33" i="33"/>
  <c r="BX36" i="33"/>
  <c r="BX37" i="33"/>
  <c r="BX39" i="33"/>
  <c r="BX40" i="33"/>
  <c r="BX41" i="33"/>
  <c r="BX42" i="33"/>
  <c r="BX44" i="33"/>
  <c r="BX46" i="33"/>
  <c r="BX47" i="33"/>
  <c r="BX49" i="33"/>
  <c r="BX50" i="33"/>
  <c r="BX51" i="33"/>
  <c r="BX52" i="33"/>
  <c r="BX53" i="33"/>
  <c r="BX55" i="33"/>
  <c r="BX61" i="33"/>
  <c r="BX63" i="33"/>
  <c r="BX64" i="33"/>
  <c r="BX65" i="33"/>
  <c r="BX69" i="33"/>
  <c r="BX70" i="33"/>
  <c r="BX71" i="33"/>
  <c r="BX73" i="33"/>
  <c r="BX74" i="33"/>
  <c r="BX77" i="33"/>
  <c r="BX81" i="33"/>
  <c r="BX82" i="33"/>
  <c r="BX85" i="33"/>
  <c r="BX86" i="33"/>
  <c r="BX87" i="33"/>
  <c r="BX88" i="33"/>
  <c r="BX91" i="33"/>
  <c r="BX92" i="33"/>
  <c r="BX93" i="33"/>
  <c r="BX96" i="33"/>
  <c r="BX97" i="33"/>
  <c r="BX99" i="33"/>
  <c r="BW93" i="33"/>
  <c r="BV46" i="33"/>
  <c r="BV48" i="33"/>
  <c r="BV65" i="33"/>
  <c r="BV57" i="33"/>
  <c r="BV75" i="33"/>
  <c r="BV76" i="33"/>
  <c r="BV93" i="33"/>
  <c r="BV95" i="33"/>
  <c r="BV96" i="33"/>
  <c r="BU14" i="33"/>
  <c r="BU24" i="33"/>
  <c r="BU26" i="33"/>
  <c r="BU27" i="33"/>
  <c r="BU25" i="33"/>
  <c r="BU30" i="33"/>
  <c r="BU31" i="33"/>
  <c r="BU47" i="33"/>
  <c r="BU48" i="33"/>
  <c r="BU51" i="33"/>
  <c r="BU52" i="33"/>
  <c r="BU53" i="33"/>
  <c r="BU54" i="33"/>
  <c r="BU58" i="33"/>
  <c r="BU59" i="33"/>
  <c r="BU60" i="33"/>
  <c r="BU64" i="33"/>
  <c r="BU80" i="33"/>
  <c r="BU82" i="33"/>
  <c r="BU93" i="33"/>
  <c r="BU91" i="33"/>
  <c r="BU42" i="33"/>
  <c r="BU43" i="33"/>
  <c r="BU68" i="33"/>
  <c r="BU75" i="33"/>
  <c r="BU76" i="33"/>
  <c r="BT24" i="33"/>
  <c r="BT25" i="33"/>
  <c r="BT26" i="33"/>
  <c r="BT29" i="33"/>
  <c r="BT30" i="33"/>
  <c r="BT31" i="33"/>
  <c r="BT32" i="33"/>
  <c r="BT40" i="33"/>
  <c r="BT42" i="33"/>
  <c r="BT47" i="33"/>
  <c r="BT49" i="33"/>
  <c r="BT54" i="33"/>
  <c r="BT12" i="33"/>
  <c r="BT13" i="33"/>
  <c r="BT18" i="33"/>
  <c r="BT20" i="33"/>
  <c r="BT21" i="33"/>
  <c r="BT58" i="33"/>
  <c r="BT62" i="33"/>
  <c r="BT68" i="33"/>
  <c r="BT69" i="33"/>
  <c r="BT71" i="33"/>
  <c r="BT73" i="33"/>
  <c r="BT76" i="33"/>
  <c r="BT81" i="33"/>
  <c r="BT84" i="33"/>
  <c r="BT87" i="33"/>
  <c r="BT90" i="33"/>
  <c r="BT95" i="33"/>
  <c r="BT96" i="33"/>
  <c r="BT98" i="33"/>
  <c r="BS35" i="33"/>
  <c r="BS57" i="33"/>
  <c r="BS93" i="33"/>
  <c r="BR10" i="33"/>
  <c r="BR11" i="33"/>
  <c r="BR12" i="33"/>
  <c r="BR13" i="33"/>
  <c r="BR14" i="33"/>
  <c r="BR15" i="33"/>
  <c r="BR16" i="33"/>
  <c r="BR17" i="33"/>
  <c r="BR19" i="33"/>
  <c r="BR20" i="33"/>
  <c r="BR22" i="33"/>
  <c r="BR24" i="33"/>
  <c r="BR25" i="33"/>
  <c r="BR27" i="33"/>
  <c r="BR28" i="33"/>
  <c r="BR29" i="33"/>
  <c r="BR30" i="33"/>
  <c r="BR33" i="33"/>
  <c r="BR35" i="33"/>
  <c r="BR36" i="33"/>
  <c r="BR37" i="33"/>
  <c r="BR38" i="33"/>
  <c r="BR40" i="33"/>
  <c r="BR41" i="33"/>
  <c r="BR42" i="33"/>
  <c r="BR43" i="33"/>
  <c r="BR47" i="33"/>
  <c r="BR48" i="33"/>
  <c r="BR50" i="33"/>
  <c r="BR51" i="33"/>
  <c r="BR52" i="33"/>
  <c r="BR53" i="33"/>
  <c r="BR57" i="33"/>
  <c r="BR61" i="33"/>
  <c r="BR62" i="33"/>
  <c r="BR63" i="33"/>
  <c r="BR64" i="33"/>
  <c r="BR65" i="33"/>
  <c r="BR68" i="33"/>
  <c r="BR69" i="33"/>
  <c r="BR70" i="33"/>
  <c r="BR73" i="33"/>
  <c r="BR74" i="33"/>
  <c r="BR75" i="33"/>
  <c r="BR76" i="33"/>
  <c r="BR77" i="33"/>
  <c r="BR79" i="33"/>
  <c r="BR80" i="33"/>
  <c r="BR84" i="33"/>
  <c r="BR85" i="33"/>
  <c r="BR87" i="33"/>
  <c r="BR88" i="33"/>
  <c r="BR90" i="33"/>
  <c r="BR91" i="33"/>
  <c r="BR92" i="33"/>
  <c r="BR93" i="33"/>
  <c r="BR94" i="33"/>
  <c r="BR96" i="33"/>
  <c r="BR97" i="33"/>
  <c r="BR98" i="33"/>
  <c r="B89" i="33"/>
  <c r="C89" i="33"/>
  <c r="B78" i="33"/>
  <c r="C78" i="33"/>
  <c r="C10" i="45" s="1"/>
  <c r="E80" i="55" s="1"/>
  <c r="AZ86" i="33"/>
  <c r="D10" i="45"/>
  <c r="B67" i="33"/>
  <c r="C67" i="33"/>
  <c r="D23" i="44" s="1"/>
  <c r="AZ75" i="33"/>
  <c r="D9" i="45"/>
  <c r="B87" i="81" s="1"/>
  <c r="B56" i="33"/>
  <c r="C56" i="33"/>
  <c r="C8" i="45" s="1"/>
  <c r="E78" i="55" s="1"/>
  <c r="AZ64" i="33"/>
  <c r="D8" i="45" s="1"/>
  <c r="B75" i="78" s="1"/>
  <c r="B45" i="33"/>
  <c r="B7" i="45" s="1"/>
  <c r="C77" i="55" s="1"/>
  <c r="C45" i="33"/>
  <c r="AZ53" i="33"/>
  <c r="D7" i="45" s="1"/>
  <c r="B34" i="33"/>
  <c r="H17" i="44" s="1"/>
  <c r="C34" i="33"/>
  <c r="C6" i="45" s="1"/>
  <c r="E76" i="55" s="1"/>
  <c r="AZ42" i="33"/>
  <c r="D6" i="45"/>
  <c r="B78" i="76" s="1"/>
  <c r="B23" i="33"/>
  <c r="C23" i="33"/>
  <c r="C5" i="45" s="1"/>
  <c r="E75" i="55" s="1"/>
  <c r="AZ31" i="33"/>
  <c r="D5" i="45"/>
  <c r="B84" i="75" s="1"/>
  <c r="B8" i="33"/>
  <c r="C8" i="33"/>
  <c r="AZ97" i="33"/>
  <c r="D11" i="45"/>
  <c r="B117" i="83" s="1"/>
  <c r="AZ20" i="33"/>
  <c r="D4" i="45" s="1"/>
  <c r="B66" i="58" s="1"/>
  <c r="AZ9" i="33"/>
  <c r="BC9" i="33"/>
  <c r="CB9" i="33"/>
  <c r="AZ10" i="33"/>
  <c r="BC10" i="33"/>
  <c r="AZ11" i="33"/>
  <c r="BC11" i="33"/>
  <c r="AZ12" i="33"/>
  <c r="BC12" i="33"/>
  <c r="AZ13" i="33"/>
  <c r="BC13" i="33"/>
  <c r="AZ14" i="33"/>
  <c r="BC14" i="33"/>
  <c r="AZ15" i="33"/>
  <c r="BC15" i="33"/>
  <c r="AZ16" i="33"/>
  <c r="CB16" i="33" s="1"/>
  <c r="BC16" i="33"/>
  <c r="AZ17" i="33"/>
  <c r="CB17" i="33" s="1"/>
  <c r="BC17" i="33"/>
  <c r="AZ18" i="33"/>
  <c r="BC18" i="33"/>
  <c r="AZ19" i="33"/>
  <c r="BC19" i="33"/>
  <c r="BC20" i="33"/>
  <c r="CB20" i="33" s="1"/>
  <c r="AZ21" i="33"/>
  <c r="BC21" i="33"/>
  <c r="AZ22" i="33"/>
  <c r="BC22" i="33"/>
  <c r="AZ24" i="33"/>
  <c r="BC24" i="33"/>
  <c r="AZ25" i="33"/>
  <c r="BC25" i="33"/>
  <c r="CB25" i="33"/>
  <c r="AZ26" i="33"/>
  <c r="BC26" i="33"/>
  <c r="AZ27" i="33"/>
  <c r="CB27" i="33" s="1"/>
  <c r="BC27" i="33"/>
  <c r="AZ28" i="33"/>
  <c r="BC28" i="33"/>
  <c r="AZ29" i="33"/>
  <c r="BC29" i="33"/>
  <c r="CB29" i="33" s="1"/>
  <c r="AZ30" i="33"/>
  <c r="BC30" i="33"/>
  <c r="CB30" i="33" s="1"/>
  <c r="BC31" i="33"/>
  <c r="CB31" i="33" s="1"/>
  <c r="AZ32" i="33"/>
  <c r="CB32" i="33" s="1"/>
  <c r="BC32" i="33"/>
  <c r="AZ33" i="33"/>
  <c r="BC33" i="33"/>
  <c r="AZ35" i="33"/>
  <c r="BC35" i="33"/>
  <c r="AZ36" i="33"/>
  <c r="BC36" i="33"/>
  <c r="AZ37" i="33"/>
  <c r="BC37" i="33"/>
  <c r="AZ38" i="33"/>
  <c r="BC38" i="33"/>
  <c r="AZ39" i="33"/>
  <c r="BC39" i="33"/>
  <c r="AZ40" i="33"/>
  <c r="BC40" i="33"/>
  <c r="AZ41" i="33"/>
  <c r="BC41" i="33"/>
  <c r="BC42" i="33"/>
  <c r="AZ43" i="33"/>
  <c r="BC43" i="33"/>
  <c r="AZ44" i="33"/>
  <c r="BC44" i="33"/>
  <c r="AZ46" i="33"/>
  <c r="BC46" i="33"/>
  <c r="AZ47" i="33"/>
  <c r="BC47" i="33"/>
  <c r="AZ48" i="33"/>
  <c r="BC48" i="33"/>
  <c r="AZ49" i="33"/>
  <c r="BC49" i="33"/>
  <c r="AZ50" i="33"/>
  <c r="BC50" i="33"/>
  <c r="AZ51" i="33"/>
  <c r="CB51" i="33" s="1"/>
  <c r="BC51" i="33"/>
  <c r="AZ52" i="33"/>
  <c r="CB52" i="33" s="1"/>
  <c r="BC52" i="33"/>
  <c r="BC53" i="33"/>
  <c r="AZ54" i="33"/>
  <c r="BC54" i="33"/>
  <c r="AZ55" i="33"/>
  <c r="BC55" i="33"/>
  <c r="CB55" i="33" s="1"/>
  <c r="AZ57" i="33"/>
  <c r="BC57" i="33"/>
  <c r="AZ58" i="33"/>
  <c r="BC58" i="33"/>
  <c r="AZ59" i="33"/>
  <c r="BC59" i="33"/>
  <c r="AZ60" i="33"/>
  <c r="BC60" i="33"/>
  <c r="AZ61" i="33"/>
  <c r="BC61" i="33"/>
  <c r="CB61" i="33" s="1"/>
  <c r="AZ62" i="33"/>
  <c r="BC62" i="33"/>
  <c r="CB62" i="33"/>
  <c r="AZ63" i="33"/>
  <c r="BC63" i="33"/>
  <c r="BC64" i="33"/>
  <c r="CB64" i="33" s="1"/>
  <c r="AZ65" i="33"/>
  <c r="CB65" i="33" s="1"/>
  <c r="BC65" i="33"/>
  <c r="AZ66" i="33"/>
  <c r="BC66" i="33"/>
  <c r="AZ68" i="33"/>
  <c r="CB68" i="33" s="1"/>
  <c r="BC68" i="33"/>
  <c r="AZ69" i="33"/>
  <c r="CB69" i="33" s="1"/>
  <c r="BC69" i="33"/>
  <c r="AZ70" i="33"/>
  <c r="BC70" i="33"/>
  <c r="AZ71" i="33"/>
  <c r="BC71" i="33"/>
  <c r="CB71" i="33"/>
  <c r="AZ72" i="33"/>
  <c r="BC72" i="33"/>
  <c r="AZ73" i="33"/>
  <c r="BC73" i="33"/>
  <c r="CB73" i="33" s="1"/>
  <c r="AZ74" i="33"/>
  <c r="BC74" i="33"/>
  <c r="CB74" i="33" s="1"/>
  <c r="BC75" i="33"/>
  <c r="AZ76" i="33"/>
  <c r="CB76" i="33" s="1"/>
  <c r="BC76" i="33"/>
  <c r="AZ77" i="33"/>
  <c r="BC77" i="33"/>
  <c r="AZ79" i="33"/>
  <c r="CB79" i="33" s="1"/>
  <c r="BC79" i="33"/>
  <c r="AZ80" i="33"/>
  <c r="BC80" i="33"/>
  <c r="CB80" i="33" s="1"/>
  <c r="AZ81" i="33"/>
  <c r="BC81" i="33"/>
  <c r="AZ82" i="33"/>
  <c r="BC82" i="33"/>
  <c r="AZ83" i="33"/>
  <c r="BC83" i="33"/>
  <c r="AZ84" i="33"/>
  <c r="BC84" i="33"/>
  <c r="AZ85" i="33"/>
  <c r="CB85" i="33" s="1"/>
  <c r="BC85" i="33"/>
  <c r="BC86" i="33"/>
  <c r="CB86" i="33" s="1"/>
  <c r="AZ87" i="33"/>
  <c r="BC87" i="33"/>
  <c r="AZ88" i="33"/>
  <c r="BC88" i="33"/>
  <c r="AZ90" i="33"/>
  <c r="BC90" i="33"/>
  <c r="CB90" i="33" s="1"/>
  <c r="AZ91" i="33"/>
  <c r="BC91" i="33"/>
  <c r="CB91" i="33" s="1"/>
  <c r="AZ92" i="33"/>
  <c r="BC92" i="33"/>
  <c r="CB92" i="33" s="1"/>
  <c r="AZ93" i="33"/>
  <c r="BC93" i="33"/>
  <c r="AZ94" i="33"/>
  <c r="BC94" i="33"/>
  <c r="AZ95" i="33"/>
  <c r="BC95" i="33"/>
  <c r="CB95" i="33" s="1"/>
  <c r="AZ96" i="33"/>
  <c r="BC96" i="33"/>
  <c r="CB96" i="33" s="1"/>
  <c r="BC97" i="33"/>
  <c r="AZ98" i="33"/>
  <c r="CB98" i="33" s="1"/>
  <c r="BC98" i="33"/>
  <c r="AZ99" i="33"/>
  <c r="BC99" i="33"/>
  <c r="BB9" i="33"/>
  <c r="BB10" i="33"/>
  <c r="BB11" i="33"/>
  <c r="BB12" i="33"/>
  <c r="BB13" i="33"/>
  <c r="BB14" i="33"/>
  <c r="BB15" i="33"/>
  <c r="BB16" i="33"/>
  <c r="BB17" i="33"/>
  <c r="BB18" i="33"/>
  <c r="BB19" i="33"/>
  <c r="BB20" i="33"/>
  <c r="BB21" i="33"/>
  <c r="BB22" i="33"/>
  <c r="BB24" i="33"/>
  <c r="BB25" i="33"/>
  <c r="BB26" i="33"/>
  <c r="BB27" i="33"/>
  <c r="BB28" i="33"/>
  <c r="BB29" i="33"/>
  <c r="BB30" i="33"/>
  <c r="BB31" i="33"/>
  <c r="BB32" i="33"/>
  <c r="BB33" i="33"/>
  <c r="BB35" i="33"/>
  <c r="BB36" i="33"/>
  <c r="BB37" i="33"/>
  <c r="BB38" i="33"/>
  <c r="BB39" i="33"/>
  <c r="BB40" i="33"/>
  <c r="BB41" i="33"/>
  <c r="BB42" i="33"/>
  <c r="BB43" i="33"/>
  <c r="BB44" i="33"/>
  <c r="BB46" i="33"/>
  <c r="BB47" i="33"/>
  <c r="BB48" i="33"/>
  <c r="BB49" i="33"/>
  <c r="BB50" i="33"/>
  <c r="BB51" i="33"/>
  <c r="BB52" i="33"/>
  <c r="BB53" i="33"/>
  <c r="BB54" i="33"/>
  <c r="BB55" i="33"/>
  <c r="BB57" i="33"/>
  <c r="BB58" i="33"/>
  <c r="BB59" i="33"/>
  <c r="BB60" i="33"/>
  <c r="BB61" i="33"/>
  <c r="BB62" i="33"/>
  <c r="BB63" i="33"/>
  <c r="BB64" i="33"/>
  <c r="BB65" i="33"/>
  <c r="BB66" i="33"/>
  <c r="BB68" i="33"/>
  <c r="BB69" i="33"/>
  <c r="BB70" i="33"/>
  <c r="BB71" i="33"/>
  <c r="BB72" i="33"/>
  <c r="BB73" i="33"/>
  <c r="BB74" i="33"/>
  <c r="BB75" i="33"/>
  <c r="BB76" i="33"/>
  <c r="BB77" i="33"/>
  <c r="BB79" i="33"/>
  <c r="BB80" i="33"/>
  <c r="BB81" i="33"/>
  <c r="BB82" i="33"/>
  <c r="BB83" i="33"/>
  <c r="BB84" i="33"/>
  <c r="BB85" i="33"/>
  <c r="BB86" i="33"/>
  <c r="BB87" i="33"/>
  <c r="BB88" i="33"/>
  <c r="BB90" i="33"/>
  <c r="BB91" i="33"/>
  <c r="BB92" i="33"/>
  <c r="BB93" i="33"/>
  <c r="BB94" i="33"/>
  <c r="BB95" i="33"/>
  <c r="BB96" i="33"/>
  <c r="BB97" i="33"/>
  <c r="BB98" i="33"/>
  <c r="BB99" i="33"/>
  <c r="D91" i="85"/>
  <c r="D80" i="85"/>
  <c r="D69" i="85"/>
  <c r="D36" i="85"/>
  <c r="D47" i="85"/>
  <c r="D25" i="85"/>
  <c r="D10" i="85"/>
  <c r="BJ99" i="33"/>
  <c r="BJ98" i="33"/>
  <c r="BJ96" i="33"/>
  <c r="BJ95" i="33"/>
  <c r="BJ94" i="33"/>
  <c r="BJ91" i="33"/>
  <c r="BJ90" i="33"/>
  <c r="CC20" i="72"/>
  <c r="CB7" i="72"/>
  <c r="CB8" i="72"/>
  <c r="CB9" i="72"/>
  <c r="CB10" i="72"/>
  <c r="CB11" i="72"/>
  <c r="CB12" i="72"/>
  <c r="CB13" i="72"/>
  <c r="CB14" i="72"/>
  <c r="CB15" i="72"/>
  <c r="CB16" i="72"/>
  <c r="CC20" i="73"/>
  <c r="CC20" i="71"/>
  <c r="CC20" i="68"/>
  <c r="CC20" i="67"/>
  <c r="CC20" i="66"/>
  <c r="CC20" i="65"/>
  <c r="AP7" i="73"/>
  <c r="AP8" i="73"/>
  <c r="AP9" i="73"/>
  <c r="AP81" i="33" s="1"/>
  <c r="AP10" i="73"/>
  <c r="AP11" i="73"/>
  <c r="AP12" i="73"/>
  <c r="AP13" i="73"/>
  <c r="AP85" i="33" s="1"/>
  <c r="AP14" i="73"/>
  <c r="AP15" i="73"/>
  <c r="AP16" i="73"/>
  <c r="AD8" i="73"/>
  <c r="AD80" i="33" s="1"/>
  <c r="AD9" i="73"/>
  <c r="AD11" i="73"/>
  <c r="AD16" i="73"/>
  <c r="U9" i="73"/>
  <c r="U11" i="73"/>
  <c r="U12" i="73"/>
  <c r="U16" i="73"/>
  <c r="U88" i="33" s="1"/>
  <c r="N11" i="73"/>
  <c r="N83" i="33" s="1"/>
  <c r="N16" i="73"/>
  <c r="H8" i="73"/>
  <c r="H11" i="73"/>
  <c r="H12" i="73"/>
  <c r="H13" i="73"/>
  <c r="H14" i="73"/>
  <c r="H16" i="73"/>
  <c r="H88" i="33" s="1"/>
  <c r="BR21" i="73"/>
  <c r="CB7" i="73"/>
  <c r="CB8" i="73"/>
  <c r="CB9" i="73"/>
  <c r="CB10" i="73"/>
  <c r="CB11" i="73"/>
  <c r="CB12" i="73"/>
  <c r="CB13" i="73"/>
  <c r="CB14" i="73"/>
  <c r="CB15" i="73"/>
  <c r="CB16" i="73"/>
  <c r="AP7" i="71"/>
  <c r="AP68" i="33" s="1"/>
  <c r="AP8" i="71"/>
  <c r="AP9" i="71"/>
  <c r="AP10" i="71"/>
  <c r="AP71" i="33" s="1"/>
  <c r="AP11" i="71"/>
  <c r="AP12" i="71"/>
  <c r="AP13" i="71"/>
  <c r="AP14" i="71"/>
  <c r="AP15" i="71"/>
  <c r="AP16" i="71"/>
  <c r="AD9" i="71"/>
  <c r="AD10" i="71"/>
  <c r="AD11" i="71"/>
  <c r="AD72" i="33" s="1"/>
  <c r="AD16" i="71"/>
  <c r="U11" i="71"/>
  <c r="U16" i="71"/>
  <c r="N11" i="71"/>
  <c r="N72" i="33" s="1"/>
  <c r="N16" i="71"/>
  <c r="H7" i="71"/>
  <c r="H8" i="71"/>
  <c r="H69" i="33" s="1"/>
  <c r="H9" i="71"/>
  <c r="H70" i="33" s="1"/>
  <c r="H10" i="71"/>
  <c r="H11" i="71"/>
  <c r="H12" i="71"/>
  <c r="H13" i="71"/>
  <c r="H14" i="71"/>
  <c r="H15" i="71"/>
  <c r="H16" i="71"/>
  <c r="BR21" i="71"/>
  <c r="CB7" i="71"/>
  <c r="CB8" i="71"/>
  <c r="CB9" i="71"/>
  <c r="CB10" i="71"/>
  <c r="CB11" i="71"/>
  <c r="CB12" i="71"/>
  <c r="CB13" i="71"/>
  <c r="CB14" i="71"/>
  <c r="CB15" i="71"/>
  <c r="CB16" i="71"/>
  <c r="AP7" i="68"/>
  <c r="AP57" i="33" s="1"/>
  <c r="AP8" i="68"/>
  <c r="AP9" i="68"/>
  <c r="AP10" i="68"/>
  <c r="AP60" i="33" s="1"/>
  <c r="AP11" i="68"/>
  <c r="AP12" i="68"/>
  <c r="AP13" i="68"/>
  <c r="AP14" i="68"/>
  <c r="AP15" i="68"/>
  <c r="AP65" i="33" s="1"/>
  <c r="AP16" i="68"/>
  <c r="AD8" i="68"/>
  <c r="AD9" i="68"/>
  <c r="AD59" i="33" s="1"/>
  <c r="AD10" i="68"/>
  <c r="AD11" i="68"/>
  <c r="AD12" i="68"/>
  <c r="AD13" i="68"/>
  <c r="AD14" i="68"/>
  <c r="AD16" i="68"/>
  <c r="U11" i="68"/>
  <c r="U16" i="68"/>
  <c r="U66" i="33" s="1"/>
  <c r="N11" i="68"/>
  <c r="N61" i="33" s="1"/>
  <c r="N16" i="68"/>
  <c r="H8" i="68"/>
  <c r="BS8" i="68" s="1"/>
  <c r="H9" i="68"/>
  <c r="H59" i="33" s="1"/>
  <c r="H10" i="68"/>
  <c r="H11" i="68"/>
  <c r="H12" i="68"/>
  <c r="H13" i="68"/>
  <c r="H63" i="33" s="1"/>
  <c r="H14" i="68"/>
  <c r="H15" i="68"/>
  <c r="H16" i="68"/>
  <c r="CB7" i="68"/>
  <c r="CB8" i="68"/>
  <c r="CB9" i="68"/>
  <c r="CB10" i="68"/>
  <c r="CB11" i="68"/>
  <c r="CB12" i="68"/>
  <c r="CB13" i="68"/>
  <c r="CB14" i="68"/>
  <c r="CB15" i="68"/>
  <c r="CB16" i="68"/>
  <c r="AP7" i="67"/>
  <c r="AP46" i="33" s="1"/>
  <c r="AP8" i="67"/>
  <c r="AP47" i="33" s="1"/>
  <c r="AP9" i="67"/>
  <c r="AP10" i="67"/>
  <c r="AP11" i="67"/>
  <c r="AP12" i="67"/>
  <c r="AP51" i="33" s="1"/>
  <c r="AP13" i="67"/>
  <c r="AP14" i="67"/>
  <c r="AP15" i="67"/>
  <c r="AP54" i="33" s="1"/>
  <c r="AP16" i="67"/>
  <c r="AD11" i="67"/>
  <c r="AD12" i="67"/>
  <c r="AD13" i="67"/>
  <c r="AD14" i="67"/>
  <c r="AD53" i="33" s="1"/>
  <c r="AD16" i="67"/>
  <c r="U11" i="67"/>
  <c r="U16" i="67"/>
  <c r="U55" i="33" s="1"/>
  <c r="N11" i="67"/>
  <c r="N50" i="33" s="1"/>
  <c r="N16" i="67"/>
  <c r="H8" i="67"/>
  <c r="H9" i="67"/>
  <c r="H10" i="67"/>
  <c r="H11" i="67"/>
  <c r="H12" i="67"/>
  <c r="H13" i="67"/>
  <c r="H14" i="67"/>
  <c r="H53" i="33" s="1"/>
  <c r="H15" i="67"/>
  <c r="H16" i="67"/>
  <c r="CB7" i="67"/>
  <c r="CB8" i="67"/>
  <c r="CB9" i="67"/>
  <c r="CB10" i="67"/>
  <c r="CB11" i="67"/>
  <c r="CB12" i="67"/>
  <c r="CB13" i="67"/>
  <c r="CB14" i="67"/>
  <c r="CB15" i="67"/>
  <c r="CB16" i="67"/>
  <c r="AP7" i="66"/>
  <c r="AP35" i="33" s="1"/>
  <c r="AP8" i="66"/>
  <c r="AP9" i="66"/>
  <c r="AP10" i="66"/>
  <c r="AP11" i="66"/>
  <c r="AP12" i="66"/>
  <c r="AP40" i="33" s="1"/>
  <c r="AP13" i="66"/>
  <c r="AP14" i="66"/>
  <c r="AP15" i="66"/>
  <c r="AP16" i="66"/>
  <c r="AD7" i="66"/>
  <c r="AD8" i="66"/>
  <c r="AD9" i="66"/>
  <c r="AD10" i="66"/>
  <c r="AD38" i="33" s="1"/>
  <c r="AD11" i="66"/>
  <c r="AD12" i="66"/>
  <c r="AD13" i="66"/>
  <c r="AD41" i="33" s="1"/>
  <c r="AD14" i="66"/>
  <c r="AD42" i="33" s="1"/>
  <c r="AD16" i="66"/>
  <c r="U11" i="66"/>
  <c r="U16" i="66"/>
  <c r="N11" i="66"/>
  <c r="N39" i="33" s="1"/>
  <c r="N16" i="66"/>
  <c r="H8" i="66"/>
  <c r="H9" i="66"/>
  <c r="H37" i="33" s="1"/>
  <c r="H10" i="66"/>
  <c r="H11" i="66"/>
  <c r="H12" i="66"/>
  <c r="H13" i="66"/>
  <c r="H14" i="66"/>
  <c r="H42" i="33" s="1"/>
  <c r="H15" i="66"/>
  <c r="H16" i="66"/>
  <c r="BR21" i="66"/>
  <c r="CB7" i="66"/>
  <c r="CB8" i="66"/>
  <c r="CB9" i="66"/>
  <c r="CB10" i="66"/>
  <c r="CB11" i="66"/>
  <c r="CB12" i="66"/>
  <c r="CB13" i="66"/>
  <c r="CB14" i="66"/>
  <c r="CB15" i="66"/>
  <c r="CB16" i="66"/>
  <c r="AP7" i="65"/>
  <c r="AP8" i="65"/>
  <c r="AP25" i="33" s="1"/>
  <c r="AP9" i="65"/>
  <c r="AP10" i="65"/>
  <c r="AP11" i="65"/>
  <c r="AP28" i="33" s="1"/>
  <c r="AP12" i="65"/>
  <c r="AP13" i="65"/>
  <c r="AP14" i="65"/>
  <c r="AP15" i="65"/>
  <c r="AP16" i="65"/>
  <c r="AD8" i="65"/>
  <c r="AD9" i="65"/>
  <c r="AD10" i="65"/>
  <c r="AD27" i="33" s="1"/>
  <c r="AD11" i="65"/>
  <c r="AD28" i="33" s="1"/>
  <c r="AD12" i="65"/>
  <c r="AD13" i="65"/>
  <c r="AD14" i="65"/>
  <c r="BV14" i="65" s="1"/>
  <c r="BV31" i="33" s="1"/>
  <c r="AD16" i="65"/>
  <c r="U11" i="65"/>
  <c r="U16" i="65"/>
  <c r="N11" i="65"/>
  <c r="N16" i="65"/>
  <c r="H8" i="65"/>
  <c r="H9" i="65"/>
  <c r="H10" i="65"/>
  <c r="H11" i="65"/>
  <c r="H12" i="65"/>
  <c r="H13" i="65"/>
  <c r="H14" i="65"/>
  <c r="H31" i="33" s="1"/>
  <c r="H15" i="65"/>
  <c r="H16" i="65"/>
  <c r="CB7" i="65"/>
  <c r="CB8" i="65"/>
  <c r="CB9" i="65"/>
  <c r="CB10" i="65"/>
  <c r="CB11" i="65"/>
  <c r="CB12" i="65"/>
  <c r="CB13" i="65"/>
  <c r="CB14" i="65"/>
  <c r="CB15" i="65"/>
  <c r="CB16" i="65"/>
  <c r="CC24" i="47"/>
  <c r="BX25" i="47"/>
  <c r="BR25" i="47"/>
  <c r="CB20" i="47"/>
  <c r="H20" i="47"/>
  <c r="N20" i="47"/>
  <c r="U20" i="47"/>
  <c r="AD20" i="47"/>
  <c r="AP20" i="47"/>
  <c r="CB19" i="47"/>
  <c r="H19" i="47"/>
  <c r="U19" i="47"/>
  <c r="AD19" i="47"/>
  <c r="AP19" i="47"/>
  <c r="CB18" i="47"/>
  <c r="H18" i="47"/>
  <c r="U18" i="47"/>
  <c r="AD18" i="47"/>
  <c r="AP18" i="47"/>
  <c r="AP20" i="33" s="1"/>
  <c r="AP7" i="47"/>
  <c r="BW7" i="47" s="1"/>
  <c r="BW9" i="33" s="1"/>
  <c r="AP8" i="47"/>
  <c r="AP9" i="47"/>
  <c r="AP10" i="47"/>
  <c r="AP12" i="33" s="1"/>
  <c r="AP11" i="47"/>
  <c r="AP12" i="47"/>
  <c r="AP13" i="47"/>
  <c r="AP14" i="47"/>
  <c r="AP15" i="47"/>
  <c r="AP16" i="47"/>
  <c r="AP17" i="47"/>
  <c r="AD7" i="47"/>
  <c r="AD8" i="47"/>
  <c r="AD9" i="47"/>
  <c r="AD10" i="47"/>
  <c r="AD11" i="47"/>
  <c r="AD12" i="47"/>
  <c r="AD13" i="47"/>
  <c r="AD14" i="47"/>
  <c r="AD15" i="47"/>
  <c r="AD16" i="47"/>
  <c r="AD17" i="47"/>
  <c r="U8" i="47"/>
  <c r="U9" i="47"/>
  <c r="U10" i="47"/>
  <c r="U11" i="47"/>
  <c r="U13" i="47"/>
  <c r="U14" i="47"/>
  <c r="U16" i="33" s="1"/>
  <c r="U15" i="47"/>
  <c r="U16" i="47"/>
  <c r="U17" i="47"/>
  <c r="N15" i="47"/>
  <c r="H7" i="47"/>
  <c r="H8" i="47"/>
  <c r="H9" i="47"/>
  <c r="H10" i="47"/>
  <c r="H12" i="33" s="1"/>
  <c r="H11" i="47"/>
  <c r="H12" i="47"/>
  <c r="H13" i="47"/>
  <c r="BK13" i="47" s="1"/>
  <c r="BK15" i="33" s="1"/>
  <c r="H14" i="47"/>
  <c r="H15" i="47"/>
  <c r="H16" i="47"/>
  <c r="H17" i="47"/>
  <c r="CB7" i="47"/>
  <c r="CB8" i="47"/>
  <c r="CB9" i="47"/>
  <c r="CB10" i="47"/>
  <c r="CB11" i="47"/>
  <c r="CB12" i="47"/>
  <c r="CB13" i="47"/>
  <c r="CB14" i="47"/>
  <c r="CB15" i="47"/>
  <c r="CB16" i="47"/>
  <c r="CB17" i="47"/>
  <c r="C99" i="33"/>
  <c r="C19" i="90" s="1"/>
  <c r="B99" i="33"/>
  <c r="B19" i="90" s="1"/>
  <c r="C94" i="33"/>
  <c r="C18" i="90"/>
  <c r="B94" i="33"/>
  <c r="B18" i="90" s="1"/>
  <c r="C88" i="33"/>
  <c r="C17" i="90" s="1"/>
  <c r="B88" i="33"/>
  <c r="B17" i="90" s="1"/>
  <c r="C83" i="33"/>
  <c r="C16" i="90"/>
  <c r="B83" i="33"/>
  <c r="B16" i="90" s="1"/>
  <c r="C77" i="33"/>
  <c r="C15" i="90" s="1"/>
  <c r="B77" i="33"/>
  <c r="B15" i="90" s="1"/>
  <c r="C72" i="33"/>
  <c r="C14" i="90"/>
  <c r="B72" i="33"/>
  <c r="B14" i="90" s="1"/>
  <c r="C66" i="33"/>
  <c r="C13" i="90" s="1"/>
  <c r="B66" i="33"/>
  <c r="B13" i="90" s="1"/>
  <c r="C61" i="33"/>
  <c r="C12" i="90" s="1"/>
  <c r="B61" i="33"/>
  <c r="B12" i="90" s="1"/>
  <c r="C55" i="33"/>
  <c r="C11" i="90" s="1"/>
  <c r="B55" i="33"/>
  <c r="B11" i="90" s="1"/>
  <c r="C50" i="33"/>
  <c r="C10" i="90" s="1"/>
  <c r="B50" i="33"/>
  <c r="B10" i="90" s="1"/>
  <c r="C44" i="33"/>
  <c r="C9" i="90" s="1"/>
  <c r="B44" i="33"/>
  <c r="B9" i="90" s="1"/>
  <c r="C39" i="33"/>
  <c r="C8" i="90" s="1"/>
  <c r="B39" i="33"/>
  <c r="B8" i="90" s="1"/>
  <c r="C33" i="33"/>
  <c r="C7" i="90" s="1"/>
  <c r="B33" i="33"/>
  <c r="B7" i="90" s="1"/>
  <c r="C28" i="33"/>
  <c r="C6" i="90" s="1"/>
  <c r="B28" i="33"/>
  <c r="B6" i="90" s="1"/>
  <c r="C22" i="33"/>
  <c r="C5" i="90" s="1"/>
  <c r="B22" i="33"/>
  <c r="B5" i="90" s="1"/>
  <c r="C17" i="33"/>
  <c r="C4" i="90" s="1"/>
  <c r="B17" i="33"/>
  <c r="B4" i="90" s="1"/>
  <c r="B7" i="33"/>
  <c r="C6" i="85" s="1"/>
  <c r="B9" i="85" s="1"/>
  <c r="C7" i="33"/>
  <c r="D9" i="85"/>
  <c r="C32" i="44" s="1"/>
  <c r="I74" i="55"/>
  <c r="I78" i="55"/>
  <c r="I79" i="55"/>
  <c r="C11" i="45"/>
  <c r="E81" i="55" s="1"/>
  <c r="B11" i="45"/>
  <c r="C81" i="55" s="1"/>
  <c r="B10" i="45"/>
  <c r="C80" i="55" s="1"/>
  <c r="B9" i="45"/>
  <c r="C79" i="55" s="1"/>
  <c r="C7" i="45"/>
  <c r="E77" i="55" s="1"/>
  <c r="C4" i="45"/>
  <c r="E74" i="55" s="1"/>
  <c r="B6" i="45"/>
  <c r="C76" i="55" s="1"/>
  <c r="B5" i="45"/>
  <c r="C75" i="55" s="1"/>
  <c r="B4" i="45"/>
  <c r="C74" i="55" s="1"/>
  <c r="D101" i="85"/>
  <c r="C101" i="85"/>
  <c r="B101" i="85"/>
  <c r="D100" i="85"/>
  <c r="C100" i="85"/>
  <c r="B100" i="85"/>
  <c r="D99" i="85"/>
  <c r="C99" i="85"/>
  <c r="B99" i="85"/>
  <c r="D98" i="85"/>
  <c r="C98" i="85"/>
  <c r="B98" i="85"/>
  <c r="D97" i="85"/>
  <c r="C97" i="85"/>
  <c r="B97" i="85"/>
  <c r="D96" i="85"/>
  <c r="C96" i="85"/>
  <c r="B96" i="85"/>
  <c r="D95" i="85"/>
  <c r="C95" i="85"/>
  <c r="B95" i="85"/>
  <c r="D94" i="85"/>
  <c r="C94" i="85"/>
  <c r="B94" i="85"/>
  <c r="D93" i="85"/>
  <c r="C93" i="85"/>
  <c r="B93" i="85"/>
  <c r="D92" i="85"/>
  <c r="C92" i="85"/>
  <c r="B92" i="85"/>
  <c r="C91" i="85"/>
  <c r="B91" i="85"/>
  <c r="D90" i="85"/>
  <c r="C90" i="85"/>
  <c r="B90" i="85"/>
  <c r="D89" i="85"/>
  <c r="C89" i="85"/>
  <c r="B89" i="85"/>
  <c r="D88" i="85"/>
  <c r="C88" i="85"/>
  <c r="B88" i="85"/>
  <c r="D87" i="85"/>
  <c r="C87" i="85"/>
  <c r="B87" i="85"/>
  <c r="D86" i="85"/>
  <c r="C86" i="85"/>
  <c r="B86" i="85"/>
  <c r="D85" i="85"/>
  <c r="C85" i="85"/>
  <c r="B85" i="85"/>
  <c r="D84" i="85"/>
  <c r="C84" i="85"/>
  <c r="B84" i="85"/>
  <c r="D83" i="85"/>
  <c r="C83" i="85"/>
  <c r="B83" i="85"/>
  <c r="D82" i="85"/>
  <c r="C82" i="85"/>
  <c r="B82" i="85"/>
  <c r="D81" i="85"/>
  <c r="C81" i="85"/>
  <c r="B81" i="85"/>
  <c r="C80" i="85"/>
  <c r="B80" i="85"/>
  <c r="D79" i="85"/>
  <c r="C79" i="85"/>
  <c r="B79" i="85"/>
  <c r="D78" i="85"/>
  <c r="C78" i="85"/>
  <c r="B78" i="85"/>
  <c r="D77" i="85"/>
  <c r="C77" i="85"/>
  <c r="B77" i="85"/>
  <c r="D76" i="85"/>
  <c r="C76" i="85"/>
  <c r="B76" i="85"/>
  <c r="D75" i="85"/>
  <c r="C75" i="85"/>
  <c r="B75" i="85"/>
  <c r="D74" i="85"/>
  <c r="C74" i="85"/>
  <c r="B74" i="85"/>
  <c r="D73" i="85"/>
  <c r="C73" i="85"/>
  <c r="B73" i="85"/>
  <c r="D72" i="85"/>
  <c r="C72" i="85"/>
  <c r="B72" i="85"/>
  <c r="D71" i="85"/>
  <c r="C71" i="85"/>
  <c r="B71" i="85"/>
  <c r="D70" i="85"/>
  <c r="C70" i="85"/>
  <c r="B70" i="85"/>
  <c r="C69" i="85"/>
  <c r="B69" i="85"/>
  <c r="D68" i="85"/>
  <c r="C68" i="85"/>
  <c r="B68" i="85"/>
  <c r="D67" i="85"/>
  <c r="C67" i="85"/>
  <c r="B67" i="85"/>
  <c r="D66" i="85"/>
  <c r="C66" i="85"/>
  <c r="B66" i="85"/>
  <c r="D65" i="85"/>
  <c r="C65" i="85"/>
  <c r="B65" i="85"/>
  <c r="D64" i="85"/>
  <c r="C64" i="85"/>
  <c r="B64" i="85"/>
  <c r="D63" i="85"/>
  <c r="C63" i="85"/>
  <c r="B63" i="85"/>
  <c r="D62" i="85"/>
  <c r="C62" i="85"/>
  <c r="B62" i="85"/>
  <c r="D61" i="85"/>
  <c r="C61" i="85"/>
  <c r="B61" i="85"/>
  <c r="D60" i="85"/>
  <c r="C60" i="85"/>
  <c r="B60" i="85"/>
  <c r="D59" i="85"/>
  <c r="C59" i="85"/>
  <c r="B59" i="85"/>
  <c r="C58" i="85"/>
  <c r="B58" i="85"/>
  <c r="D57" i="85"/>
  <c r="C57" i="85"/>
  <c r="B57" i="85"/>
  <c r="D56" i="85"/>
  <c r="C56" i="85"/>
  <c r="B56" i="85"/>
  <c r="D55" i="85"/>
  <c r="C55" i="85"/>
  <c r="B55" i="85"/>
  <c r="D54" i="85"/>
  <c r="C54" i="85"/>
  <c r="B54" i="85"/>
  <c r="D53" i="85"/>
  <c r="C53" i="85"/>
  <c r="B53" i="85"/>
  <c r="D52" i="85"/>
  <c r="C52" i="85"/>
  <c r="B52" i="85"/>
  <c r="D51" i="85"/>
  <c r="C51" i="85"/>
  <c r="B51" i="85"/>
  <c r="D50" i="85"/>
  <c r="C50" i="85"/>
  <c r="B50" i="85"/>
  <c r="D49" i="85"/>
  <c r="C49" i="85"/>
  <c r="B49" i="85"/>
  <c r="D48" i="85"/>
  <c r="C48" i="85"/>
  <c r="B48" i="85"/>
  <c r="C47" i="85"/>
  <c r="B47" i="85"/>
  <c r="D46" i="85"/>
  <c r="C46" i="85"/>
  <c r="B46" i="85"/>
  <c r="D45" i="85"/>
  <c r="C45" i="85"/>
  <c r="B45" i="85"/>
  <c r="D44" i="85"/>
  <c r="C44" i="85"/>
  <c r="B44" i="85"/>
  <c r="D43" i="85"/>
  <c r="C43" i="85"/>
  <c r="B43" i="85"/>
  <c r="D42" i="85"/>
  <c r="C42" i="85"/>
  <c r="B42" i="85"/>
  <c r="D41" i="85"/>
  <c r="C41" i="85"/>
  <c r="B41" i="85"/>
  <c r="D40" i="85"/>
  <c r="C40" i="85"/>
  <c r="B40" i="85"/>
  <c r="D39" i="85"/>
  <c r="C39" i="85"/>
  <c r="B39" i="85"/>
  <c r="D38" i="85"/>
  <c r="C38" i="85"/>
  <c r="B38" i="85"/>
  <c r="D37" i="85"/>
  <c r="C37" i="85"/>
  <c r="B37" i="85"/>
  <c r="C36" i="85"/>
  <c r="B36" i="85"/>
  <c r="D35" i="85"/>
  <c r="C35" i="85"/>
  <c r="B35" i="85"/>
  <c r="D34" i="85"/>
  <c r="C34" i="85"/>
  <c r="B34" i="85"/>
  <c r="D33" i="85"/>
  <c r="C33" i="85"/>
  <c r="B33" i="85"/>
  <c r="D32" i="85"/>
  <c r="C32" i="85"/>
  <c r="B32" i="85"/>
  <c r="D31" i="85"/>
  <c r="C31" i="85"/>
  <c r="B31" i="85"/>
  <c r="D30" i="85"/>
  <c r="C30" i="85"/>
  <c r="B30" i="85"/>
  <c r="D29" i="85"/>
  <c r="C29" i="85"/>
  <c r="B29" i="85"/>
  <c r="D28" i="85"/>
  <c r="C28" i="85"/>
  <c r="B28" i="85"/>
  <c r="D27" i="85"/>
  <c r="C27" i="85"/>
  <c r="B27" i="85"/>
  <c r="D26" i="85"/>
  <c r="C26" i="85"/>
  <c r="B26" i="85"/>
  <c r="C25" i="85"/>
  <c r="B25" i="85"/>
  <c r="D24" i="85"/>
  <c r="C24" i="85"/>
  <c r="B24" i="85"/>
  <c r="D23" i="85"/>
  <c r="C23" i="85"/>
  <c r="B23" i="85"/>
  <c r="D22" i="85"/>
  <c r="C22" i="85"/>
  <c r="B22" i="85"/>
  <c r="D21" i="85"/>
  <c r="C21" i="85"/>
  <c r="B21" i="85"/>
  <c r="D20" i="85"/>
  <c r="C20" i="85"/>
  <c r="B20" i="85"/>
  <c r="D19" i="85"/>
  <c r="C19" i="85"/>
  <c r="B19" i="85"/>
  <c r="D18" i="85"/>
  <c r="C18" i="85"/>
  <c r="B18" i="85"/>
  <c r="D17" i="85"/>
  <c r="C17" i="85"/>
  <c r="B17" i="85"/>
  <c r="D16" i="85"/>
  <c r="C16" i="85"/>
  <c r="B16" i="85"/>
  <c r="D15" i="85"/>
  <c r="C15" i="85"/>
  <c r="B15" i="85"/>
  <c r="D14" i="85"/>
  <c r="C14" i="85"/>
  <c r="B14" i="85"/>
  <c r="D13" i="85"/>
  <c r="C13" i="85"/>
  <c r="B13" i="85"/>
  <c r="D12" i="85"/>
  <c r="C12" i="85"/>
  <c r="B12" i="85"/>
  <c r="D11" i="85"/>
  <c r="C11" i="85"/>
  <c r="B11" i="85"/>
  <c r="C10" i="85"/>
  <c r="B10" i="85"/>
  <c r="D8" i="33"/>
  <c r="D7" i="33"/>
  <c r="H17" i="63"/>
  <c r="H15" i="63"/>
  <c r="H13" i="63"/>
  <c r="H9" i="63"/>
  <c r="B9" i="83"/>
  <c r="G9" i="81"/>
  <c r="G9" i="77"/>
  <c r="B9" i="77"/>
  <c r="G9" i="76"/>
  <c r="G9" i="75"/>
  <c r="B9" i="75"/>
  <c r="H15" i="44"/>
  <c r="H19" i="44"/>
  <c r="H23" i="44"/>
  <c r="H25" i="44"/>
  <c r="D27" i="44"/>
  <c r="D19" i="44"/>
  <c r="D17" i="44"/>
  <c r="D15" i="44"/>
  <c r="C92" i="33"/>
  <c r="D19" i="40" s="1"/>
  <c r="B92" i="33"/>
  <c r="B19" i="40" s="1"/>
  <c r="C81" i="33"/>
  <c r="D17" i="40" s="1"/>
  <c r="B81" i="33"/>
  <c r="B17" i="40" s="1"/>
  <c r="C70" i="33"/>
  <c r="D15" i="40" s="1"/>
  <c r="B70" i="33"/>
  <c r="B15" i="40" s="1"/>
  <c r="C59" i="33"/>
  <c r="D13" i="40" s="1"/>
  <c r="B59" i="33"/>
  <c r="B13" i="40" s="1"/>
  <c r="C48" i="33"/>
  <c r="D11" i="40" s="1"/>
  <c r="B48" i="33"/>
  <c r="B11" i="40" s="1"/>
  <c r="C37" i="33"/>
  <c r="D9" i="40" s="1"/>
  <c r="B37" i="33"/>
  <c r="B9" i="40" s="1"/>
  <c r="C26" i="33"/>
  <c r="D7" i="40" s="1"/>
  <c r="B26" i="33"/>
  <c r="B7" i="40" s="1"/>
  <c r="B15" i="33"/>
  <c r="B5" i="40" s="1"/>
  <c r="C15" i="33"/>
  <c r="D5" i="40" s="1"/>
  <c r="C18" i="40"/>
  <c r="B14" i="40"/>
  <c r="B12" i="40"/>
  <c r="C10" i="40"/>
  <c r="B10" i="40"/>
  <c r="C8" i="40"/>
  <c r="B8" i="40"/>
  <c r="B6" i="40"/>
  <c r="C4" i="40"/>
  <c r="B4" i="40"/>
  <c r="BP99" i="33"/>
  <c r="AP16" i="72"/>
  <c r="AP99" i="33" s="1"/>
  <c r="AD16" i="72"/>
  <c r="AD99" i="33" s="1"/>
  <c r="U16" i="72"/>
  <c r="N16" i="72"/>
  <c r="H16" i="72"/>
  <c r="H99" i="33" s="1"/>
  <c r="BH99" i="33"/>
  <c r="BG99" i="33"/>
  <c r="BE99" i="33"/>
  <c r="AV99" i="33"/>
  <c r="AU99" i="33"/>
  <c r="AT99" i="33"/>
  <c r="AS99" i="33"/>
  <c r="AR99" i="33"/>
  <c r="AN99" i="33"/>
  <c r="AM99" i="33"/>
  <c r="AL99" i="33"/>
  <c r="AK99" i="33"/>
  <c r="AJ99" i="33"/>
  <c r="AI99" i="33"/>
  <c r="AH99" i="33"/>
  <c r="AG99" i="33"/>
  <c r="AF99" i="33"/>
  <c r="AB99" i="33"/>
  <c r="AA99" i="33"/>
  <c r="Z99" i="33"/>
  <c r="Y99" i="33"/>
  <c r="X99" i="33"/>
  <c r="W99" i="33"/>
  <c r="U99" i="33"/>
  <c r="S99" i="33"/>
  <c r="R99" i="33"/>
  <c r="Q99" i="33"/>
  <c r="P99" i="33"/>
  <c r="L99" i="33"/>
  <c r="K99" i="33"/>
  <c r="J99" i="33"/>
  <c r="F99" i="33"/>
  <c r="E99" i="33"/>
  <c r="D99" i="33"/>
  <c r="AP15" i="72"/>
  <c r="BN98" i="33"/>
  <c r="BH98" i="33"/>
  <c r="BG98" i="33"/>
  <c r="BE98" i="33"/>
  <c r="AV98" i="33"/>
  <c r="AU98" i="33"/>
  <c r="AT98" i="33"/>
  <c r="AS98" i="33"/>
  <c r="AR98" i="33"/>
  <c r="AP98" i="33"/>
  <c r="AN98" i="33"/>
  <c r="AM98" i="33"/>
  <c r="AL98" i="33"/>
  <c r="AK98" i="33"/>
  <c r="AJ98" i="33"/>
  <c r="AI98" i="33"/>
  <c r="AH98" i="33"/>
  <c r="AD98" i="33"/>
  <c r="AB98" i="33"/>
  <c r="AA98" i="33"/>
  <c r="Z98" i="33"/>
  <c r="Y98" i="33"/>
  <c r="R98" i="33"/>
  <c r="Q98" i="33"/>
  <c r="P98" i="33"/>
  <c r="L98" i="33"/>
  <c r="J98" i="33"/>
  <c r="F98" i="33"/>
  <c r="E98" i="33"/>
  <c r="D98" i="33"/>
  <c r="C98" i="33"/>
  <c r="B98" i="33"/>
  <c r="AP14" i="72"/>
  <c r="BM97" i="33"/>
  <c r="H14" i="72"/>
  <c r="BH97" i="33"/>
  <c r="BG97" i="33"/>
  <c r="BE97" i="33"/>
  <c r="AV97" i="33"/>
  <c r="AU97" i="33"/>
  <c r="AT97" i="33"/>
  <c r="AS97" i="33"/>
  <c r="AR97" i="33"/>
  <c r="AN97" i="33"/>
  <c r="AM97" i="33"/>
  <c r="AL97" i="33"/>
  <c r="AK97" i="33"/>
  <c r="AJ97" i="33"/>
  <c r="AI97" i="33"/>
  <c r="AH97" i="33"/>
  <c r="AB97" i="33"/>
  <c r="AA97" i="33"/>
  <c r="Z97" i="33"/>
  <c r="Y97" i="33"/>
  <c r="R97" i="33"/>
  <c r="Q97" i="33"/>
  <c r="P97" i="33"/>
  <c r="L97" i="33"/>
  <c r="K97" i="33"/>
  <c r="J97" i="33"/>
  <c r="F97" i="33"/>
  <c r="E97" i="33"/>
  <c r="D97" i="33"/>
  <c r="C97" i="33"/>
  <c r="B97" i="33"/>
  <c r="AP13" i="72"/>
  <c r="BN96" i="33"/>
  <c r="BL96" i="33"/>
  <c r="H13" i="72"/>
  <c r="H96" i="33" s="1"/>
  <c r="BH96" i="33"/>
  <c r="BG96" i="33"/>
  <c r="BE96" i="33"/>
  <c r="AV96" i="33"/>
  <c r="AU96" i="33"/>
  <c r="AT96" i="33"/>
  <c r="AS96" i="33"/>
  <c r="AR96" i="33"/>
  <c r="AP96" i="33"/>
  <c r="AN96" i="33"/>
  <c r="AM96" i="33"/>
  <c r="AL96" i="33"/>
  <c r="AK96" i="33"/>
  <c r="AJ96" i="33"/>
  <c r="AI96" i="33"/>
  <c r="AH96" i="33"/>
  <c r="AD96" i="33"/>
  <c r="AB96" i="33"/>
  <c r="AA96" i="33"/>
  <c r="Z96" i="33"/>
  <c r="Y96" i="33"/>
  <c r="R96" i="33"/>
  <c r="Q96" i="33"/>
  <c r="P96" i="33"/>
  <c r="L96" i="33"/>
  <c r="K96" i="33"/>
  <c r="J96" i="33"/>
  <c r="F96" i="33"/>
  <c r="E96" i="33"/>
  <c r="D96" i="33"/>
  <c r="C96" i="33"/>
  <c r="B96" i="33"/>
  <c r="AP12" i="72"/>
  <c r="BN95" i="33"/>
  <c r="U12" i="72"/>
  <c r="H12" i="72"/>
  <c r="BH95" i="33"/>
  <c r="BG95" i="33"/>
  <c r="BE95" i="33"/>
  <c r="AV95" i="33"/>
  <c r="AU95" i="33"/>
  <c r="AT95" i="33"/>
  <c r="AS95" i="33"/>
  <c r="AR95" i="33"/>
  <c r="AP95" i="33"/>
  <c r="AN95" i="33"/>
  <c r="AM95" i="33"/>
  <c r="AL95" i="33"/>
  <c r="AK95" i="33"/>
  <c r="AJ95" i="33"/>
  <c r="AI95" i="33"/>
  <c r="AH95" i="33"/>
  <c r="AD95" i="33"/>
  <c r="AB95" i="33"/>
  <c r="AA95" i="33"/>
  <c r="Z95" i="33"/>
  <c r="Y95" i="33"/>
  <c r="X95" i="33"/>
  <c r="W95" i="33"/>
  <c r="R95" i="33"/>
  <c r="Q95" i="33"/>
  <c r="P95" i="33"/>
  <c r="L95" i="33"/>
  <c r="K95" i="33"/>
  <c r="J95" i="33"/>
  <c r="H95" i="33"/>
  <c r="F95" i="33"/>
  <c r="E95" i="33"/>
  <c r="D95" i="33"/>
  <c r="C95" i="33"/>
  <c r="B95" i="33"/>
  <c r="BP94" i="33"/>
  <c r="AP11" i="72"/>
  <c r="AD11" i="72"/>
  <c r="AD94" i="33" s="1"/>
  <c r="U11" i="72"/>
  <c r="N11" i="72"/>
  <c r="H11" i="72"/>
  <c r="BH94" i="33"/>
  <c r="BG94" i="33"/>
  <c r="BE94" i="33"/>
  <c r="AV94" i="33"/>
  <c r="AU94" i="33"/>
  <c r="AT94" i="33"/>
  <c r="AS94" i="33"/>
  <c r="AR94" i="33"/>
  <c r="AN94" i="33"/>
  <c r="AM94" i="33"/>
  <c r="AL94" i="33"/>
  <c r="AK94" i="33"/>
  <c r="AJ94" i="33"/>
  <c r="AI94" i="33"/>
  <c r="AH94" i="33"/>
  <c r="AG94" i="33"/>
  <c r="AF94" i="33"/>
  <c r="AB94" i="33"/>
  <c r="AA94" i="33"/>
  <c r="Z94" i="33"/>
  <c r="Y94" i="33"/>
  <c r="X94" i="33"/>
  <c r="W94" i="33"/>
  <c r="S94" i="33"/>
  <c r="R94" i="33"/>
  <c r="Q94" i="33"/>
  <c r="P94" i="33"/>
  <c r="N94" i="33"/>
  <c r="L94" i="33"/>
  <c r="K94" i="33"/>
  <c r="J94" i="33"/>
  <c r="H94" i="33"/>
  <c r="F94" i="33"/>
  <c r="E94" i="33"/>
  <c r="D94" i="33"/>
  <c r="BP93" i="33"/>
  <c r="BO93" i="33"/>
  <c r="BK93" i="33"/>
  <c r="BH93" i="33"/>
  <c r="BG93" i="33"/>
  <c r="BE93" i="33"/>
  <c r="AV93" i="33"/>
  <c r="AU93" i="33"/>
  <c r="AT93" i="33"/>
  <c r="AS93" i="33"/>
  <c r="AR93" i="33"/>
  <c r="AP93" i="33"/>
  <c r="AN93" i="33"/>
  <c r="AM93" i="33"/>
  <c r="AL93" i="33"/>
  <c r="AK93" i="33"/>
  <c r="AJ93" i="33"/>
  <c r="AI93" i="33"/>
  <c r="AH93" i="33"/>
  <c r="AD93" i="33"/>
  <c r="AB93" i="33"/>
  <c r="AA93" i="33"/>
  <c r="Z93" i="33"/>
  <c r="Y93" i="33"/>
  <c r="R93" i="33"/>
  <c r="Q93" i="33"/>
  <c r="P93" i="33"/>
  <c r="L93" i="33"/>
  <c r="J93" i="33"/>
  <c r="F93" i="33"/>
  <c r="E93" i="33"/>
  <c r="D93" i="33"/>
  <c r="C93" i="33"/>
  <c r="B93" i="33"/>
  <c r="BP92" i="33"/>
  <c r="AP9" i="72"/>
  <c r="AP92" i="33" s="1"/>
  <c r="AD9" i="72"/>
  <c r="AD92" i="33" s="1"/>
  <c r="U9" i="72"/>
  <c r="U92" i="33" s="1"/>
  <c r="BH92" i="33"/>
  <c r="BG92" i="33"/>
  <c r="BE92" i="33"/>
  <c r="AV92" i="33"/>
  <c r="AU92" i="33"/>
  <c r="AT92" i="33"/>
  <c r="AS92" i="33"/>
  <c r="AR92" i="33"/>
  <c r="AN92" i="33"/>
  <c r="AM92" i="33"/>
  <c r="AL92" i="33"/>
  <c r="AK92" i="33"/>
  <c r="AJ92" i="33"/>
  <c r="AI92" i="33"/>
  <c r="AH92" i="33"/>
  <c r="AG92" i="33"/>
  <c r="AF92" i="33"/>
  <c r="AB92" i="33"/>
  <c r="AA92" i="33"/>
  <c r="Z92" i="33"/>
  <c r="Y92" i="33"/>
  <c r="X92" i="33"/>
  <c r="W92" i="33"/>
  <c r="R92" i="33"/>
  <c r="Q92" i="33"/>
  <c r="P92" i="33"/>
  <c r="L92" i="33"/>
  <c r="J92" i="33"/>
  <c r="F92" i="33"/>
  <c r="E92" i="33"/>
  <c r="D92" i="33"/>
  <c r="BP91" i="33"/>
  <c r="AP8" i="72"/>
  <c r="AP91" i="33" s="1"/>
  <c r="AD8" i="72"/>
  <c r="AD91" i="33" s="1"/>
  <c r="H8" i="72"/>
  <c r="BH91" i="33"/>
  <c r="BG91" i="33"/>
  <c r="BE91" i="33"/>
  <c r="AV91" i="33"/>
  <c r="AU91" i="33"/>
  <c r="AT91" i="33"/>
  <c r="AS91" i="33"/>
  <c r="AR91" i="33"/>
  <c r="AN91" i="33"/>
  <c r="AM91" i="33"/>
  <c r="AL91" i="33"/>
  <c r="AK91" i="33"/>
  <c r="AJ91" i="33"/>
  <c r="AI91" i="33"/>
  <c r="AH91" i="33"/>
  <c r="AG91" i="33"/>
  <c r="AF91" i="33"/>
  <c r="AB91" i="33"/>
  <c r="AA91" i="33"/>
  <c r="Z91" i="33"/>
  <c r="Y91" i="33"/>
  <c r="R91" i="33"/>
  <c r="Q91" i="33"/>
  <c r="P91" i="33"/>
  <c r="L91" i="33"/>
  <c r="K91" i="33"/>
  <c r="J91" i="33"/>
  <c r="F91" i="33"/>
  <c r="E91" i="33"/>
  <c r="D91" i="33"/>
  <c r="C91" i="33"/>
  <c r="B91" i="33"/>
  <c r="BP90" i="33"/>
  <c r="AP7" i="72"/>
  <c r="BN90" i="33"/>
  <c r="BH90" i="33"/>
  <c r="BG90" i="33"/>
  <c r="BE90" i="33"/>
  <c r="AV90" i="33"/>
  <c r="AU90" i="33"/>
  <c r="AT90" i="33"/>
  <c r="AS90" i="33"/>
  <c r="AR90" i="33"/>
  <c r="AN90" i="33"/>
  <c r="AM90" i="33"/>
  <c r="AL90" i="33"/>
  <c r="AK90" i="33"/>
  <c r="AJ90" i="33"/>
  <c r="AI90" i="33"/>
  <c r="AH90" i="33"/>
  <c r="AB90" i="33"/>
  <c r="AA90" i="33"/>
  <c r="Z90" i="33"/>
  <c r="Y90" i="33"/>
  <c r="W90" i="33"/>
  <c r="R90" i="33"/>
  <c r="Q90" i="33"/>
  <c r="P90" i="33"/>
  <c r="L90" i="33"/>
  <c r="J90" i="33"/>
  <c r="F90" i="33"/>
  <c r="E90" i="33"/>
  <c r="D90" i="33"/>
  <c r="C90" i="33"/>
  <c r="BP9" i="33"/>
  <c r="BP10" i="33"/>
  <c r="BP11" i="33"/>
  <c r="BP12" i="33"/>
  <c r="BP13" i="33"/>
  <c r="BP15" i="33"/>
  <c r="BP16" i="33"/>
  <c r="BP17" i="33"/>
  <c r="BP18" i="33"/>
  <c r="BP19" i="33"/>
  <c r="BP20" i="33"/>
  <c r="BP21" i="33"/>
  <c r="BP22" i="33"/>
  <c r="BP24" i="33"/>
  <c r="BP25" i="33"/>
  <c r="BP26" i="33"/>
  <c r="BP27" i="33"/>
  <c r="BP29" i="33"/>
  <c r="BP31" i="33"/>
  <c r="BP32" i="33"/>
  <c r="BP33" i="33"/>
  <c r="BP38" i="33"/>
  <c r="BP39" i="33"/>
  <c r="BP41" i="33"/>
  <c r="BP42" i="33"/>
  <c r="BP43" i="33"/>
  <c r="BP44" i="33"/>
  <c r="BP46" i="33"/>
  <c r="BP47" i="33"/>
  <c r="BP48" i="33"/>
  <c r="BP50" i="33"/>
  <c r="BP51" i="33"/>
  <c r="BP52" i="33"/>
  <c r="BP53" i="33"/>
  <c r="BP54" i="33"/>
  <c r="BP55" i="33"/>
  <c r="BP57" i="33"/>
  <c r="BP58" i="33"/>
  <c r="BP59" i="33"/>
  <c r="BP60" i="33"/>
  <c r="BP61" i="33"/>
  <c r="BP64" i="33"/>
  <c r="BP65" i="33"/>
  <c r="BP66" i="33"/>
  <c r="BP68" i="33"/>
  <c r="BP69" i="33"/>
  <c r="BP70" i="33"/>
  <c r="BP72" i="33"/>
  <c r="BP73" i="33"/>
  <c r="BP74" i="33"/>
  <c r="BP76" i="33"/>
  <c r="BP77" i="33"/>
  <c r="BP79" i="33"/>
  <c r="BP80" i="33"/>
  <c r="BP81" i="33"/>
  <c r="BP82" i="33"/>
  <c r="BP83" i="33"/>
  <c r="BP84" i="33"/>
  <c r="BP85" i="33"/>
  <c r="BP86" i="33"/>
  <c r="BP87" i="33"/>
  <c r="BN48" i="33"/>
  <c r="BN69" i="33"/>
  <c r="BN74" i="33"/>
  <c r="BN79" i="33"/>
  <c r="BN85" i="33"/>
  <c r="BM32" i="33"/>
  <c r="BM40" i="33"/>
  <c r="BM41" i="33"/>
  <c r="BM47" i="33"/>
  <c r="BM65" i="33"/>
  <c r="BM71" i="33"/>
  <c r="BM75" i="33"/>
  <c r="BM76" i="33"/>
  <c r="BM82" i="33"/>
  <c r="BM86" i="33"/>
  <c r="BL14" i="33"/>
  <c r="BL15" i="33"/>
  <c r="BL16" i="33"/>
  <c r="BL18" i="33"/>
  <c r="BL20" i="33"/>
  <c r="BL25" i="33"/>
  <c r="BL27" i="33"/>
  <c r="BL40" i="33"/>
  <c r="BL42" i="33"/>
  <c r="BL43" i="33"/>
  <c r="BL47" i="33"/>
  <c r="BL49" i="33"/>
  <c r="BL54" i="33"/>
  <c r="BL57" i="33"/>
  <c r="BL58" i="33"/>
  <c r="BL59" i="33"/>
  <c r="BL60" i="33"/>
  <c r="BL63" i="33"/>
  <c r="BL71" i="33"/>
  <c r="BL76" i="33"/>
  <c r="BL79" i="33"/>
  <c r="BJ88" i="33"/>
  <c r="BH88" i="33"/>
  <c r="BG88" i="33"/>
  <c r="BE88" i="33"/>
  <c r="AX88" i="33"/>
  <c r="AV88" i="33"/>
  <c r="AU88" i="33"/>
  <c r="AT88" i="33"/>
  <c r="AS88" i="33"/>
  <c r="AR88" i="33"/>
  <c r="AP88" i="33"/>
  <c r="AN88" i="33"/>
  <c r="AM88" i="33"/>
  <c r="AL88" i="33"/>
  <c r="AK88" i="33"/>
  <c r="AJ88" i="33"/>
  <c r="AI88" i="33"/>
  <c r="AH88" i="33"/>
  <c r="AG88" i="33"/>
  <c r="AF88" i="33"/>
  <c r="AD88" i="33"/>
  <c r="AB88" i="33"/>
  <c r="AA88" i="33"/>
  <c r="Z88" i="33"/>
  <c r="Y88" i="33"/>
  <c r="X88" i="33"/>
  <c r="W88" i="33"/>
  <c r="S88" i="33"/>
  <c r="R88" i="33"/>
  <c r="Q88" i="33"/>
  <c r="P88" i="33"/>
  <c r="N88" i="33"/>
  <c r="L88" i="33"/>
  <c r="K88" i="33"/>
  <c r="J88" i="33"/>
  <c r="F88" i="33"/>
  <c r="BJ87" i="33"/>
  <c r="BH87" i="33"/>
  <c r="BG87" i="33"/>
  <c r="BE87" i="33"/>
  <c r="AX87" i="33"/>
  <c r="AV87" i="33"/>
  <c r="AU87" i="33"/>
  <c r="AT87" i="33"/>
  <c r="AS87" i="33"/>
  <c r="AR87" i="33"/>
  <c r="AP87" i="33"/>
  <c r="AN87" i="33"/>
  <c r="AM87" i="33"/>
  <c r="AL87" i="33"/>
  <c r="AK87" i="33"/>
  <c r="AJ87" i="33"/>
  <c r="AI87" i="33"/>
  <c r="AH87" i="33"/>
  <c r="AB87" i="33"/>
  <c r="AA87" i="33"/>
  <c r="Z87" i="33"/>
  <c r="Y87" i="33"/>
  <c r="R87" i="33"/>
  <c r="Q87" i="33"/>
  <c r="P87" i="33"/>
  <c r="L87" i="33"/>
  <c r="J87" i="33"/>
  <c r="F87" i="33"/>
  <c r="BH86" i="33"/>
  <c r="BG86" i="33"/>
  <c r="BE86" i="33"/>
  <c r="AX86" i="33"/>
  <c r="AV86" i="33"/>
  <c r="AU86" i="33"/>
  <c r="AT86" i="33"/>
  <c r="AS86" i="33"/>
  <c r="AR86" i="33"/>
  <c r="AP86" i="33"/>
  <c r="AN86" i="33"/>
  <c r="AM86" i="33"/>
  <c r="AL86" i="33"/>
  <c r="AK86" i="33"/>
  <c r="AJ86" i="33"/>
  <c r="AI86" i="33"/>
  <c r="AH86" i="33"/>
  <c r="AB86" i="33"/>
  <c r="AA86" i="33"/>
  <c r="Z86" i="33"/>
  <c r="Y86" i="33"/>
  <c r="R86" i="33"/>
  <c r="Q86" i="33"/>
  <c r="P86" i="33"/>
  <c r="L86" i="33"/>
  <c r="K86" i="33"/>
  <c r="J86" i="33"/>
  <c r="H86" i="33"/>
  <c r="F86" i="33"/>
  <c r="BJ85" i="33"/>
  <c r="BH85" i="33"/>
  <c r="BG85" i="33"/>
  <c r="BE85" i="33"/>
  <c r="AX85" i="33"/>
  <c r="AV85" i="33"/>
  <c r="AU85" i="33"/>
  <c r="AT85" i="33"/>
  <c r="AS85" i="33"/>
  <c r="AR85" i="33"/>
  <c r="AN85" i="33"/>
  <c r="AM85" i="33"/>
  <c r="AL85" i="33"/>
  <c r="AK85" i="33"/>
  <c r="AJ85" i="33"/>
  <c r="AI85" i="33"/>
  <c r="AH85" i="33"/>
  <c r="AD85" i="33"/>
  <c r="AB85" i="33"/>
  <c r="AA85" i="33"/>
  <c r="Z85" i="33"/>
  <c r="Y85" i="33"/>
  <c r="R85" i="33"/>
  <c r="Q85" i="33"/>
  <c r="P85" i="33"/>
  <c r="L85" i="33"/>
  <c r="K85" i="33"/>
  <c r="J85" i="33"/>
  <c r="H85" i="33"/>
  <c r="F85" i="33"/>
  <c r="BJ84" i="33"/>
  <c r="BH84" i="33"/>
  <c r="BG84" i="33"/>
  <c r="BE84" i="33"/>
  <c r="AX84" i="33"/>
  <c r="AV84" i="33"/>
  <c r="AU84" i="33"/>
  <c r="AT84" i="33"/>
  <c r="AS84" i="33"/>
  <c r="AR84" i="33"/>
  <c r="AP84" i="33"/>
  <c r="AN84" i="33"/>
  <c r="AM84" i="33"/>
  <c r="AL84" i="33"/>
  <c r="AK84" i="33"/>
  <c r="AJ84" i="33"/>
  <c r="AI84" i="33"/>
  <c r="AH84" i="33"/>
  <c r="AB84" i="33"/>
  <c r="AA84" i="33"/>
  <c r="Z84" i="33"/>
  <c r="Y84" i="33"/>
  <c r="X84" i="33"/>
  <c r="W84" i="33"/>
  <c r="U84" i="33"/>
  <c r="R84" i="33"/>
  <c r="Q84" i="33"/>
  <c r="P84" i="33"/>
  <c r="L84" i="33"/>
  <c r="K84" i="33"/>
  <c r="J84" i="33"/>
  <c r="H84" i="33"/>
  <c r="F84" i="33"/>
  <c r="BJ83" i="33"/>
  <c r="BH83" i="33"/>
  <c r="BG83" i="33"/>
  <c r="BE83" i="33"/>
  <c r="AX83" i="33"/>
  <c r="AV83" i="33"/>
  <c r="AU83" i="33"/>
  <c r="AT83" i="33"/>
  <c r="AS83" i="33"/>
  <c r="AR83" i="33"/>
  <c r="AP83" i="33"/>
  <c r="AN83" i="33"/>
  <c r="AM83" i="33"/>
  <c r="AL83" i="33"/>
  <c r="AK83" i="33"/>
  <c r="AJ83" i="33"/>
  <c r="AI83" i="33"/>
  <c r="AH83" i="33"/>
  <c r="AG83" i="33"/>
  <c r="AF83" i="33"/>
  <c r="AD83" i="33"/>
  <c r="AB83" i="33"/>
  <c r="AA83" i="33"/>
  <c r="Z83" i="33"/>
  <c r="Y83" i="33"/>
  <c r="X83" i="33"/>
  <c r="W83" i="33"/>
  <c r="U83" i="33"/>
  <c r="S83" i="33"/>
  <c r="R83" i="33"/>
  <c r="Q83" i="33"/>
  <c r="P83" i="33"/>
  <c r="L83" i="33"/>
  <c r="K83" i="33"/>
  <c r="J83" i="33"/>
  <c r="H83" i="33"/>
  <c r="F83" i="33"/>
  <c r="BJ82" i="33"/>
  <c r="BH82" i="33"/>
  <c r="BG82" i="33"/>
  <c r="BE82" i="33"/>
  <c r="AX82" i="33"/>
  <c r="AV82" i="33"/>
  <c r="AU82" i="33"/>
  <c r="AT82" i="33"/>
  <c r="AS82" i="33"/>
  <c r="AR82" i="33"/>
  <c r="AP82" i="33"/>
  <c r="AN82" i="33"/>
  <c r="AM82" i="33"/>
  <c r="AL82" i="33"/>
  <c r="AK82" i="33"/>
  <c r="AJ82" i="33"/>
  <c r="AI82" i="33"/>
  <c r="AH82" i="33"/>
  <c r="AB82" i="33"/>
  <c r="AA82" i="33"/>
  <c r="Z82" i="33"/>
  <c r="Y82" i="33"/>
  <c r="R82" i="33"/>
  <c r="Q82" i="33"/>
  <c r="P82" i="33"/>
  <c r="L82" i="33"/>
  <c r="J82" i="33"/>
  <c r="F82" i="33"/>
  <c r="BJ81" i="33"/>
  <c r="BH81" i="33"/>
  <c r="BG81" i="33"/>
  <c r="BE81" i="33"/>
  <c r="AX81" i="33"/>
  <c r="AV81" i="33"/>
  <c r="AU81" i="33"/>
  <c r="AT81" i="33"/>
  <c r="AS81" i="33"/>
  <c r="AR81" i="33"/>
  <c r="AN81" i="33"/>
  <c r="AM81" i="33"/>
  <c r="AL81" i="33"/>
  <c r="AK81" i="33"/>
  <c r="AJ81" i="33"/>
  <c r="AI81" i="33"/>
  <c r="AH81" i="33"/>
  <c r="AG81" i="33"/>
  <c r="AF81" i="33"/>
  <c r="AD81" i="33"/>
  <c r="AB81" i="33"/>
  <c r="AA81" i="33"/>
  <c r="Z81" i="33"/>
  <c r="Y81" i="33"/>
  <c r="X81" i="33"/>
  <c r="W81" i="33"/>
  <c r="U81" i="33"/>
  <c r="R81" i="33"/>
  <c r="Q81" i="33"/>
  <c r="P81" i="33"/>
  <c r="L81" i="33"/>
  <c r="J81" i="33"/>
  <c r="F81" i="33"/>
  <c r="BH80" i="33"/>
  <c r="BG80" i="33"/>
  <c r="BE80" i="33"/>
  <c r="AX80" i="33"/>
  <c r="AV80" i="33"/>
  <c r="AU80" i="33"/>
  <c r="AT80" i="33"/>
  <c r="AS80" i="33"/>
  <c r="AR80" i="33"/>
  <c r="AP80" i="33"/>
  <c r="AN80" i="33"/>
  <c r="AM80" i="33"/>
  <c r="AL80" i="33"/>
  <c r="AK80" i="33"/>
  <c r="AJ80" i="33"/>
  <c r="AI80" i="33"/>
  <c r="AH80" i="33"/>
  <c r="AG80" i="33"/>
  <c r="AF80" i="33"/>
  <c r="AB80" i="33"/>
  <c r="AA80" i="33"/>
  <c r="Z80" i="33"/>
  <c r="Y80" i="33"/>
  <c r="R80" i="33"/>
  <c r="Q80" i="33"/>
  <c r="P80" i="33"/>
  <c r="L80" i="33"/>
  <c r="K80" i="33"/>
  <c r="J80" i="33"/>
  <c r="H80" i="33"/>
  <c r="F80" i="33"/>
  <c r="BJ79" i="33"/>
  <c r="BH79" i="33"/>
  <c r="BG79" i="33"/>
  <c r="BE79" i="33"/>
  <c r="AX79" i="33"/>
  <c r="AV79" i="33"/>
  <c r="AU79" i="33"/>
  <c r="AT79" i="33"/>
  <c r="AS79" i="33"/>
  <c r="AR79" i="33"/>
  <c r="AP79" i="33"/>
  <c r="AN79" i="33"/>
  <c r="AM79" i="33"/>
  <c r="AL79" i="33"/>
  <c r="AK79" i="33"/>
  <c r="AJ79" i="33"/>
  <c r="AI79" i="33"/>
  <c r="AH79" i="33"/>
  <c r="AD79" i="33"/>
  <c r="AB79" i="33"/>
  <c r="AA79" i="33"/>
  <c r="Z79" i="33"/>
  <c r="Y79" i="33"/>
  <c r="W79" i="33"/>
  <c r="R79" i="33"/>
  <c r="Q79" i="33"/>
  <c r="P79" i="33"/>
  <c r="L79" i="33"/>
  <c r="J79" i="33"/>
  <c r="BJ77" i="33"/>
  <c r="BH77" i="33"/>
  <c r="BG77" i="33"/>
  <c r="BE77" i="33"/>
  <c r="AX77" i="33"/>
  <c r="AV77" i="33"/>
  <c r="AU77" i="33"/>
  <c r="AT77" i="33"/>
  <c r="AS77" i="33"/>
  <c r="AR77" i="33"/>
  <c r="AP77" i="33"/>
  <c r="AN77" i="33"/>
  <c r="AM77" i="33"/>
  <c r="AL77" i="33"/>
  <c r="AK77" i="33"/>
  <c r="AJ77" i="33"/>
  <c r="AI77" i="33"/>
  <c r="AH77" i="33"/>
  <c r="AG77" i="33"/>
  <c r="AF77" i="33"/>
  <c r="AD77" i="33"/>
  <c r="AB77" i="33"/>
  <c r="AA77" i="33"/>
  <c r="Z77" i="33"/>
  <c r="Y77" i="33"/>
  <c r="X77" i="33"/>
  <c r="W77" i="33"/>
  <c r="U77" i="33"/>
  <c r="S77" i="33"/>
  <c r="R77" i="33"/>
  <c r="Q77" i="33"/>
  <c r="P77" i="33"/>
  <c r="N77" i="33"/>
  <c r="L77" i="33"/>
  <c r="K77" i="33"/>
  <c r="J77" i="33"/>
  <c r="H77" i="33"/>
  <c r="F77" i="33"/>
  <c r="BH76" i="33"/>
  <c r="BG76" i="33"/>
  <c r="BE76" i="33"/>
  <c r="AX76" i="33"/>
  <c r="AV76" i="33"/>
  <c r="AU76" i="33"/>
  <c r="AT76" i="33"/>
  <c r="AS76" i="33"/>
  <c r="AR76" i="33"/>
  <c r="AP76" i="33"/>
  <c r="AN76" i="33"/>
  <c r="AM76" i="33"/>
  <c r="AL76" i="33"/>
  <c r="AK76" i="33"/>
  <c r="AJ76" i="33"/>
  <c r="AI76" i="33"/>
  <c r="AH76" i="33"/>
  <c r="AD76" i="33"/>
  <c r="AB76" i="33"/>
  <c r="AA76" i="33"/>
  <c r="Z76" i="33"/>
  <c r="Y76" i="33"/>
  <c r="X76" i="33"/>
  <c r="S76" i="33"/>
  <c r="Q76" i="33"/>
  <c r="P76" i="33"/>
  <c r="L76" i="33"/>
  <c r="K76" i="33"/>
  <c r="J76" i="33"/>
  <c r="H76" i="33"/>
  <c r="F76" i="33"/>
  <c r="BJ75" i="33"/>
  <c r="BH75" i="33"/>
  <c r="BG75" i="33"/>
  <c r="BE75" i="33"/>
  <c r="AX75" i="33"/>
  <c r="AV75" i="33"/>
  <c r="AU75" i="33"/>
  <c r="AT75" i="33"/>
  <c r="AS75" i="33"/>
  <c r="AR75" i="33"/>
  <c r="AP75" i="33"/>
  <c r="AN75" i="33"/>
  <c r="AM75" i="33"/>
  <c r="AL75" i="33"/>
  <c r="AK75" i="33"/>
  <c r="AJ75" i="33"/>
  <c r="AI75" i="33"/>
  <c r="AH75" i="33"/>
  <c r="AD75" i="33"/>
  <c r="AB75" i="33"/>
  <c r="AA75" i="33"/>
  <c r="Z75" i="33"/>
  <c r="Y75" i="33"/>
  <c r="X75" i="33"/>
  <c r="S75" i="33"/>
  <c r="Q75" i="33"/>
  <c r="P75" i="33"/>
  <c r="L75" i="33"/>
  <c r="K75" i="33"/>
  <c r="J75" i="33"/>
  <c r="H75" i="33"/>
  <c r="F75" i="33"/>
  <c r="BJ74" i="33"/>
  <c r="BH74" i="33"/>
  <c r="BG74" i="33"/>
  <c r="BE74" i="33"/>
  <c r="AX74" i="33"/>
  <c r="AV74" i="33"/>
  <c r="AU74" i="33"/>
  <c r="AT74" i="33"/>
  <c r="AS74" i="33"/>
  <c r="AR74" i="33"/>
  <c r="AP74" i="33"/>
  <c r="AN74" i="33"/>
  <c r="AM74" i="33"/>
  <c r="AL74" i="33"/>
  <c r="AK74" i="33"/>
  <c r="AJ74" i="33"/>
  <c r="AI74" i="33"/>
  <c r="AH74" i="33"/>
  <c r="AD74" i="33"/>
  <c r="AB74" i="33"/>
  <c r="AA74" i="33"/>
  <c r="Z74" i="33"/>
  <c r="Y74" i="33"/>
  <c r="X74" i="33"/>
  <c r="S74" i="33"/>
  <c r="Q74" i="33"/>
  <c r="P74" i="33"/>
  <c r="L74" i="33"/>
  <c r="K74" i="33"/>
  <c r="J74" i="33"/>
  <c r="H74" i="33"/>
  <c r="F74" i="33"/>
  <c r="BJ73" i="33"/>
  <c r="BH73" i="33"/>
  <c r="BG73" i="33"/>
  <c r="BE73" i="33"/>
  <c r="AX73" i="33"/>
  <c r="AV73" i="33"/>
  <c r="AU73" i="33"/>
  <c r="AT73" i="33"/>
  <c r="AS73" i="33"/>
  <c r="AR73" i="33"/>
  <c r="AP73" i="33"/>
  <c r="AN73" i="33"/>
  <c r="AM73" i="33"/>
  <c r="AL73" i="33"/>
  <c r="AK73" i="33"/>
  <c r="AJ73" i="33"/>
  <c r="AI73" i="33"/>
  <c r="AH73" i="33"/>
  <c r="AD73" i="33"/>
  <c r="AB73" i="33"/>
  <c r="AA73" i="33"/>
  <c r="Z73" i="33"/>
  <c r="Y73" i="33"/>
  <c r="X73" i="33"/>
  <c r="S73" i="33"/>
  <c r="Q73" i="33"/>
  <c r="P73" i="33"/>
  <c r="L73" i="33"/>
  <c r="K73" i="33"/>
  <c r="J73" i="33"/>
  <c r="H73" i="33"/>
  <c r="F73" i="33"/>
  <c r="BJ72" i="33"/>
  <c r="BH72" i="33"/>
  <c r="BG72" i="33"/>
  <c r="BE72" i="33"/>
  <c r="AX72" i="33"/>
  <c r="AV72" i="33"/>
  <c r="AU72" i="33"/>
  <c r="AT72" i="33"/>
  <c r="AS72" i="33"/>
  <c r="AR72" i="33"/>
  <c r="AP72" i="33"/>
  <c r="AN72" i="33"/>
  <c r="AM72" i="33"/>
  <c r="AL72" i="33"/>
  <c r="AK72" i="33"/>
  <c r="AJ72" i="33"/>
  <c r="AI72" i="33"/>
  <c r="AH72" i="33"/>
  <c r="AG72" i="33"/>
  <c r="AF72" i="33"/>
  <c r="AB72" i="33"/>
  <c r="AA72" i="33"/>
  <c r="Z72" i="33"/>
  <c r="Y72" i="33"/>
  <c r="X72" i="33"/>
  <c r="W72" i="33"/>
  <c r="U72" i="33"/>
  <c r="S72" i="33"/>
  <c r="R72" i="33"/>
  <c r="Q72" i="33"/>
  <c r="P72" i="33"/>
  <c r="L72" i="33"/>
  <c r="K72" i="33"/>
  <c r="J72" i="33"/>
  <c r="H72" i="33"/>
  <c r="F72" i="33"/>
  <c r="BJ71" i="33"/>
  <c r="BH71" i="33"/>
  <c r="BG71" i="33"/>
  <c r="BE71" i="33"/>
  <c r="AX71" i="33"/>
  <c r="AV71" i="33"/>
  <c r="AU71" i="33"/>
  <c r="AT71" i="33"/>
  <c r="AS71" i="33"/>
  <c r="AR71" i="33"/>
  <c r="AN71" i="33"/>
  <c r="AM71" i="33"/>
  <c r="AL71" i="33"/>
  <c r="AK71" i="33"/>
  <c r="AJ71" i="33"/>
  <c r="AI71" i="33"/>
  <c r="AH71" i="33"/>
  <c r="AG71" i="33"/>
  <c r="AF71" i="33"/>
  <c r="AD71" i="33"/>
  <c r="AB71" i="33"/>
  <c r="AA71" i="33"/>
  <c r="Z71" i="33"/>
  <c r="Y71" i="33"/>
  <c r="X71" i="33"/>
  <c r="S71" i="33"/>
  <c r="Q71" i="33"/>
  <c r="P71" i="33"/>
  <c r="L71" i="33"/>
  <c r="K71" i="33"/>
  <c r="J71" i="33"/>
  <c r="H71" i="33"/>
  <c r="F71" i="33"/>
  <c r="BJ70" i="33"/>
  <c r="BH70" i="33"/>
  <c r="BG70" i="33"/>
  <c r="BE70" i="33"/>
  <c r="AX70" i="33"/>
  <c r="AV70" i="33"/>
  <c r="AU70" i="33"/>
  <c r="AT70" i="33"/>
  <c r="AS70" i="33"/>
  <c r="AR70" i="33"/>
  <c r="AN70" i="33"/>
  <c r="AM70" i="33"/>
  <c r="AL70" i="33"/>
  <c r="AK70" i="33"/>
  <c r="AJ70" i="33"/>
  <c r="AI70" i="33"/>
  <c r="AH70" i="33"/>
  <c r="AG70" i="33"/>
  <c r="AF70" i="33"/>
  <c r="AD70" i="33"/>
  <c r="AB70" i="33"/>
  <c r="AA70" i="33"/>
  <c r="Z70" i="33"/>
  <c r="Y70" i="33"/>
  <c r="X70" i="33"/>
  <c r="S70" i="33"/>
  <c r="Q70" i="33"/>
  <c r="P70" i="33"/>
  <c r="L70" i="33"/>
  <c r="K70" i="33"/>
  <c r="J70" i="33"/>
  <c r="F70" i="33"/>
  <c r="BH69" i="33"/>
  <c r="BG69" i="33"/>
  <c r="BE69" i="33"/>
  <c r="AX69" i="33"/>
  <c r="AV69" i="33"/>
  <c r="AU69" i="33"/>
  <c r="AT69" i="33"/>
  <c r="AS69" i="33"/>
  <c r="AR69" i="33"/>
  <c r="AP69" i="33"/>
  <c r="AN69" i="33"/>
  <c r="AM69" i="33"/>
  <c r="AL69" i="33"/>
  <c r="AK69" i="33"/>
  <c r="AJ69" i="33"/>
  <c r="AI69" i="33"/>
  <c r="AH69" i="33"/>
  <c r="AD69" i="33"/>
  <c r="AB69" i="33"/>
  <c r="AA69" i="33"/>
  <c r="Z69" i="33"/>
  <c r="Y69" i="33"/>
  <c r="X69" i="33"/>
  <c r="S69" i="33"/>
  <c r="Q69" i="33"/>
  <c r="P69" i="33"/>
  <c r="L69" i="33"/>
  <c r="K69" i="33"/>
  <c r="J69" i="33"/>
  <c r="F69" i="33"/>
  <c r="BJ68" i="33"/>
  <c r="BH68" i="33"/>
  <c r="BG68" i="33"/>
  <c r="BE68" i="33"/>
  <c r="AX68" i="33"/>
  <c r="AV68" i="33"/>
  <c r="AU68" i="33"/>
  <c r="AT68" i="33"/>
  <c r="AS68" i="33"/>
  <c r="AR68" i="33"/>
  <c r="AN68" i="33"/>
  <c r="AM68" i="33"/>
  <c r="AL68" i="33"/>
  <c r="AK68" i="33"/>
  <c r="AJ68" i="33"/>
  <c r="AI68" i="33"/>
  <c r="AH68" i="33"/>
  <c r="AD68" i="33"/>
  <c r="AB68" i="33"/>
  <c r="AA68" i="33"/>
  <c r="Z68" i="33"/>
  <c r="Y68" i="33"/>
  <c r="X68" i="33"/>
  <c r="S68" i="33"/>
  <c r="Q68" i="33"/>
  <c r="P68" i="33"/>
  <c r="L68" i="33"/>
  <c r="K68" i="33"/>
  <c r="J68" i="33"/>
  <c r="H68" i="33"/>
  <c r="BJ66" i="33"/>
  <c r="BH66" i="33"/>
  <c r="BG66" i="33"/>
  <c r="BE66" i="33"/>
  <c r="AX66" i="33"/>
  <c r="AV66" i="33"/>
  <c r="AU66" i="33"/>
  <c r="AT66" i="33"/>
  <c r="AS66" i="33"/>
  <c r="AR66" i="33"/>
  <c r="AP66" i="33"/>
  <c r="AN66" i="33"/>
  <c r="AM66" i="33"/>
  <c r="AL66" i="33"/>
  <c r="AK66" i="33"/>
  <c r="AJ66" i="33"/>
  <c r="AI66" i="33"/>
  <c r="AH66" i="33"/>
  <c r="AG66" i="33"/>
  <c r="AF66" i="33"/>
  <c r="AD66" i="33"/>
  <c r="AB66" i="33"/>
  <c r="AA66" i="33"/>
  <c r="Z66" i="33"/>
  <c r="Y66" i="33"/>
  <c r="X66" i="33"/>
  <c r="W66" i="33"/>
  <c r="S66" i="33"/>
  <c r="R66" i="33"/>
  <c r="Q66" i="33"/>
  <c r="P66" i="33"/>
  <c r="N66" i="33"/>
  <c r="L66" i="33"/>
  <c r="K66" i="33"/>
  <c r="J66" i="33"/>
  <c r="H66" i="33"/>
  <c r="F66" i="33"/>
  <c r="BJ65" i="33"/>
  <c r="BH65" i="33"/>
  <c r="BG65" i="33"/>
  <c r="BE65" i="33"/>
  <c r="AX65" i="33"/>
  <c r="AV65" i="33"/>
  <c r="AU65" i="33"/>
  <c r="AT65" i="33"/>
  <c r="AS65" i="33"/>
  <c r="AR65" i="33"/>
  <c r="AN65" i="33"/>
  <c r="AM65" i="33"/>
  <c r="AL65" i="33"/>
  <c r="AK65" i="33"/>
  <c r="AJ65" i="33"/>
  <c r="AI65" i="33"/>
  <c r="AH65" i="33"/>
  <c r="AD65" i="33"/>
  <c r="AB65" i="33"/>
  <c r="AA65" i="33"/>
  <c r="Z65" i="33"/>
  <c r="Y65" i="33"/>
  <c r="W65" i="33"/>
  <c r="R65" i="33"/>
  <c r="Q65" i="33"/>
  <c r="P65" i="33"/>
  <c r="L65" i="33"/>
  <c r="K65" i="33"/>
  <c r="J65" i="33"/>
  <c r="H65" i="33"/>
  <c r="F65" i="33"/>
  <c r="BJ64" i="33"/>
  <c r="BH64" i="33"/>
  <c r="BG64" i="33"/>
  <c r="BE64" i="33"/>
  <c r="AX64" i="33"/>
  <c r="AV64" i="33"/>
  <c r="AU64" i="33"/>
  <c r="AT64" i="33"/>
  <c r="AS64" i="33"/>
  <c r="AR64" i="33"/>
  <c r="AP64" i="33"/>
  <c r="AN64" i="33"/>
  <c r="AM64" i="33"/>
  <c r="AL64" i="33"/>
  <c r="AK64" i="33"/>
  <c r="AJ64" i="33"/>
  <c r="AI64" i="33"/>
  <c r="AH64" i="33"/>
  <c r="AG64" i="33"/>
  <c r="AF64" i="33"/>
  <c r="AD64" i="33"/>
  <c r="AB64" i="33"/>
  <c r="AA64" i="33"/>
  <c r="Z64" i="33"/>
  <c r="Y64" i="33"/>
  <c r="W64" i="33"/>
  <c r="R64" i="33"/>
  <c r="Q64" i="33"/>
  <c r="P64" i="33"/>
  <c r="L64" i="33"/>
  <c r="K64" i="33"/>
  <c r="J64" i="33"/>
  <c r="H64" i="33"/>
  <c r="F64" i="33"/>
  <c r="BJ63" i="33"/>
  <c r="BH63" i="33"/>
  <c r="BG63" i="33"/>
  <c r="BE63" i="33"/>
  <c r="AX63" i="33"/>
  <c r="AV63" i="33"/>
  <c r="AU63" i="33"/>
  <c r="AT63" i="33"/>
  <c r="AS63" i="33"/>
  <c r="AR63" i="33"/>
  <c r="AP63" i="33"/>
  <c r="AN63" i="33"/>
  <c r="AM63" i="33"/>
  <c r="AL63" i="33"/>
  <c r="AK63" i="33"/>
  <c r="AJ63" i="33"/>
  <c r="AI63" i="33"/>
  <c r="AH63" i="33"/>
  <c r="AG63" i="33"/>
  <c r="AF63" i="33"/>
  <c r="AD63" i="33"/>
  <c r="AB63" i="33"/>
  <c r="AA63" i="33"/>
  <c r="Z63" i="33"/>
  <c r="Y63" i="33"/>
  <c r="W63" i="33"/>
  <c r="R63" i="33"/>
  <c r="Q63" i="33"/>
  <c r="P63" i="33"/>
  <c r="L63" i="33"/>
  <c r="K63" i="33"/>
  <c r="J63" i="33"/>
  <c r="F63" i="33"/>
  <c r="BJ62" i="33"/>
  <c r="BH62" i="33"/>
  <c r="BG62" i="33"/>
  <c r="BE62" i="33"/>
  <c r="AX62" i="33"/>
  <c r="AV62" i="33"/>
  <c r="AU62" i="33"/>
  <c r="AT62" i="33"/>
  <c r="AS62" i="33"/>
  <c r="AR62" i="33"/>
  <c r="AP62" i="33"/>
  <c r="AN62" i="33"/>
  <c r="AM62" i="33"/>
  <c r="AL62" i="33"/>
  <c r="AK62" i="33"/>
  <c r="AJ62" i="33"/>
  <c r="AI62" i="33"/>
  <c r="AH62" i="33"/>
  <c r="AG62" i="33"/>
  <c r="AF62" i="33"/>
  <c r="AD62" i="33"/>
  <c r="AB62" i="33"/>
  <c r="AA62" i="33"/>
  <c r="Z62" i="33"/>
  <c r="Y62" i="33"/>
  <c r="W62" i="33"/>
  <c r="R62" i="33"/>
  <c r="Q62" i="33"/>
  <c r="P62" i="33"/>
  <c r="L62" i="33"/>
  <c r="K62" i="33"/>
  <c r="J62" i="33"/>
  <c r="H62" i="33"/>
  <c r="F62" i="33"/>
  <c r="BJ61" i="33"/>
  <c r="BH61" i="33"/>
  <c r="BG61" i="33"/>
  <c r="BE61" i="33"/>
  <c r="AX61" i="33"/>
  <c r="AV61" i="33"/>
  <c r="AU61" i="33"/>
  <c r="AT61" i="33"/>
  <c r="AS61" i="33"/>
  <c r="AR61" i="33"/>
  <c r="AP61" i="33"/>
  <c r="AN61" i="33"/>
  <c r="AM61" i="33"/>
  <c r="AL61" i="33"/>
  <c r="AK61" i="33"/>
  <c r="AJ61" i="33"/>
  <c r="AI61" i="33"/>
  <c r="AH61" i="33"/>
  <c r="AG61" i="33"/>
  <c r="AF61" i="33"/>
  <c r="AD61" i="33"/>
  <c r="AB61" i="33"/>
  <c r="AA61" i="33"/>
  <c r="Z61" i="33"/>
  <c r="Y61" i="33"/>
  <c r="X61" i="33"/>
  <c r="W61" i="33"/>
  <c r="U61" i="33"/>
  <c r="S61" i="33"/>
  <c r="R61" i="33"/>
  <c r="Q61" i="33"/>
  <c r="P61" i="33"/>
  <c r="L61" i="33"/>
  <c r="K61" i="33"/>
  <c r="J61" i="33"/>
  <c r="H61" i="33"/>
  <c r="F61" i="33"/>
  <c r="BJ60" i="33"/>
  <c r="BH60" i="33"/>
  <c r="BG60" i="33"/>
  <c r="BE60" i="33"/>
  <c r="AX60" i="33"/>
  <c r="AV60" i="33"/>
  <c r="AU60" i="33"/>
  <c r="AT60" i="33"/>
  <c r="AS60" i="33"/>
  <c r="AR60" i="33"/>
  <c r="AN60" i="33"/>
  <c r="AM60" i="33"/>
  <c r="AL60" i="33"/>
  <c r="AK60" i="33"/>
  <c r="AJ60" i="33"/>
  <c r="AI60" i="33"/>
  <c r="AH60" i="33"/>
  <c r="AG60" i="33"/>
  <c r="AF60" i="33"/>
  <c r="AD60" i="33"/>
  <c r="AB60" i="33"/>
  <c r="AA60" i="33"/>
  <c r="Z60" i="33"/>
  <c r="Y60" i="33"/>
  <c r="W60" i="33"/>
  <c r="R60" i="33"/>
  <c r="Q60" i="33"/>
  <c r="P60" i="33"/>
  <c r="L60" i="33"/>
  <c r="K60" i="33"/>
  <c r="J60" i="33"/>
  <c r="H60" i="33"/>
  <c r="F60" i="33"/>
  <c r="BJ59" i="33"/>
  <c r="BH59" i="33"/>
  <c r="BG59" i="33"/>
  <c r="BE59" i="33"/>
  <c r="AX59" i="33"/>
  <c r="AV59" i="33"/>
  <c r="AU59" i="33"/>
  <c r="AT59" i="33"/>
  <c r="AS59" i="33"/>
  <c r="AR59" i="33"/>
  <c r="AP59" i="33"/>
  <c r="AN59" i="33"/>
  <c r="AM59" i="33"/>
  <c r="AL59" i="33"/>
  <c r="AK59" i="33"/>
  <c r="AJ59" i="33"/>
  <c r="AI59" i="33"/>
  <c r="AH59" i="33"/>
  <c r="AG59" i="33"/>
  <c r="AF59" i="33"/>
  <c r="AB59" i="33"/>
  <c r="AA59" i="33"/>
  <c r="Z59" i="33"/>
  <c r="Y59" i="33"/>
  <c r="W59" i="33"/>
  <c r="R59" i="33"/>
  <c r="Q59" i="33"/>
  <c r="P59" i="33"/>
  <c r="L59" i="33"/>
  <c r="K59" i="33"/>
  <c r="J59" i="33"/>
  <c r="F59" i="33"/>
  <c r="BJ58" i="33"/>
  <c r="BH58" i="33"/>
  <c r="BG58" i="33"/>
  <c r="BE58" i="33"/>
  <c r="AX58" i="33"/>
  <c r="AV58" i="33"/>
  <c r="AU58" i="33"/>
  <c r="AT58" i="33"/>
  <c r="AS58" i="33"/>
  <c r="AR58" i="33"/>
  <c r="AP58" i="33"/>
  <c r="AN58" i="33"/>
  <c r="AM58" i="33"/>
  <c r="AL58" i="33"/>
  <c r="AK58" i="33"/>
  <c r="AJ58" i="33"/>
  <c r="AI58" i="33"/>
  <c r="AH58" i="33"/>
  <c r="AG58" i="33"/>
  <c r="AF58" i="33"/>
  <c r="AD58" i="33"/>
  <c r="AB58" i="33"/>
  <c r="AA58" i="33"/>
  <c r="Z58" i="33"/>
  <c r="Y58" i="33"/>
  <c r="W58" i="33"/>
  <c r="R58" i="33"/>
  <c r="Q58" i="33"/>
  <c r="P58" i="33"/>
  <c r="L58" i="33"/>
  <c r="K58" i="33"/>
  <c r="J58" i="33"/>
  <c r="H58" i="33"/>
  <c r="F58" i="33"/>
  <c r="BH57" i="33"/>
  <c r="BG57" i="33"/>
  <c r="BE57" i="33"/>
  <c r="AX57" i="33"/>
  <c r="AV57" i="33"/>
  <c r="AU57" i="33"/>
  <c r="AT57" i="33"/>
  <c r="AS57" i="33"/>
  <c r="AR57" i="33"/>
  <c r="AN57" i="33"/>
  <c r="AM57" i="33"/>
  <c r="AL57" i="33"/>
  <c r="AK57" i="33"/>
  <c r="AJ57" i="33"/>
  <c r="AI57" i="33"/>
  <c r="AH57" i="33"/>
  <c r="AD57" i="33"/>
  <c r="AB57" i="33"/>
  <c r="AA57" i="33"/>
  <c r="Z57" i="33"/>
  <c r="Y57" i="33"/>
  <c r="W57" i="33"/>
  <c r="R57" i="33"/>
  <c r="Q57" i="33"/>
  <c r="P57" i="33"/>
  <c r="L57" i="33"/>
  <c r="J57" i="33"/>
  <c r="BJ55" i="33"/>
  <c r="BH55" i="33"/>
  <c r="BG55" i="33"/>
  <c r="BE55" i="33"/>
  <c r="AX55" i="33"/>
  <c r="AV55" i="33"/>
  <c r="AU55" i="33"/>
  <c r="AT55" i="33"/>
  <c r="AS55" i="33"/>
  <c r="AR55" i="33"/>
  <c r="AP55" i="33"/>
  <c r="AN55" i="33"/>
  <c r="AM55" i="33"/>
  <c r="AL55" i="33"/>
  <c r="AK55" i="33"/>
  <c r="AJ55" i="33"/>
  <c r="AI55" i="33"/>
  <c r="AH55" i="33"/>
  <c r="AG55" i="33"/>
  <c r="AF55" i="33"/>
  <c r="AD55" i="33"/>
  <c r="AB55" i="33"/>
  <c r="AA55" i="33"/>
  <c r="Z55" i="33"/>
  <c r="Y55" i="33"/>
  <c r="X55" i="33"/>
  <c r="W55" i="33"/>
  <c r="S55" i="33"/>
  <c r="R55" i="33"/>
  <c r="Q55" i="33"/>
  <c r="P55" i="33"/>
  <c r="N55" i="33"/>
  <c r="L55" i="33"/>
  <c r="K55" i="33"/>
  <c r="J55" i="33"/>
  <c r="H55" i="33"/>
  <c r="F55" i="33"/>
  <c r="BJ54" i="33"/>
  <c r="BH54" i="33"/>
  <c r="BG54" i="33"/>
  <c r="BE54" i="33"/>
  <c r="AX54" i="33"/>
  <c r="AV54" i="33"/>
  <c r="AU54" i="33"/>
  <c r="AT54" i="33"/>
  <c r="AS54" i="33"/>
  <c r="AR54" i="33"/>
  <c r="AN54" i="33"/>
  <c r="AM54" i="33"/>
  <c r="AL54" i="33"/>
  <c r="AK54" i="33"/>
  <c r="AJ54" i="33"/>
  <c r="AI54" i="33"/>
  <c r="AH54" i="33"/>
  <c r="AG54" i="33"/>
  <c r="AD54" i="33"/>
  <c r="AB54" i="33"/>
  <c r="AA54" i="33"/>
  <c r="Z54" i="33"/>
  <c r="Y54" i="33"/>
  <c r="X54" i="33"/>
  <c r="S54" i="33"/>
  <c r="Q54" i="33"/>
  <c r="P54" i="33"/>
  <c r="L54" i="33"/>
  <c r="K54" i="33"/>
  <c r="J54" i="33"/>
  <c r="H54" i="33"/>
  <c r="F54" i="33"/>
  <c r="BJ53" i="33"/>
  <c r="BH53" i="33"/>
  <c r="BG53" i="33"/>
  <c r="BE53" i="33"/>
  <c r="AX53" i="33"/>
  <c r="AV53" i="33"/>
  <c r="AU53" i="33"/>
  <c r="AT53" i="33"/>
  <c r="AS53" i="33"/>
  <c r="AR53" i="33"/>
  <c r="AP53" i="33"/>
  <c r="AN53" i="33"/>
  <c r="AM53" i="33"/>
  <c r="AL53" i="33"/>
  <c r="AK53" i="33"/>
  <c r="AJ53" i="33"/>
  <c r="AI53" i="33"/>
  <c r="AH53" i="33"/>
  <c r="AG53" i="33"/>
  <c r="AF53" i="33"/>
  <c r="AB53" i="33"/>
  <c r="AA53" i="33"/>
  <c r="Z53" i="33"/>
  <c r="Y53" i="33"/>
  <c r="X53" i="33"/>
  <c r="S53" i="33"/>
  <c r="Q53" i="33"/>
  <c r="P53" i="33"/>
  <c r="L53" i="33"/>
  <c r="K53" i="33"/>
  <c r="J53" i="33"/>
  <c r="F53" i="33"/>
  <c r="BJ52" i="33"/>
  <c r="BH52" i="33"/>
  <c r="BG52" i="33"/>
  <c r="BE52" i="33"/>
  <c r="AX52" i="33"/>
  <c r="AV52" i="33"/>
  <c r="AU52" i="33"/>
  <c r="AT52" i="33"/>
  <c r="AS52" i="33"/>
  <c r="AR52" i="33"/>
  <c r="AP52" i="33"/>
  <c r="AN52" i="33"/>
  <c r="AM52" i="33"/>
  <c r="AL52" i="33"/>
  <c r="AK52" i="33"/>
  <c r="AJ52" i="33"/>
  <c r="AI52" i="33"/>
  <c r="AH52" i="33"/>
  <c r="AG52" i="33"/>
  <c r="AF52" i="33"/>
  <c r="AD52" i="33"/>
  <c r="AB52" i="33"/>
  <c r="AA52" i="33"/>
  <c r="Z52" i="33"/>
  <c r="Y52" i="33"/>
  <c r="X52" i="33"/>
  <c r="S52" i="33"/>
  <c r="Q52" i="33"/>
  <c r="P52" i="33"/>
  <c r="L52" i="33"/>
  <c r="K52" i="33"/>
  <c r="J52" i="33"/>
  <c r="H52" i="33"/>
  <c r="F52" i="33"/>
  <c r="BJ51" i="33"/>
  <c r="BH51" i="33"/>
  <c r="BG51" i="33"/>
  <c r="BE51" i="33"/>
  <c r="AX51" i="33"/>
  <c r="AV51" i="33"/>
  <c r="AU51" i="33"/>
  <c r="AT51" i="33"/>
  <c r="AS51" i="33"/>
  <c r="AR51" i="33"/>
  <c r="AN51" i="33"/>
  <c r="AM51" i="33"/>
  <c r="AL51" i="33"/>
  <c r="AK51" i="33"/>
  <c r="AJ51" i="33"/>
  <c r="AI51" i="33"/>
  <c r="AH51" i="33"/>
  <c r="AG51" i="33"/>
  <c r="AF51" i="33"/>
  <c r="AD51" i="33"/>
  <c r="AB51" i="33"/>
  <c r="AA51" i="33"/>
  <c r="Z51" i="33"/>
  <c r="Y51" i="33"/>
  <c r="X51" i="33"/>
  <c r="S51" i="33"/>
  <c r="Q51" i="33"/>
  <c r="P51" i="33"/>
  <c r="L51" i="33"/>
  <c r="K51" i="33"/>
  <c r="J51" i="33"/>
  <c r="H51" i="33"/>
  <c r="F51" i="33"/>
  <c r="BH50" i="33"/>
  <c r="BG50" i="33"/>
  <c r="BE50" i="33"/>
  <c r="AX50" i="33"/>
  <c r="AV50" i="33"/>
  <c r="AU50" i="33"/>
  <c r="AT50" i="33"/>
  <c r="AS50" i="33"/>
  <c r="AR50" i="33"/>
  <c r="AP50" i="33"/>
  <c r="AN50" i="33"/>
  <c r="AM50" i="33"/>
  <c r="AL50" i="33"/>
  <c r="AK50" i="33"/>
  <c r="AJ50" i="33"/>
  <c r="AI50" i="33"/>
  <c r="AH50" i="33"/>
  <c r="AG50" i="33"/>
  <c r="AF50" i="33"/>
  <c r="AD50" i="33"/>
  <c r="AB50" i="33"/>
  <c r="AA50" i="33"/>
  <c r="Z50" i="33"/>
  <c r="Y50" i="33"/>
  <c r="X50" i="33"/>
  <c r="W50" i="33"/>
  <c r="U50" i="33"/>
  <c r="S50" i="33"/>
  <c r="R50" i="33"/>
  <c r="Q50" i="33"/>
  <c r="P50" i="33"/>
  <c r="L50" i="33"/>
  <c r="K50" i="33"/>
  <c r="J50" i="33"/>
  <c r="H50" i="33"/>
  <c r="F50" i="33"/>
  <c r="BJ49" i="33"/>
  <c r="BH49" i="33"/>
  <c r="BG49" i="33"/>
  <c r="BE49" i="33"/>
  <c r="AX49" i="33"/>
  <c r="AV49" i="33"/>
  <c r="AU49" i="33"/>
  <c r="AT49" i="33"/>
  <c r="AS49" i="33"/>
  <c r="AR49" i="33"/>
  <c r="AP49" i="33"/>
  <c r="AN49" i="33"/>
  <c r="AM49" i="33"/>
  <c r="AL49" i="33"/>
  <c r="AK49" i="33"/>
  <c r="AJ49" i="33"/>
  <c r="AI49" i="33"/>
  <c r="AH49" i="33"/>
  <c r="AG49" i="33"/>
  <c r="AD49" i="33"/>
  <c r="AB49" i="33"/>
  <c r="AA49" i="33"/>
  <c r="Z49" i="33"/>
  <c r="Y49" i="33"/>
  <c r="X49" i="33"/>
  <c r="S49" i="33"/>
  <c r="Q49" i="33"/>
  <c r="P49" i="33"/>
  <c r="L49" i="33"/>
  <c r="K49" i="33"/>
  <c r="J49" i="33"/>
  <c r="H49" i="33"/>
  <c r="F49" i="33"/>
  <c r="BJ48" i="33"/>
  <c r="BH48" i="33"/>
  <c r="BG48" i="33"/>
  <c r="BE48" i="33"/>
  <c r="AX48" i="33"/>
  <c r="AV48" i="33"/>
  <c r="AU48" i="33"/>
  <c r="AT48" i="33"/>
  <c r="AS48" i="33"/>
  <c r="AR48" i="33"/>
  <c r="AP48" i="33"/>
  <c r="AN48" i="33"/>
  <c r="AM48" i="33"/>
  <c r="AL48" i="33"/>
  <c r="AK48" i="33"/>
  <c r="AJ48" i="33"/>
  <c r="AI48" i="33"/>
  <c r="AH48" i="33"/>
  <c r="AG48" i="33"/>
  <c r="AD48" i="33"/>
  <c r="AB48" i="33"/>
  <c r="AA48" i="33"/>
  <c r="Z48" i="33"/>
  <c r="Y48" i="33"/>
  <c r="X48" i="33"/>
  <c r="S48" i="33"/>
  <c r="Q48" i="33"/>
  <c r="P48" i="33"/>
  <c r="L48" i="33"/>
  <c r="K48" i="33"/>
  <c r="J48" i="33"/>
  <c r="H48" i="33"/>
  <c r="F48" i="33"/>
  <c r="BJ47" i="33"/>
  <c r="BH47" i="33"/>
  <c r="BG47" i="33"/>
  <c r="BE47" i="33"/>
  <c r="AX47" i="33"/>
  <c r="AV47" i="33"/>
  <c r="AU47" i="33"/>
  <c r="AT47" i="33"/>
  <c r="AS47" i="33"/>
  <c r="AR47" i="33"/>
  <c r="AN47" i="33"/>
  <c r="AM47" i="33"/>
  <c r="AL47" i="33"/>
  <c r="AK47" i="33"/>
  <c r="AJ47" i="33"/>
  <c r="AI47" i="33"/>
  <c r="AH47" i="33"/>
  <c r="AG47" i="33"/>
  <c r="AB47" i="33"/>
  <c r="AA47" i="33"/>
  <c r="Z47" i="33"/>
  <c r="Y47" i="33"/>
  <c r="X47" i="33"/>
  <c r="S47" i="33"/>
  <c r="Q47" i="33"/>
  <c r="P47" i="33"/>
  <c r="L47" i="33"/>
  <c r="K47" i="33"/>
  <c r="J47" i="33"/>
  <c r="H47" i="33"/>
  <c r="F47" i="33"/>
  <c r="BJ46" i="33"/>
  <c r="BH46" i="33"/>
  <c r="BG46" i="33"/>
  <c r="BE46" i="33"/>
  <c r="AX46" i="33"/>
  <c r="AV46" i="33"/>
  <c r="AU46" i="33"/>
  <c r="AT46" i="33"/>
  <c r="AS46" i="33"/>
  <c r="AR46" i="33"/>
  <c r="AN46" i="33"/>
  <c r="AM46" i="33"/>
  <c r="AL46" i="33"/>
  <c r="AK46" i="33"/>
  <c r="AJ46" i="33"/>
  <c r="AI46" i="33"/>
  <c r="AH46" i="33"/>
  <c r="AG46" i="33"/>
  <c r="AD46" i="33"/>
  <c r="AB46" i="33"/>
  <c r="AA46" i="33"/>
  <c r="Z46" i="33"/>
  <c r="Y46" i="33"/>
  <c r="X46" i="33"/>
  <c r="S46" i="33"/>
  <c r="Q46" i="33"/>
  <c r="P46" i="33"/>
  <c r="L46" i="33"/>
  <c r="J46" i="33"/>
  <c r="BJ44" i="33"/>
  <c r="BH44" i="33"/>
  <c r="BG44" i="33"/>
  <c r="BE44" i="33"/>
  <c r="AX44" i="33"/>
  <c r="AV44" i="33"/>
  <c r="AU44" i="33"/>
  <c r="AT44" i="33"/>
  <c r="AS44" i="33"/>
  <c r="AR44" i="33"/>
  <c r="AP44" i="33"/>
  <c r="AN44" i="33"/>
  <c r="AM44" i="33"/>
  <c r="AL44" i="33"/>
  <c r="AK44" i="33"/>
  <c r="AJ44" i="33"/>
  <c r="AI44" i="33"/>
  <c r="AH44" i="33"/>
  <c r="AG44" i="33"/>
  <c r="AF44" i="33"/>
  <c r="AD44" i="33"/>
  <c r="AB44" i="33"/>
  <c r="AA44" i="33"/>
  <c r="Z44" i="33"/>
  <c r="Y44" i="33"/>
  <c r="X44" i="33"/>
  <c r="W44" i="33"/>
  <c r="U44" i="33"/>
  <c r="S44" i="33"/>
  <c r="R44" i="33"/>
  <c r="Q44" i="33"/>
  <c r="P44" i="33"/>
  <c r="N44" i="33"/>
  <c r="L44" i="33"/>
  <c r="K44" i="33"/>
  <c r="J44" i="33"/>
  <c r="H44" i="33"/>
  <c r="F44" i="33"/>
  <c r="BJ43" i="33"/>
  <c r="BH43" i="33"/>
  <c r="BG43" i="33"/>
  <c r="BE43" i="33"/>
  <c r="AX43" i="33"/>
  <c r="AV43" i="33"/>
  <c r="AU43" i="33"/>
  <c r="AT43" i="33"/>
  <c r="AS43" i="33"/>
  <c r="AR43" i="33"/>
  <c r="AP43" i="33"/>
  <c r="AN43" i="33"/>
  <c r="AM43" i="33"/>
  <c r="AL43" i="33"/>
  <c r="AK43" i="33"/>
  <c r="AJ43" i="33"/>
  <c r="AI43" i="33"/>
  <c r="AH43" i="33"/>
  <c r="AG43" i="33"/>
  <c r="AB43" i="33"/>
  <c r="AA43" i="33"/>
  <c r="Z43" i="33"/>
  <c r="Y43" i="33"/>
  <c r="Q43" i="33"/>
  <c r="P43" i="33"/>
  <c r="L43" i="33"/>
  <c r="K43" i="33"/>
  <c r="J43" i="33"/>
  <c r="H43" i="33"/>
  <c r="F43" i="33"/>
  <c r="BJ42" i="33"/>
  <c r="BH42" i="33"/>
  <c r="BG42" i="33"/>
  <c r="BE42" i="33"/>
  <c r="AX42" i="33"/>
  <c r="AV42" i="33"/>
  <c r="AU42" i="33"/>
  <c r="AT42" i="33"/>
  <c r="AS42" i="33"/>
  <c r="AR42" i="33"/>
  <c r="AP42" i="33"/>
  <c r="AN42" i="33"/>
  <c r="AM42" i="33"/>
  <c r="AL42" i="33"/>
  <c r="AK42" i="33"/>
  <c r="AJ42" i="33"/>
  <c r="AI42" i="33"/>
  <c r="AH42" i="33"/>
  <c r="AG42" i="33"/>
  <c r="AF42" i="33"/>
  <c r="AB42" i="33"/>
  <c r="AA42" i="33"/>
  <c r="Q42" i="33"/>
  <c r="P42" i="33"/>
  <c r="L42" i="33"/>
  <c r="K42" i="33"/>
  <c r="J42" i="33"/>
  <c r="F42" i="33"/>
  <c r="BJ41" i="33"/>
  <c r="BH41" i="33"/>
  <c r="BG41" i="33"/>
  <c r="BE41" i="33"/>
  <c r="AX41" i="33"/>
  <c r="AV41" i="33"/>
  <c r="AU41" i="33"/>
  <c r="AT41" i="33"/>
  <c r="AS41" i="33"/>
  <c r="AR41" i="33"/>
  <c r="AP41" i="33"/>
  <c r="AN41" i="33"/>
  <c r="AM41" i="33"/>
  <c r="AL41" i="33"/>
  <c r="AK41" i="33"/>
  <c r="AJ41" i="33"/>
  <c r="AI41" i="33"/>
  <c r="AH41" i="33"/>
  <c r="AG41" i="33"/>
  <c r="AF41" i="33"/>
  <c r="AB41" i="33"/>
  <c r="AA41" i="33"/>
  <c r="Q41" i="33"/>
  <c r="P41" i="33"/>
  <c r="L41" i="33"/>
  <c r="K41" i="33"/>
  <c r="J41" i="33"/>
  <c r="H41" i="33"/>
  <c r="F41" i="33"/>
  <c r="BJ40" i="33"/>
  <c r="BH40" i="33"/>
  <c r="BG40" i="33"/>
  <c r="BE40" i="33"/>
  <c r="AX40" i="33"/>
  <c r="AV40" i="33"/>
  <c r="AU40" i="33"/>
  <c r="AT40" i="33"/>
  <c r="AS40" i="33"/>
  <c r="AR40" i="33"/>
  <c r="AN40" i="33"/>
  <c r="AM40" i="33"/>
  <c r="AL40" i="33"/>
  <c r="AK40" i="33"/>
  <c r="AJ40" i="33"/>
  <c r="AI40" i="33"/>
  <c r="AH40" i="33"/>
  <c r="AG40" i="33"/>
  <c r="AF40" i="33"/>
  <c r="AD40" i="33"/>
  <c r="AB40" i="33"/>
  <c r="AA40" i="33"/>
  <c r="Q40" i="33"/>
  <c r="P40" i="33"/>
  <c r="L40" i="33"/>
  <c r="K40" i="33"/>
  <c r="J40" i="33"/>
  <c r="H40" i="33"/>
  <c r="F40" i="33"/>
  <c r="BJ39" i="33"/>
  <c r="BH39" i="33"/>
  <c r="BG39" i="33"/>
  <c r="BE39" i="33"/>
  <c r="AX39" i="33"/>
  <c r="AV39" i="33"/>
  <c r="AU39" i="33"/>
  <c r="AT39" i="33"/>
  <c r="AS39" i="33"/>
  <c r="AR39" i="33"/>
  <c r="AP39" i="33"/>
  <c r="AN39" i="33"/>
  <c r="AM39" i="33"/>
  <c r="AL39" i="33"/>
  <c r="AK39" i="33"/>
  <c r="AJ39" i="33"/>
  <c r="AI39" i="33"/>
  <c r="AH39" i="33"/>
  <c r="AG39" i="33"/>
  <c r="AF39" i="33"/>
  <c r="AD39" i="33"/>
  <c r="AB39" i="33"/>
  <c r="AA39" i="33"/>
  <c r="Z39" i="33"/>
  <c r="Y39" i="33"/>
  <c r="X39" i="33"/>
  <c r="W39" i="33"/>
  <c r="U39" i="33"/>
  <c r="S39" i="33"/>
  <c r="R39" i="33"/>
  <c r="Q39" i="33"/>
  <c r="P39" i="33"/>
  <c r="L39" i="33"/>
  <c r="K39" i="33"/>
  <c r="J39" i="33"/>
  <c r="H39" i="33"/>
  <c r="F39" i="33"/>
  <c r="BJ38" i="33"/>
  <c r="BH38" i="33"/>
  <c r="BG38" i="33"/>
  <c r="BE38" i="33"/>
  <c r="AX38" i="33"/>
  <c r="AV38" i="33"/>
  <c r="AU38" i="33"/>
  <c r="AT38" i="33"/>
  <c r="AS38" i="33"/>
  <c r="AR38" i="33"/>
  <c r="AP38" i="33"/>
  <c r="AN38" i="33"/>
  <c r="AM38" i="33"/>
  <c r="AL38" i="33"/>
  <c r="AK38" i="33"/>
  <c r="AJ38" i="33"/>
  <c r="AI38" i="33"/>
  <c r="AH38" i="33"/>
  <c r="AG38" i="33"/>
  <c r="AF38" i="33"/>
  <c r="AB38" i="33"/>
  <c r="AA38" i="33"/>
  <c r="Y38" i="33"/>
  <c r="Q38" i="33"/>
  <c r="P38" i="33"/>
  <c r="L38" i="33"/>
  <c r="K38" i="33"/>
  <c r="J38" i="33"/>
  <c r="H38" i="33"/>
  <c r="F38" i="33"/>
  <c r="BJ37" i="33"/>
  <c r="BH37" i="33"/>
  <c r="BG37" i="33"/>
  <c r="BE37" i="33"/>
  <c r="AX37" i="33"/>
  <c r="AV37" i="33"/>
  <c r="AU37" i="33"/>
  <c r="AT37" i="33"/>
  <c r="AS37" i="33"/>
  <c r="AR37" i="33"/>
  <c r="AP37" i="33"/>
  <c r="AN37" i="33"/>
  <c r="AM37" i="33"/>
  <c r="AL37" i="33"/>
  <c r="AK37" i="33"/>
  <c r="AJ37" i="33"/>
  <c r="AI37" i="33"/>
  <c r="AH37" i="33"/>
  <c r="AG37" i="33"/>
  <c r="AF37" i="33"/>
  <c r="AD37" i="33"/>
  <c r="AB37" i="33"/>
  <c r="AA37" i="33"/>
  <c r="Y37" i="33"/>
  <c r="Q37" i="33"/>
  <c r="P37" i="33"/>
  <c r="L37" i="33"/>
  <c r="K37" i="33"/>
  <c r="J37" i="33"/>
  <c r="F37" i="33"/>
  <c r="BJ36" i="33"/>
  <c r="BH36" i="33"/>
  <c r="BG36" i="33"/>
  <c r="BE36" i="33"/>
  <c r="AX36" i="33"/>
  <c r="AV36" i="33"/>
  <c r="AU36" i="33"/>
  <c r="AT36" i="33"/>
  <c r="AS36" i="33"/>
  <c r="AR36" i="33"/>
  <c r="AP36" i="33"/>
  <c r="AN36" i="33"/>
  <c r="AM36" i="33"/>
  <c r="AL36" i="33"/>
  <c r="AK36" i="33"/>
  <c r="AJ36" i="33"/>
  <c r="AI36" i="33"/>
  <c r="AH36" i="33"/>
  <c r="AG36" i="33"/>
  <c r="AF36" i="33"/>
  <c r="AD36" i="33"/>
  <c r="AB36" i="33"/>
  <c r="AA36" i="33"/>
  <c r="Y36" i="33"/>
  <c r="Q36" i="33"/>
  <c r="P36" i="33"/>
  <c r="L36" i="33"/>
  <c r="K36" i="33"/>
  <c r="J36" i="33"/>
  <c r="H36" i="33"/>
  <c r="F36" i="33"/>
  <c r="BJ35" i="33"/>
  <c r="BH35" i="33"/>
  <c r="BG35" i="33"/>
  <c r="BE35" i="33"/>
  <c r="AX35" i="33"/>
  <c r="AV35" i="33"/>
  <c r="AU35" i="33"/>
  <c r="AT35" i="33"/>
  <c r="AS35" i="33"/>
  <c r="AR35" i="33"/>
  <c r="AN35" i="33"/>
  <c r="AM35" i="33"/>
  <c r="AL35" i="33"/>
  <c r="AK35" i="33"/>
  <c r="AJ35" i="33"/>
  <c r="AI35" i="33"/>
  <c r="AH35" i="33"/>
  <c r="AG35" i="33"/>
  <c r="AF35" i="33"/>
  <c r="AD35" i="33"/>
  <c r="AB35" i="33"/>
  <c r="AA35" i="33"/>
  <c r="Y35" i="33"/>
  <c r="Q35" i="33"/>
  <c r="P35" i="33"/>
  <c r="L35" i="33"/>
  <c r="J35" i="33"/>
  <c r="BJ33" i="33"/>
  <c r="BH33" i="33"/>
  <c r="BG33" i="33"/>
  <c r="BE33" i="33"/>
  <c r="AX33" i="33"/>
  <c r="AV33" i="33"/>
  <c r="AU33" i="33"/>
  <c r="AT33" i="33"/>
  <c r="AS33" i="33"/>
  <c r="AR33" i="33"/>
  <c r="AP33" i="33"/>
  <c r="AN33" i="33"/>
  <c r="AM33" i="33"/>
  <c r="AL33" i="33"/>
  <c r="AK33" i="33"/>
  <c r="AJ33" i="33"/>
  <c r="AI33" i="33"/>
  <c r="AH33" i="33"/>
  <c r="AG33" i="33"/>
  <c r="AF33" i="33"/>
  <c r="AD33" i="33"/>
  <c r="AB33" i="33"/>
  <c r="AA33" i="33"/>
  <c r="Z33" i="33"/>
  <c r="Y33" i="33"/>
  <c r="X33" i="33"/>
  <c r="W33" i="33"/>
  <c r="U33" i="33"/>
  <c r="S33" i="33"/>
  <c r="R33" i="33"/>
  <c r="Q33" i="33"/>
  <c r="P33" i="33"/>
  <c r="N33" i="33"/>
  <c r="L33" i="33"/>
  <c r="K33" i="33"/>
  <c r="J33" i="33"/>
  <c r="H33" i="33"/>
  <c r="F33" i="33"/>
  <c r="BH32" i="33"/>
  <c r="BG32" i="33"/>
  <c r="BE32" i="33"/>
  <c r="AX32" i="33"/>
  <c r="AV32" i="33"/>
  <c r="AU32" i="33"/>
  <c r="AT32" i="33"/>
  <c r="AS32" i="33"/>
  <c r="AR32" i="33"/>
  <c r="AP32" i="33"/>
  <c r="AN32" i="33"/>
  <c r="AM32" i="33"/>
  <c r="AL32" i="33"/>
  <c r="AK32" i="33"/>
  <c r="AJ32" i="33"/>
  <c r="AI32" i="33"/>
  <c r="AH32" i="33"/>
  <c r="AG32" i="33"/>
  <c r="AD32" i="33"/>
  <c r="AB32" i="33"/>
  <c r="AA32" i="33"/>
  <c r="Z32" i="33"/>
  <c r="X32" i="33"/>
  <c r="S32" i="33"/>
  <c r="Q32" i="33"/>
  <c r="P32" i="33"/>
  <c r="L32" i="33"/>
  <c r="K32" i="33"/>
  <c r="J32" i="33"/>
  <c r="H32" i="33"/>
  <c r="F32" i="33"/>
  <c r="BH31" i="33"/>
  <c r="BG31" i="33"/>
  <c r="BE31" i="33"/>
  <c r="AX31" i="33"/>
  <c r="AV31" i="33"/>
  <c r="AU31" i="33"/>
  <c r="AT31" i="33"/>
  <c r="AS31" i="33"/>
  <c r="AR31" i="33"/>
  <c r="AP31" i="33"/>
  <c r="AN31" i="33"/>
  <c r="AM31" i="33"/>
  <c r="AL31" i="33"/>
  <c r="AK31" i="33"/>
  <c r="AJ31" i="33"/>
  <c r="AI31" i="33"/>
  <c r="AH31" i="33"/>
  <c r="AG31" i="33"/>
  <c r="AF31" i="33"/>
  <c r="AD31" i="33"/>
  <c r="AB31" i="33"/>
  <c r="AA31" i="33"/>
  <c r="Z31" i="33"/>
  <c r="X31" i="33"/>
  <c r="S31" i="33"/>
  <c r="Q31" i="33"/>
  <c r="P31" i="33"/>
  <c r="L31" i="33"/>
  <c r="K31" i="33"/>
  <c r="J31" i="33"/>
  <c r="F31" i="33"/>
  <c r="BJ30" i="33"/>
  <c r="BH30" i="33"/>
  <c r="BG30" i="33"/>
  <c r="BE30" i="33"/>
  <c r="AX30" i="33"/>
  <c r="AV30" i="33"/>
  <c r="AU30" i="33"/>
  <c r="AT30" i="33"/>
  <c r="AS30" i="33"/>
  <c r="AR30" i="33"/>
  <c r="AP30" i="33"/>
  <c r="AN30" i="33"/>
  <c r="AM30" i="33"/>
  <c r="AL30" i="33"/>
  <c r="AK30" i="33"/>
  <c r="AJ30" i="33"/>
  <c r="AI30" i="33"/>
  <c r="AH30" i="33"/>
  <c r="AG30" i="33"/>
  <c r="AF30" i="33"/>
  <c r="AD30" i="33"/>
  <c r="AB30" i="33"/>
  <c r="AA30" i="33"/>
  <c r="Z30" i="33"/>
  <c r="X30" i="33"/>
  <c r="S30" i="33"/>
  <c r="Q30" i="33"/>
  <c r="P30" i="33"/>
  <c r="L30" i="33"/>
  <c r="K30" i="33"/>
  <c r="J30" i="33"/>
  <c r="H30" i="33"/>
  <c r="F30" i="33"/>
  <c r="BJ29" i="33"/>
  <c r="BH29" i="33"/>
  <c r="BG29" i="33"/>
  <c r="BE29" i="33"/>
  <c r="AX29" i="33"/>
  <c r="AV29" i="33"/>
  <c r="AU29" i="33"/>
  <c r="AT29" i="33"/>
  <c r="AS29" i="33"/>
  <c r="AR29" i="33"/>
  <c r="AP29" i="33"/>
  <c r="AN29" i="33"/>
  <c r="AM29" i="33"/>
  <c r="AL29" i="33"/>
  <c r="AK29" i="33"/>
  <c r="AJ29" i="33"/>
  <c r="AI29" i="33"/>
  <c r="AH29" i="33"/>
  <c r="AG29" i="33"/>
  <c r="AF29" i="33"/>
  <c r="AD29" i="33"/>
  <c r="AB29" i="33"/>
  <c r="AA29" i="33"/>
  <c r="Z29" i="33"/>
  <c r="X29" i="33"/>
  <c r="S29" i="33"/>
  <c r="Q29" i="33"/>
  <c r="P29" i="33"/>
  <c r="L29" i="33"/>
  <c r="K29" i="33"/>
  <c r="J29" i="33"/>
  <c r="H29" i="33"/>
  <c r="F29" i="33"/>
  <c r="BJ28" i="33"/>
  <c r="BH28" i="33"/>
  <c r="BG28" i="33"/>
  <c r="BE28" i="33"/>
  <c r="AX28" i="33"/>
  <c r="AV28" i="33"/>
  <c r="AU28" i="33"/>
  <c r="AT28" i="33"/>
  <c r="AS28" i="33"/>
  <c r="AR28" i="33"/>
  <c r="AN28" i="33"/>
  <c r="AM28" i="33"/>
  <c r="AL28" i="33"/>
  <c r="AK28" i="33"/>
  <c r="AJ28" i="33"/>
  <c r="AI28" i="33"/>
  <c r="AH28" i="33"/>
  <c r="AG28" i="33"/>
  <c r="AF28" i="33"/>
  <c r="AB28" i="33"/>
  <c r="AA28" i="33"/>
  <c r="Z28" i="33"/>
  <c r="Y28" i="33"/>
  <c r="X28" i="33"/>
  <c r="W28" i="33"/>
  <c r="U28" i="33"/>
  <c r="S28" i="33"/>
  <c r="R28" i="33"/>
  <c r="Q28" i="33"/>
  <c r="P28" i="33"/>
  <c r="N28" i="33"/>
  <c r="L28" i="33"/>
  <c r="K28" i="33"/>
  <c r="J28" i="33"/>
  <c r="H28" i="33"/>
  <c r="F28" i="33"/>
  <c r="BJ27" i="33"/>
  <c r="BH27" i="33"/>
  <c r="BG27" i="33"/>
  <c r="BE27" i="33"/>
  <c r="AX27" i="33"/>
  <c r="AV27" i="33"/>
  <c r="AU27" i="33"/>
  <c r="AT27" i="33"/>
  <c r="AS27" i="33"/>
  <c r="AR27" i="33"/>
  <c r="AP27" i="33"/>
  <c r="AN27" i="33"/>
  <c r="AM27" i="33"/>
  <c r="AL27" i="33"/>
  <c r="AK27" i="33"/>
  <c r="AJ27" i="33"/>
  <c r="AI27" i="33"/>
  <c r="AH27" i="33"/>
  <c r="AG27" i="33"/>
  <c r="AF27" i="33"/>
  <c r="AB27" i="33"/>
  <c r="AA27" i="33"/>
  <c r="Z27" i="33"/>
  <c r="X27" i="33"/>
  <c r="S27" i="33"/>
  <c r="Q27" i="33"/>
  <c r="P27" i="33"/>
  <c r="L27" i="33"/>
  <c r="K27" i="33"/>
  <c r="J27" i="33"/>
  <c r="H27" i="33"/>
  <c r="F27" i="33"/>
  <c r="BJ26" i="33"/>
  <c r="BH26" i="33"/>
  <c r="BG26" i="33"/>
  <c r="BE26" i="33"/>
  <c r="AX26" i="33"/>
  <c r="AV26" i="33"/>
  <c r="AU26" i="33"/>
  <c r="AT26" i="33"/>
  <c r="AS26" i="33"/>
  <c r="AR26" i="33"/>
  <c r="AP26" i="33"/>
  <c r="AN26" i="33"/>
  <c r="AM26" i="33"/>
  <c r="AL26" i="33"/>
  <c r="AK26" i="33"/>
  <c r="AJ26" i="33"/>
  <c r="AI26" i="33"/>
  <c r="AH26" i="33"/>
  <c r="AG26" i="33"/>
  <c r="AF26" i="33"/>
  <c r="AD26" i="33"/>
  <c r="AB26" i="33"/>
  <c r="AA26" i="33"/>
  <c r="Z26" i="33"/>
  <c r="X26" i="33"/>
  <c r="S26" i="33"/>
  <c r="Q26" i="33"/>
  <c r="P26" i="33"/>
  <c r="L26" i="33"/>
  <c r="K26" i="33"/>
  <c r="J26" i="33"/>
  <c r="H26" i="33"/>
  <c r="F26" i="33"/>
  <c r="BJ25" i="33"/>
  <c r="BH25" i="33"/>
  <c r="BG25" i="33"/>
  <c r="BE25" i="33"/>
  <c r="AX25" i="33"/>
  <c r="AV25" i="33"/>
  <c r="AU25" i="33"/>
  <c r="AT25" i="33"/>
  <c r="AS25" i="33"/>
  <c r="AR25" i="33"/>
  <c r="AN25" i="33"/>
  <c r="AM25" i="33"/>
  <c r="AL25" i="33"/>
  <c r="AK25" i="33"/>
  <c r="AJ25" i="33"/>
  <c r="AI25" i="33"/>
  <c r="AH25" i="33"/>
  <c r="AG25" i="33"/>
  <c r="AF25" i="33"/>
  <c r="AD25" i="33"/>
  <c r="AB25" i="33"/>
  <c r="AA25" i="33"/>
  <c r="Z25" i="33"/>
  <c r="X25" i="33"/>
  <c r="S25" i="33"/>
  <c r="Q25" i="33"/>
  <c r="P25" i="33"/>
  <c r="L25" i="33"/>
  <c r="K25" i="33"/>
  <c r="J25" i="33"/>
  <c r="H25" i="33"/>
  <c r="F25" i="33"/>
  <c r="BJ24" i="33"/>
  <c r="BH24" i="33"/>
  <c r="BG24" i="33"/>
  <c r="BE24" i="33"/>
  <c r="AX24" i="33"/>
  <c r="AV24" i="33"/>
  <c r="AU24" i="33"/>
  <c r="AT24" i="33"/>
  <c r="AS24" i="33"/>
  <c r="AR24" i="33"/>
  <c r="AP24" i="33"/>
  <c r="AN24" i="33"/>
  <c r="AM24" i="33"/>
  <c r="AL24" i="33"/>
  <c r="AK24" i="33"/>
  <c r="AJ24" i="33"/>
  <c r="AI24" i="33"/>
  <c r="AH24" i="33"/>
  <c r="AG24" i="33"/>
  <c r="AD24" i="33"/>
  <c r="AB24" i="33"/>
  <c r="AA24" i="33"/>
  <c r="Z24" i="33"/>
  <c r="X24" i="33"/>
  <c r="S24" i="33"/>
  <c r="Q24" i="33"/>
  <c r="P24" i="33"/>
  <c r="L24" i="33"/>
  <c r="J24" i="33"/>
  <c r="BJ22" i="33"/>
  <c r="BH22" i="33"/>
  <c r="BG22" i="33"/>
  <c r="BE22" i="33"/>
  <c r="AX22" i="33"/>
  <c r="AV22" i="33"/>
  <c r="AU22" i="33"/>
  <c r="AT22" i="33"/>
  <c r="AS22" i="33"/>
  <c r="AR22" i="33"/>
  <c r="AP22" i="33"/>
  <c r="AN22" i="33"/>
  <c r="AM22" i="33"/>
  <c r="AL22" i="33"/>
  <c r="AK22" i="33"/>
  <c r="AJ22" i="33"/>
  <c r="AI22" i="33"/>
  <c r="AH22" i="33"/>
  <c r="AG22" i="33"/>
  <c r="AF22" i="33"/>
  <c r="AD22" i="33"/>
  <c r="AB22" i="33"/>
  <c r="AA22" i="33"/>
  <c r="Z22" i="33"/>
  <c r="Y22" i="33"/>
  <c r="X22" i="33"/>
  <c r="W22" i="33"/>
  <c r="U22" i="33"/>
  <c r="S22" i="33"/>
  <c r="R22" i="33"/>
  <c r="Q22" i="33"/>
  <c r="P22" i="33"/>
  <c r="N22" i="33"/>
  <c r="L22" i="33"/>
  <c r="K22" i="33"/>
  <c r="J22" i="33"/>
  <c r="H22" i="33"/>
  <c r="F22" i="33"/>
  <c r="BJ21" i="33"/>
  <c r="BH21" i="33"/>
  <c r="BG21" i="33"/>
  <c r="BE21" i="33"/>
  <c r="AX21" i="33"/>
  <c r="AV21" i="33"/>
  <c r="AU21" i="33"/>
  <c r="AT21" i="33"/>
  <c r="AS21" i="33"/>
  <c r="AR21" i="33"/>
  <c r="AP21" i="33"/>
  <c r="AN21" i="33"/>
  <c r="AM21" i="33"/>
  <c r="AL21" i="33"/>
  <c r="AK21" i="33"/>
  <c r="AJ21" i="33"/>
  <c r="AI21" i="33"/>
  <c r="AH21" i="33"/>
  <c r="AG21" i="33"/>
  <c r="AF21" i="33"/>
  <c r="AD21" i="33"/>
  <c r="AB21" i="33"/>
  <c r="AA21" i="33"/>
  <c r="Z21" i="33"/>
  <c r="Y21" i="33"/>
  <c r="X21" i="33"/>
  <c r="W21" i="33"/>
  <c r="U21" i="33"/>
  <c r="R21" i="33"/>
  <c r="Q21" i="33"/>
  <c r="P21" i="33"/>
  <c r="L21" i="33"/>
  <c r="K21" i="33"/>
  <c r="J21" i="33"/>
  <c r="H21" i="33"/>
  <c r="F21" i="33"/>
  <c r="BJ20" i="33"/>
  <c r="BH20" i="33"/>
  <c r="BG20" i="33"/>
  <c r="BE20" i="33"/>
  <c r="AX20" i="33"/>
  <c r="AV20" i="33"/>
  <c r="AU20" i="33"/>
  <c r="AT20" i="33"/>
  <c r="AS20" i="33"/>
  <c r="AR20" i="33"/>
  <c r="AN20" i="33"/>
  <c r="AM20" i="33"/>
  <c r="AL20" i="33"/>
  <c r="AK20" i="33"/>
  <c r="AJ20" i="33"/>
  <c r="AI20" i="33"/>
  <c r="AH20" i="33"/>
  <c r="AG20" i="33"/>
  <c r="AF20" i="33"/>
  <c r="AD20" i="33"/>
  <c r="AB20" i="33"/>
  <c r="AA20" i="33"/>
  <c r="Z20" i="33"/>
  <c r="Y20" i="33"/>
  <c r="X20" i="33"/>
  <c r="W20" i="33"/>
  <c r="U20" i="33"/>
  <c r="R20" i="33"/>
  <c r="Q20" i="33"/>
  <c r="P20" i="33"/>
  <c r="L20" i="33"/>
  <c r="K20" i="33"/>
  <c r="J20" i="33"/>
  <c r="H20" i="33"/>
  <c r="F20" i="33"/>
  <c r="BJ19" i="33"/>
  <c r="BH19" i="33"/>
  <c r="BG19" i="33"/>
  <c r="BE19" i="33"/>
  <c r="AX19" i="33"/>
  <c r="AV19" i="33"/>
  <c r="AU19" i="33"/>
  <c r="AT19" i="33"/>
  <c r="AS19" i="33"/>
  <c r="AR19" i="33"/>
  <c r="AP19" i="33"/>
  <c r="AN19" i="33"/>
  <c r="AM19" i="33"/>
  <c r="AL19" i="33"/>
  <c r="AK19" i="33"/>
  <c r="AJ19" i="33"/>
  <c r="AI19" i="33"/>
  <c r="AH19" i="33"/>
  <c r="AG19" i="33"/>
  <c r="AF19" i="33"/>
  <c r="AD19" i="33"/>
  <c r="AB19" i="33"/>
  <c r="AA19" i="33"/>
  <c r="Z19" i="33"/>
  <c r="Y19" i="33"/>
  <c r="X19" i="33"/>
  <c r="W19" i="33"/>
  <c r="U19" i="33"/>
  <c r="R19" i="33"/>
  <c r="Q19" i="33"/>
  <c r="P19" i="33"/>
  <c r="L19" i="33"/>
  <c r="K19" i="33"/>
  <c r="J19" i="33"/>
  <c r="H19" i="33"/>
  <c r="F19" i="33"/>
  <c r="BJ18" i="33"/>
  <c r="BH18" i="33"/>
  <c r="BG18" i="33"/>
  <c r="BE18" i="33"/>
  <c r="AX18" i="33"/>
  <c r="AV18" i="33"/>
  <c r="AU18" i="33"/>
  <c r="AT18" i="33"/>
  <c r="AS18" i="33"/>
  <c r="AR18" i="33"/>
  <c r="AP18" i="33"/>
  <c r="AN18" i="33"/>
  <c r="AM18" i="33"/>
  <c r="AL18" i="33"/>
  <c r="AK18" i="33"/>
  <c r="AJ18" i="33"/>
  <c r="AI18" i="33"/>
  <c r="AH18" i="33"/>
  <c r="AG18" i="33"/>
  <c r="AF18" i="33"/>
  <c r="AD18" i="33"/>
  <c r="AB18" i="33"/>
  <c r="AA18" i="33"/>
  <c r="Z18" i="33"/>
  <c r="Y18" i="33"/>
  <c r="X18" i="33"/>
  <c r="W18" i="33"/>
  <c r="U18" i="33"/>
  <c r="R18" i="33"/>
  <c r="Q18" i="33"/>
  <c r="P18" i="33"/>
  <c r="L18" i="33"/>
  <c r="K18" i="33"/>
  <c r="J18" i="33"/>
  <c r="H18" i="33"/>
  <c r="F18" i="33"/>
  <c r="BJ17" i="33"/>
  <c r="BH17" i="33"/>
  <c r="BG17" i="33"/>
  <c r="BE17" i="33"/>
  <c r="AX17" i="33"/>
  <c r="AV17" i="33"/>
  <c r="AU17" i="33"/>
  <c r="AT17" i="33"/>
  <c r="AS17" i="33"/>
  <c r="AR17" i="33"/>
  <c r="AP17" i="33"/>
  <c r="AN17" i="33"/>
  <c r="AM17" i="33"/>
  <c r="AL17" i="33"/>
  <c r="AK17" i="33"/>
  <c r="AJ17" i="33"/>
  <c r="AI17" i="33"/>
  <c r="AH17" i="33"/>
  <c r="AG17" i="33"/>
  <c r="AF17" i="33"/>
  <c r="AD17" i="33"/>
  <c r="AB17" i="33"/>
  <c r="AA17" i="33"/>
  <c r="Z17" i="33"/>
  <c r="Y17" i="33"/>
  <c r="X17" i="33"/>
  <c r="W17" i="33"/>
  <c r="U17" i="33"/>
  <c r="S17" i="33"/>
  <c r="R17" i="33"/>
  <c r="Q17" i="33"/>
  <c r="P17" i="33"/>
  <c r="N17" i="33"/>
  <c r="L17" i="33"/>
  <c r="K17" i="33"/>
  <c r="J17" i="33"/>
  <c r="H17" i="33"/>
  <c r="F17" i="33"/>
  <c r="BJ16" i="33"/>
  <c r="BH16" i="33"/>
  <c r="BG16" i="33"/>
  <c r="BE16" i="33"/>
  <c r="AX16" i="33"/>
  <c r="AV16" i="33"/>
  <c r="AU16" i="33"/>
  <c r="AT16" i="33"/>
  <c r="AS16" i="33"/>
  <c r="AR16" i="33"/>
  <c r="AP16" i="33"/>
  <c r="AN16" i="33"/>
  <c r="AM16" i="33"/>
  <c r="AL16" i="33"/>
  <c r="AK16" i="33"/>
  <c r="AJ16" i="33"/>
  <c r="AI16" i="33"/>
  <c r="AH16" i="33"/>
  <c r="AG16" i="33"/>
  <c r="AF16" i="33"/>
  <c r="AD16" i="33"/>
  <c r="AB16" i="33"/>
  <c r="AA16" i="33"/>
  <c r="Z16" i="33"/>
  <c r="Y16" i="33"/>
  <c r="X16" i="33"/>
  <c r="W16" i="33"/>
  <c r="R16" i="33"/>
  <c r="Q16" i="33"/>
  <c r="P16" i="33"/>
  <c r="L16" i="33"/>
  <c r="K16" i="33"/>
  <c r="J16" i="33"/>
  <c r="H16" i="33"/>
  <c r="F16" i="33"/>
  <c r="BJ15" i="33"/>
  <c r="BH15" i="33"/>
  <c r="BG15" i="33"/>
  <c r="BE15" i="33"/>
  <c r="AX15" i="33"/>
  <c r="AV15" i="33"/>
  <c r="AU15" i="33"/>
  <c r="AT15" i="33"/>
  <c r="AS15" i="33"/>
  <c r="AR15" i="33"/>
  <c r="AP15" i="33"/>
  <c r="AN15" i="33"/>
  <c r="AM15" i="33"/>
  <c r="AL15" i="33"/>
  <c r="AK15" i="33"/>
  <c r="AJ15" i="33"/>
  <c r="AI15" i="33"/>
  <c r="AH15" i="33"/>
  <c r="AG15" i="33"/>
  <c r="AF15" i="33"/>
  <c r="AD15" i="33"/>
  <c r="AB15" i="33"/>
  <c r="AA15" i="33"/>
  <c r="Z15" i="33"/>
  <c r="Y15" i="33"/>
  <c r="X15" i="33"/>
  <c r="W15" i="33"/>
  <c r="U15" i="33"/>
  <c r="R15" i="33"/>
  <c r="Q15" i="33"/>
  <c r="P15" i="33"/>
  <c r="L15" i="33"/>
  <c r="K15" i="33"/>
  <c r="J15" i="33"/>
  <c r="H15" i="33"/>
  <c r="F15" i="33"/>
  <c r="BJ14" i="33"/>
  <c r="BH14" i="33"/>
  <c r="BG14" i="33"/>
  <c r="BE14" i="33"/>
  <c r="AX14" i="33"/>
  <c r="AV14" i="33"/>
  <c r="AU14" i="33"/>
  <c r="AT14" i="33"/>
  <c r="AS14" i="33"/>
  <c r="AR14" i="33"/>
  <c r="AP14" i="33"/>
  <c r="AN14" i="33"/>
  <c r="AM14" i="33"/>
  <c r="AL14" i="33"/>
  <c r="AK14" i="33"/>
  <c r="AJ14" i="33"/>
  <c r="AI14" i="33"/>
  <c r="AH14" i="33"/>
  <c r="AG14" i="33"/>
  <c r="AF14" i="33"/>
  <c r="AD14" i="33"/>
  <c r="AB14" i="33"/>
  <c r="AA14" i="33"/>
  <c r="Y14" i="33"/>
  <c r="X14" i="33"/>
  <c r="W14" i="33"/>
  <c r="R14" i="33"/>
  <c r="Q14" i="33"/>
  <c r="P14" i="33"/>
  <c r="L14" i="33"/>
  <c r="K14" i="33"/>
  <c r="J14" i="33"/>
  <c r="H14" i="33"/>
  <c r="F14" i="33"/>
  <c r="BJ13" i="33"/>
  <c r="BH13" i="33"/>
  <c r="BG13" i="33"/>
  <c r="BE13" i="33"/>
  <c r="AX13" i="33"/>
  <c r="AV13" i="33"/>
  <c r="AU13" i="33"/>
  <c r="AT13" i="33"/>
  <c r="AS13" i="33"/>
  <c r="AR13" i="33"/>
  <c r="AP13" i="33"/>
  <c r="AN13" i="33"/>
  <c r="AM13" i="33"/>
  <c r="AL13" i="33"/>
  <c r="AK13" i="33"/>
  <c r="AJ13" i="33"/>
  <c r="AI13" i="33"/>
  <c r="AH13" i="33"/>
  <c r="AG13" i="33"/>
  <c r="AF13" i="33"/>
  <c r="AD13" i="33"/>
  <c r="AB13" i="33"/>
  <c r="AA13" i="33"/>
  <c r="Z13" i="33"/>
  <c r="Y13" i="33"/>
  <c r="X13" i="33"/>
  <c r="W13" i="33"/>
  <c r="U13" i="33"/>
  <c r="R13" i="33"/>
  <c r="Q13" i="33"/>
  <c r="P13" i="33"/>
  <c r="L13" i="33"/>
  <c r="K13" i="33"/>
  <c r="J13" i="33"/>
  <c r="H13" i="33"/>
  <c r="F13" i="33"/>
  <c r="BJ12" i="33"/>
  <c r="BH12" i="33"/>
  <c r="BG12" i="33"/>
  <c r="BE12" i="33"/>
  <c r="AX12" i="33"/>
  <c r="AV12" i="33"/>
  <c r="AU12" i="33"/>
  <c r="AT12" i="33"/>
  <c r="AS12" i="33"/>
  <c r="AR12" i="33"/>
  <c r="AN12" i="33"/>
  <c r="AM12" i="33"/>
  <c r="AL12" i="33"/>
  <c r="AK12" i="33"/>
  <c r="AJ12" i="33"/>
  <c r="AI12" i="33"/>
  <c r="AH12" i="33"/>
  <c r="AG12" i="33"/>
  <c r="AF12" i="33"/>
  <c r="AD12" i="33"/>
  <c r="AB12" i="33"/>
  <c r="AA12" i="33"/>
  <c r="Z12" i="33"/>
  <c r="Y12" i="33"/>
  <c r="X12" i="33"/>
  <c r="W12" i="33"/>
  <c r="U12" i="33"/>
  <c r="R12" i="33"/>
  <c r="Q12" i="33"/>
  <c r="P12" i="33"/>
  <c r="L12" i="33"/>
  <c r="K12" i="33"/>
  <c r="J12" i="33"/>
  <c r="F12" i="33"/>
  <c r="BJ11" i="33"/>
  <c r="BH11" i="33"/>
  <c r="BG11" i="33"/>
  <c r="BE11" i="33"/>
  <c r="AX11" i="33"/>
  <c r="AV11" i="33"/>
  <c r="AU11" i="33"/>
  <c r="AT11" i="33"/>
  <c r="AS11" i="33"/>
  <c r="AR11" i="33"/>
  <c r="AP11" i="33"/>
  <c r="AN11" i="33"/>
  <c r="AM11" i="33"/>
  <c r="AL11" i="33"/>
  <c r="AK11" i="33"/>
  <c r="AJ11" i="33"/>
  <c r="AI11" i="33"/>
  <c r="AH11" i="33"/>
  <c r="AG11" i="33"/>
  <c r="AF11" i="33"/>
  <c r="AD11" i="33"/>
  <c r="AB11" i="33"/>
  <c r="AA11" i="33"/>
  <c r="Z11" i="33"/>
  <c r="Y11" i="33"/>
  <c r="X11" i="33"/>
  <c r="W11" i="33"/>
  <c r="U11" i="33"/>
  <c r="R11" i="33"/>
  <c r="Q11" i="33"/>
  <c r="P11" i="33"/>
  <c r="L11" i="33"/>
  <c r="K11" i="33"/>
  <c r="J11" i="33"/>
  <c r="H11" i="33"/>
  <c r="F11" i="33"/>
  <c r="BJ10" i="33"/>
  <c r="BH10" i="33"/>
  <c r="BG10" i="33"/>
  <c r="BE10" i="33"/>
  <c r="AX10" i="33"/>
  <c r="AV10" i="33"/>
  <c r="AU10" i="33"/>
  <c r="AT10" i="33"/>
  <c r="AS10" i="33"/>
  <c r="AR10" i="33"/>
  <c r="AP10" i="33"/>
  <c r="AN10" i="33"/>
  <c r="AM10" i="33"/>
  <c r="AL10" i="33"/>
  <c r="AK10" i="33"/>
  <c r="AJ10" i="33"/>
  <c r="AI10" i="33"/>
  <c r="AH10" i="33"/>
  <c r="AG10" i="33"/>
  <c r="AF10" i="33"/>
  <c r="AD10" i="33"/>
  <c r="AB10" i="33"/>
  <c r="AA10" i="33"/>
  <c r="Z10" i="33"/>
  <c r="Y10" i="33"/>
  <c r="X10" i="33"/>
  <c r="W10" i="33"/>
  <c r="U10" i="33"/>
  <c r="R10" i="33"/>
  <c r="Q10" i="33"/>
  <c r="P10" i="33"/>
  <c r="L10" i="33"/>
  <c r="K10" i="33"/>
  <c r="J10" i="33"/>
  <c r="H10" i="33"/>
  <c r="F10" i="33"/>
  <c r="BJ9" i="33"/>
  <c r="BH9" i="33"/>
  <c r="BG9" i="33"/>
  <c r="BE9" i="33"/>
  <c r="AX9" i="33"/>
  <c r="AV9" i="33"/>
  <c r="AU9" i="33"/>
  <c r="AT9" i="33"/>
  <c r="AS9" i="33"/>
  <c r="AR9" i="33"/>
  <c r="AP9" i="33"/>
  <c r="AN9" i="33"/>
  <c r="AM9" i="33"/>
  <c r="AL9" i="33"/>
  <c r="AK9" i="33"/>
  <c r="AJ9" i="33"/>
  <c r="AI9" i="33"/>
  <c r="AH9" i="33"/>
  <c r="AG9" i="33"/>
  <c r="AF9" i="33"/>
  <c r="AD9" i="33"/>
  <c r="AB9" i="33"/>
  <c r="AA9" i="33"/>
  <c r="X9" i="33"/>
  <c r="W9" i="33"/>
  <c r="R9" i="33"/>
  <c r="Q9" i="33"/>
  <c r="P9" i="33"/>
  <c r="L9" i="33"/>
  <c r="K9" i="33"/>
  <c r="J9" i="33"/>
  <c r="H9" i="33"/>
  <c r="BP21" i="72"/>
  <c r="BP21" i="73"/>
  <c r="BJ21" i="73"/>
  <c r="BP21" i="71"/>
  <c r="BJ21" i="71"/>
  <c r="BP21" i="68"/>
  <c r="BJ21" i="68"/>
  <c r="BP21" i="67"/>
  <c r="BP21" i="66"/>
  <c r="BJ21" i="66"/>
  <c r="BP21" i="65"/>
  <c r="BJ21" i="65"/>
  <c r="BJ25" i="47"/>
  <c r="B90" i="33"/>
  <c r="E88" i="33"/>
  <c r="D88" i="33"/>
  <c r="E87" i="33"/>
  <c r="D87" i="33"/>
  <c r="C87" i="33"/>
  <c r="B87" i="33"/>
  <c r="E86" i="33"/>
  <c r="D86" i="33"/>
  <c r="C86" i="33"/>
  <c r="B86" i="33"/>
  <c r="E85" i="33"/>
  <c r="D85" i="33"/>
  <c r="C85" i="33"/>
  <c r="B85" i="33"/>
  <c r="E84" i="33"/>
  <c r="D84" i="33"/>
  <c r="C84" i="33"/>
  <c r="B84" i="33"/>
  <c r="E83" i="33"/>
  <c r="D83" i="33"/>
  <c r="E82" i="33"/>
  <c r="D82" i="33"/>
  <c r="C82" i="33"/>
  <c r="B82" i="33"/>
  <c r="E81" i="33"/>
  <c r="D81" i="33"/>
  <c r="E80" i="33"/>
  <c r="D80" i="33"/>
  <c r="C80" i="33"/>
  <c r="B80" i="33"/>
  <c r="F79" i="33"/>
  <c r="E79" i="33"/>
  <c r="D79" i="33"/>
  <c r="C79" i="33"/>
  <c r="B79" i="33"/>
  <c r="E77" i="33"/>
  <c r="D77" i="33"/>
  <c r="E76" i="33"/>
  <c r="D76" i="33"/>
  <c r="C76" i="33"/>
  <c r="B76" i="33"/>
  <c r="E75" i="33"/>
  <c r="D75" i="33"/>
  <c r="C75" i="33"/>
  <c r="B75" i="33"/>
  <c r="E74" i="33"/>
  <c r="D74" i="33"/>
  <c r="C74" i="33"/>
  <c r="B74" i="33"/>
  <c r="E73" i="33"/>
  <c r="D73" i="33"/>
  <c r="C73" i="33"/>
  <c r="B73" i="33"/>
  <c r="E72" i="33"/>
  <c r="D72" i="33"/>
  <c r="E71" i="33"/>
  <c r="D71" i="33"/>
  <c r="C71" i="33"/>
  <c r="B71" i="33"/>
  <c r="E70" i="33"/>
  <c r="D70" i="33"/>
  <c r="E69" i="33"/>
  <c r="D69" i="33"/>
  <c r="C69" i="33"/>
  <c r="B69" i="33"/>
  <c r="F68" i="33"/>
  <c r="E68" i="33"/>
  <c r="D68" i="33"/>
  <c r="C68" i="33"/>
  <c r="B68" i="33"/>
  <c r="E9" i="33"/>
  <c r="E10" i="33"/>
  <c r="E11" i="33"/>
  <c r="E12" i="33"/>
  <c r="E13" i="33"/>
  <c r="E14" i="33"/>
  <c r="E15" i="33"/>
  <c r="E16" i="33"/>
  <c r="E17" i="33"/>
  <c r="E18" i="33"/>
  <c r="E19" i="33"/>
  <c r="E20" i="33"/>
  <c r="E21" i="33"/>
  <c r="E22" i="33"/>
  <c r="E24" i="33"/>
  <c r="E25" i="33"/>
  <c r="E26" i="33"/>
  <c r="E27" i="33"/>
  <c r="E28" i="33"/>
  <c r="E29" i="33"/>
  <c r="E30" i="33"/>
  <c r="E31" i="33"/>
  <c r="E32" i="33"/>
  <c r="E33" i="33"/>
  <c r="E35" i="33"/>
  <c r="E36" i="33"/>
  <c r="E37" i="33"/>
  <c r="E38" i="33"/>
  <c r="E39" i="33"/>
  <c r="E40" i="33"/>
  <c r="E41" i="33"/>
  <c r="E42" i="33"/>
  <c r="E43" i="33"/>
  <c r="E44" i="33"/>
  <c r="E46" i="33"/>
  <c r="E47" i="33"/>
  <c r="E48" i="33"/>
  <c r="E49" i="33"/>
  <c r="E50" i="33"/>
  <c r="E51" i="33"/>
  <c r="E52" i="33"/>
  <c r="E53" i="33"/>
  <c r="E54" i="33"/>
  <c r="E55" i="33"/>
  <c r="E57" i="33"/>
  <c r="E58" i="33"/>
  <c r="E59" i="33"/>
  <c r="E60" i="33"/>
  <c r="E61" i="33"/>
  <c r="E62" i="33"/>
  <c r="E63" i="33"/>
  <c r="E64" i="33"/>
  <c r="E65" i="33"/>
  <c r="E66" i="33"/>
  <c r="F9" i="33"/>
  <c r="F24" i="33"/>
  <c r="F35" i="33"/>
  <c r="F46" i="33"/>
  <c r="F57" i="33"/>
  <c r="D66" i="33"/>
  <c r="D65" i="33"/>
  <c r="C65" i="33"/>
  <c r="B65" i="33"/>
  <c r="D64" i="33"/>
  <c r="C64" i="33"/>
  <c r="B64" i="33"/>
  <c r="D63" i="33"/>
  <c r="C63" i="33"/>
  <c r="B63" i="33"/>
  <c r="D62" i="33"/>
  <c r="C62" i="33"/>
  <c r="B62" i="33"/>
  <c r="D61" i="33"/>
  <c r="D60" i="33"/>
  <c r="C60" i="33"/>
  <c r="B60" i="33"/>
  <c r="D59" i="33"/>
  <c r="D58" i="33"/>
  <c r="C58" i="33"/>
  <c r="B58" i="33"/>
  <c r="D57" i="33"/>
  <c r="C57" i="33"/>
  <c r="B57" i="33"/>
  <c r="D55" i="33"/>
  <c r="D54" i="33"/>
  <c r="C54" i="33"/>
  <c r="B54" i="33"/>
  <c r="D53" i="33"/>
  <c r="C53" i="33"/>
  <c r="B53" i="33"/>
  <c r="D52" i="33"/>
  <c r="C52" i="33"/>
  <c r="B52" i="33"/>
  <c r="D51" i="33"/>
  <c r="C51" i="33"/>
  <c r="B51" i="33"/>
  <c r="D50" i="33"/>
  <c r="D49" i="33"/>
  <c r="C49" i="33"/>
  <c r="B49" i="33"/>
  <c r="D48" i="33"/>
  <c r="D47" i="33"/>
  <c r="C47" i="33"/>
  <c r="B47" i="33"/>
  <c r="D46" i="33"/>
  <c r="C46" i="33"/>
  <c r="B46" i="33"/>
  <c r="D44" i="33"/>
  <c r="D43" i="33"/>
  <c r="C43" i="33"/>
  <c r="B43" i="33"/>
  <c r="D42" i="33"/>
  <c r="C42" i="33"/>
  <c r="B42" i="33"/>
  <c r="D41" i="33"/>
  <c r="C41" i="33"/>
  <c r="B41" i="33"/>
  <c r="D40" i="33"/>
  <c r="C40" i="33"/>
  <c r="B40" i="33"/>
  <c r="D39" i="33"/>
  <c r="D38" i="33"/>
  <c r="C38" i="33"/>
  <c r="B38" i="33"/>
  <c r="D37" i="33"/>
  <c r="D36" i="33"/>
  <c r="C36" i="33"/>
  <c r="B36" i="33"/>
  <c r="D35" i="33"/>
  <c r="C35" i="33"/>
  <c r="B35" i="33"/>
  <c r="D33" i="33"/>
  <c r="D32" i="33"/>
  <c r="C32" i="33"/>
  <c r="B32" i="33"/>
  <c r="D31" i="33"/>
  <c r="C31" i="33"/>
  <c r="B31" i="33"/>
  <c r="D30" i="33"/>
  <c r="C30" i="33"/>
  <c r="B30" i="33"/>
  <c r="D29" i="33"/>
  <c r="C29" i="33"/>
  <c r="B29" i="33"/>
  <c r="D28" i="33"/>
  <c r="D27" i="33"/>
  <c r="C27" i="33"/>
  <c r="B27" i="33"/>
  <c r="D26" i="33"/>
  <c r="D25" i="33"/>
  <c r="C25" i="33"/>
  <c r="B25" i="33"/>
  <c r="D24" i="33"/>
  <c r="C24" i="33"/>
  <c r="B24" i="33"/>
  <c r="B16" i="33"/>
  <c r="C16" i="33"/>
  <c r="D16" i="33"/>
  <c r="G9" i="55"/>
  <c r="B9" i="55"/>
  <c r="G9" i="58"/>
  <c r="B9" i="58"/>
  <c r="H13" i="44"/>
  <c r="D13" i="44"/>
  <c r="N9" i="44"/>
  <c r="J9" i="44"/>
  <c r="C21" i="33"/>
  <c r="B21" i="33"/>
  <c r="D22" i="33"/>
  <c r="D21" i="33"/>
  <c r="D20" i="33"/>
  <c r="C20" i="33"/>
  <c r="B20" i="33"/>
  <c r="D19" i="33"/>
  <c r="C19" i="33"/>
  <c r="B19" i="33"/>
  <c r="D18" i="33"/>
  <c r="C18" i="33"/>
  <c r="B18" i="33"/>
  <c r="D17" i="33"/>
  <c r="D15" i="33"/>
  <c r="D14" i="33"/>
  <c r="C14" i="33"/>
  <c r="B14" i="33"/>
  <c r="D13" i="33"/>
  <c r="C13" i="33"/>
  <c r="B13" i="33"/>
  <c r="D12" i="33"/>
  <c r="C12" i="33"/>
  <c r="B12" i="33"/>
  <c r="D11" i="33"/>
  <c r="C11" i="33"/>
  <c r="B11" i="33"/>
  <c r="D10" i="33"/>
  <c r="C10" i="33"/>
  <c r="B10" i="33"/>
  <c r="D9" i="33"/>
  <c r="C9" i="33"/>
  <c r="B9" i="33"/>
  <c r="BX90" i="33" l="1"/>
  <c r="BX21" i="72"/>
  <c r="BV14" i="72"/>
  <c r="BV97" i="33" s="1"/>
  <c r="AD97" i="33"/>
  <c r="BN14" i="72"/>
  <c r="BN97" i="33" s="1"/>
  <c r="AD84" i="33"/>
  <c r="BN12" i="73"/>
  <c r="BN84" i="33" s="1"/>
  <c r="BU12" i="68"/>
  <c r="BU62" i="33" s="1"/>
  <c r="U62" i="33"/>
  <c r="BM12" i="68"/>
  <c r="BM62" i="33" s="1"/>
  <c r="BX35" i="33"/>
  <c r="BX21" i="66"/>
  <c r="BV15" i="66"/>
  <c r="BV43" i="33" s="1"/>
  <c r="AD43" i="33"/>
  <c r="BV15" i="65"/>
  <c r="BV32" i="33" s="1"/>
  <c r="BN15" i="65"/>
  <c r="BN32" i="33" s="1"/>
  <c r="BL8" i="47"/>
  <c r="BL10" i="33" s="1"/>
  <c r="N10" i="33"/>
  <c r="CB59" i="33"/>
  <c r="CB54" i="33"/>
  <c r="CB40" i="33"/>
  <c r="CB36" i="33"/>
  <c r="B87" i="77"/>
  <c r="I77" i="55"/>
  <c r="BS10" i="73"/>
  <c r="BS82" i="33" s="1"/>
  <c r="BK10" i="73"/>
  <c r="BK82" i="33" s="1"/>
  <c r="H82" i="33"/>
  <c r="BU12" i="71"/>
  <c r="BU73" i="33" s="1"/>
  <c r="U73" i="33"/>
  <c r="BM12" i="71"/>
  <c r="BM73" i="33" s="1"/>
  <c r="BS7" i="67"/>
  <c r="BS46" i="33" s="1"/>
  <c r="H46" i="33"/>
  <c r="BK7" i="67"/>
  <c r="BK46" i="33" s="1"/>
  <c r="BU10" i="66"/>
  <c r="BU38" i="33" s="1"/>
  <c r="U38" i="33"/>
  <c r="BT7" i="47"/>
  <c r="BT9" i="33" s="1"/>
  <c r="N9" i="33"/>
  <c r="BT10" i="73"/>
  <c r="BT82" i="33" s="1"/>
  <c r="N82" i="33"/>
  <c r="BX83" i="33"/>
  <c r="BX21" i="73"/>
  <c r="BX68" i="33"/>
  <c r="BX21" i="71"/>
  <c r="BM13" i="71"/>
  <c r="BM74" i="33" s="1"/>
  <c r="U74" i="33"/>
  <c r="N53" i="33"/>
  <c r="BL14" i="67"/>
  <c r="BL53" i="33" s="1"/>
  <c r="AZ34" i="33"/>
  <c r="CB35" i="33"/>
  <c r="BR56" i="33"/>
  <c r="BS9" i="73"/>
  <c r="BS81" i="33" s="1"/>
  <c r="BK9" i="73"/>
  <c r="BK81" i="33" s="1"/>
  <c r="BV15" i="73"/>
  <c r="BV87" i="33" s="1"/>
  <c r="N52" i="33"/>
  <c r="BL13" i="67"/>
  <c r="BL52" i="33" s="1"/>
  <c r="BU9" i="66"/>
  <c r="BU37" i="33" s="1"/>
  <c r="U37" i="33"/>
  <c r="CB20" i="72"/>
  <c r="BR46" i="33"/>
  <c r="BJ50" i="33"/>
  <c r="BJ21" i="67"/>
  <c r="BL12" i="67"/>
  <c r="BL51" i="33" s="1"/>
  <c r="N51" i="33"/>
  <c r="BM12" i="65"/>
  <c r="BM29" i="33" s="1"/>
  <c r="BU12" i="65"/>
  <c r="BU29" i="33" s="1"/>
  <c r="U29" i="33"/>
  <c r="BT8" i="72"/>
  <c r="BT91" i="33" s="1"/>
  <c r="N91" i="33"/>
  <c r="BL8" i="72"/>
  <c r="BL91" i="33" s="1"/>
  <c r="BT8" i="73"/>
  <c r="BT80" i="33" s="1"/>
  <c r="BL8" i="73"/>
  <c r="BL80" i="33" s="1"/>
  <c r="N80" i="33"/>
  <c r="BL14" i="68"/>
  <c r="BL64" i="33" s="1"/>
  <c r="BT14" i="68"/>
  <c r="BT64" i="33" s="1"/>
  <c r="N64" i="33"/>
  <c r="BT15" i="68"/>
  <c r="BT65" i="33" s="1"/>
  <c r="BL15" i="68"/>
  <c r="BL65" i="33" s="1"/>
  <c r="BU8" i="66"/>
  <c r="BU36" i="33" s="1"/>
  <c r="U36" i="33"/>
  <c r="BT9" i="47"/>
  <c r="BT11" i="33" s="1"/>
  <c r="BL9" i="47"/>
  <c r="BL11" i="33" s="1"/>
  <c r="BP25" i="47"/>
  <c r="BP14" i="33"/>
  <c r="CB20" i="65"/>
  <c r="CB15" i="33"/>
  <c r="CB11" i="33"/>
  <c r="B8" i="45"/>
  <c r="C78" i="55" s="1"/>
  <c r="G9" i="78"/>
  <c r="H21" i="44"/>
  <c r="G9" i="82"/>
  <c r="B16" i="40"/>
  <c r="BT13" i="73"/>
  <c r="BT85" i="33" s="1"/>
  <c r="N85" i="33"/>
  <c r="BL13" i="73"/>
  <c r="BL85" i="33" s="1"/>
  <c r="BT14" i="73"/>
  <c r="BT86" i="33" s="1"/>
  <c r="BL14" i="73"/>
  <c r="BL86" i="33" s="1"/>
  <c r="BL9" i="67"/>
  <c r="BL48" i="33" s="1"/>
  <c r="N48" i="33"/>
  <c r="CB24" i="33"/>
  <c r="AZ23" i="33"/>
  <c r="BV7" i="72"/>
  <c r="BV90" i="33" s="1"/>
  <c r="AD90" i="33"/>
  <c r="AD105" i="33" s="1"/>
  <c r="BU15" i="72"/>
  <c r="BU98" i="33" s="1"/>
  <c r="BM15" i="72"/>
  <c r="BM98" i="33" s="1"/>
  <c r="BV12" i="73"/>
  <c r="BV84" i="33" s="1"/>
  <c r="BU13" i="73"/>
  <c r="BU85" i="33" s="1"/>
  <c r="U85" i="33"/>
  <c r="BT9" i="71"/>
  <c r="BT70" i="33" s="1"/>
  <c r="N70" i="33"/>
  <c r="BL9" i="71"/>
  <c r="BL70" i="33" s="1"/>
  <c r="BM13" i="68"/>
  <c r="BM63" i="33" s="1"/>
  <c r="U63" i="33"/>
  <c r="BX21" i="65"/>
  <c r="BX24" i="33"/>
  <c r="BT8" i="47"/>
  <c r="BT10" i="33" s="1"/>
  <c r="BX21" i="67"/>
  <c r="CB97" i="33"/>
  <c r="CB66" i="33"/>
  <c r="CB18" i="33"/>
  <c r="H87" i="33"/>
  <c r="U96" i="33"/>
  <c r="U68" i="33"/>
  <c r="BX78" i="33"/>
  <c r="BL8" i="71"/>
  <c r="BL69" i="33" s="1"/>
  <c r="BU9" i="71"/>
  <c r="BU70" i="33" s="1"/>
  <c r="BN7" i="68"/>
  <c r="BN57" i="33" s="1"/>
  <c r="BL12" i="68"/>
  <c r="BL62" i="33" s="1"/>
  <c r="BL9" i="65"/>
  <c r="BL26" i="33" s="1"/>
  <c r="BL14" i="65"/>
  <c r="BL31" i="33" s="1"/>
  <c r="CB70" i="33"/>
  <c r="CB48" i="33"/>
  <c r="CB26" i="33"/>
  <c r="CB21" i="33"/>
  <c r="CB14" i="33"/>
  <c r="CB10" i="33"/>
  <c r="BR34" i="33"/>
  <c r="N75" i="33"/>
  <c r="N27" i="33"/>
  <c r="U93" i="33"/>
  <c r="BL12" i="73"/>
  <c r="BL84" i="33" s="1"/>
  <c r="BU10" i="71"/>
  <c r="BU71" i="33" s="1"/>
  <c r="BL12" i="71"/>
  <c r="BL73" i="33" s="1"/>
  <c r="BT14" i="71"/>
  <c r="BT75" i="33" s="1"/>
  <c r="BU7" i="67"/>
  <c r="BU46" i="33" s="1"/>
  <c r="BK7" i="66"/>
  <c r="BK35" i="33" s="1"/>
  <c r="BL8" i="66"/>
  <c r="BL36" i="33" s="1"/>
  <c r="BL9" i="66"/>
  <c r="BL37" i="33" s="1"/>
  <c r="BL10" i="66"/>
  <c r="BL38" i="33" s="1"/>
  <c r="BM13" i="65"/>
  <c r="BM30" i="33" s="1"/>
  <c r="BL10" i="47"/>
  <c r="BL12" i="33" s="1"/>
  <c r="BT12" i="47"/>
  <c r="BT14" i="33" s="1"/>
  <c r="BT13" i="47"/>
  <c r="BT15" i="33" s="1"/>
  <c r="CB20" i="66"/>
  <c r="CE20" i="66" s="1"/>
  <c r="L90" i="76" s="1"/>
  <c r="BX21" i="68"/>
  <c r="CB47" i="33"/>
  <c r="CB42" i="33"/>
  <c r="CB20" i="67"/>
  <c r="CE20" i="67" s="1"/>
  <c r="L99" i="77" s="1"/>
  <c r="AZ8" i="33"/>
  <c r="N42" i="33"/>
  <c r="BM10" i="72"/>
  <c r="BM93" i="33" s="1"/>
  <c r="BL12" i="72"/>
  <c r="BL95" i="33" s="1"/>
  <c r="BT13" i="68"/>
  <c r="BT63" i="33" s="1"/>
  <c r="BN7" i="67"/>
  <c r="BN46" i="33" s="1"/>
  <c r="BN15" i="67"/>
  <c r="BN54" i="33" s="1"/>
  <c r="BU15" i="65"/>
  <c r="BU32" i="33" s="1"/>
  <c r="CB99" i="33"/>
  <c r="CB60" i="33"/>
  <c r="CB41" i="33"/>
  <c r="CB37" i="33"/>
  <c r="H11" i="63"/>
  <c r="BK7" i="72"/>
  <c r="BK90" i="33" s="1"/>
  <c r="BK15" i="73"/>
  <c r="BK87" i="33" s="1"/>
  <c r="BK7" i="65"/>
  <c r="BK24" i="33" s="1"/>
  <c r="Q105" i="33"/>
  <c r="C6" i="40"/>
  <c r="C14" i="40"/>
  <c r="D21" i="44"/>
  <c r="B9" i="76"/>
  <c r="B9" i="78"/>
  <c r="B9" i="81"/>
  <c r="H19" i="63"/>
  <c r="C9" i="45"/>
  <c r="E79" i="55" s="1"/>
  <c r="I81" i="55"/>
  <c r="I76" i="55"/>
  <c r="CB88" i="33"/>
  <c r="CB83" i="33"/>
  <c r="CB81" i="33"/>
  <c r="CB77" i="33"/>
  <c r="CB75" i="33"/>
  <c r="CB57" i="33"/>
  <c r="CB53" i="33"/>
  <c r="CB50" i="33"/>
  <c r="CB46" i="33"/>
  <c r="CB43" i="33"/>
  <c r="CB38" i="33"/>
  <c r="CB12" i="33"/>
  <c r="C98" i="81"/>
  <c r="BX89" i="33"/>
  <c r="BX56" i="33"/>
  <c r="C12" i="40"/>
  <c r="C16" i="40"/>
  <c r="D25" i="44"/>
  <c r="B9" i="82"/>
  <c r="CB94" i="33"/>
  <c r="CB87" i="33"/>
  <c r="CB82" i="33"/>
  <c r="CB44" i="33"/>
  <c r="CB39" i="33"/>
  <c r="CB33" i="33"/>
  <c r="CB13" i="33"/>
  <c r="C77" i="58"/>
  <c r="C95" i="75"/>
  <c r="H23" i="63"/>
  <c r="BX45" i="33"/>
  <c r="AG105" i="33"/>
  <c r="H21" i="63"/>
  <c r="I75" i="55"/>
  <c r="AZ67" i="33"/>
  <c r="BL7" i="66"/>
  <c r="BL35" i="33" s="1"/>
  <c r="BU7" i="47"/>
  <c r="BU9" i="33" s="1"/>
  <c r="BL7" i="47"/>
  <c r="BL9" i="33" s="1"/>
  <c r="H27" i="44"/>
  <c r="B18" i="40"/>
  <c r="G9" i="83"/>
  <c r="G7" i="63"/>
  <c r="BW9" i="71"/>
  <c r="BW70" i="33" s="1"/>
  <c r="BO9" i="71"/>
  <c r="BO70" i="33" s="1"/>
  <c r="R105" i="33"/>
  <c r="AH105" i="33"/>
  <c r="AR105" i="33"/>
  <c r="BW8" i="72"/>
  <c r="BW91" i="33" s="1"/>
  <c r="BO8" i="72"/>
  <c r="BO91" i="33" s="1"/>
  <c r="BK12" i="47"/>
  <c r="BK14" i="33" s="1"/>
  <c r="BS12" i="47"/>
  <c r="BM16" i="47"/>
  <c r="BM18" i="33" s="1"/>
  <c r="BU16" i="47"/>
  <c r="BU18" i="33" s="1"/>
  <c r="BV17" i="47"/>
  <c r="BV19" i="33" s="1"/>
  <c r="BN17" i="47"/>
  <c r="BN19" i="33" s="1"/>
  <c r="BV9" i="47"/>
  <c r="BV11" i="33" s="1"/>
  <c r="BN9" i="47"/>
  <c r="BN11" i="33" s="1"/>
  <c r="BW12" i="47"/>
  <c r="BW14" i="33" s="1"/>
  <c r="BO12" i="47"/>
  <c r="BO14" i="33" s="1"/>
  <c r="BU18" i="47"/>
  <c r="BU20" i="33" s="1"/>
  <c r="BM18" i="47"/>
  <c r="BM20" i="33" s="1"/>
  <c r="BO20" i="47"/>
  <c r="BO22" i="33" s="1"/>
  <c r="BW20" i="47"/>
  <c r="BW22" i="33" s="1"/>
  <c r="BL11" i="65"/>
  <c r="BL28" i="33" s="1"/>
  <c r="BT11" i="65"/>
  <c r="BV14" i="66"/>
  <c r="BV42" i="33" s="1"/>
  <c r="BN14" i="66"/>
  <c r="BN42" i="33" s="1"/>
  <c r="BW9" i="66"/>
  <c r="BW37" i="33" s="1"/>
  <c r="BO9" i="66"/>
  <c r="BO37" i="33" s="1"/>
  <c r="W105" i="33"/>
  <c r="AI105" i="33"/>
  <c r="AS105" i="33"/>
  <c r="BK13" i="65"/>
  <c r="BK30" i="33" s="1"/>
  <c r="BS13" i="65"/>
  <c r="BO16" i="67"/>
  <c r="BO55" i="33" s="1"/>
  <c r="BW16" i="67"/>
  <c r="BW55" i="33" s="1"/>
  <c r="BW8" i="67"/>
  <c r="BW47" i="33" s="1"/>
  <c r="BO8" i="67"/>
  <c r="BO47" i="33" s="1"/>
  <c r="BK11" i="71"/>
  <c r="BK72" i="33" s="1"/>
  <c r="BS11" i="71"/>
  <c r="BK9" i="68"/>
  <c r="BK59" i="33" s="1"/>
  <c r="BS9" i="68"/>
  <c r="X105" i="33"/>
  <c r="AJ105" i="33"/>
  <c r="AT105" i="33"/>
  <c r="CB24" i="47"/>
  <c r="CE24" i="47" s="1"/>
  <c r="L78" i="58" s="1"/>
  <c r="BS15" i="66"/>
  <c r="BK15" i="66"/>
  <c r="BK43" i="33" s="1"/>
  <c r="CB20" i="71"/>
  <c r="CE20" i="71" s="1"/>
  <c r="L99" i="81" s="1"/>
  <c r="BW14" i="73"/>
  <c r="BW86" i="33" s="1"/>
  <c r="BO14" i="73"/>
  <c r="BO86" i="33" s="1"/>
  <c r="BR49" i="33"/>
  <c r="J105" i="33"/>
  <c r="AA105" i="33"/>
  <c r="AK105" i="33"/>
  <c r="AU105" i="33"/>
  <c r="BM11" i="67"/>
  <c r="BM50" i="33" s="1"/>
  <c r="BU11" i="67"/>
  <c r="CE20" i="65"/>
  <c r="L96" i="75" s="1"/>
  <c r="F105" i="33"/>
  <c r="K105" i="33"/>
  <c r="AB105" i="33"/>
  <c r="AL105" i="33"/>
  <c r="AV105" i="33"/>
  <c r="AP70" i="33"/>
  <c r="CB20" i="68"/>
  <c r="CE20" i="68" s="1"/>
  <c r="L87" i="78" s="1"/>
  <c r="BW10" i="68"/>
  <c r="BW60" i="33" s="1"/>
  <c r="BO10" i="68"/>
  <c r="BO60" i="33" s="1"/>
  <c r="CE20" i="72"/>
  <c r="L129" i="83" s="1"/>
  <c r="L105" i="33"/>
  <c r="AM105" i="33"/>
  <c r="AX105" i="33"/>
  <c r="Y105" i="33"/>
  <c r="BK12" i="72"/>
  <c r="BK95" i="33" s="1"/>
  <c r="BS12" i="72"/>
  <c r="BO14" i="72"/>
  <c r="BO97" i="33" s="1"/>
  <c r="BW14" i="72"/>
  <c r="BW97" i="33" s="1"/>
  <c r="AP97" i="33"/>
  <c r="BW14" i="65"/>
  <c r="BW31" i="33" s="1"/>
  <c r="BO14" i="65"/>
  <c r="BO31" i="33" s="1"/>
  <c r="BK10" i="67"/>
  <c r="BK49" i="33" s="1"/>
  <c r="BS10" i="67"/>
  <c r="BS49" i="33" s="1"/>
  <c r="BV8" i="68"/>
  <c r="BN8" i="68"/>
  <c r="B108" i="82"/>
  <c r="D14" i="45"/>
  <c r="I80" i="55"/>
  <c r="P105" i="33"/>
  <c r="AF105" i="33"/>
  <c r="AN105" i="33"/>
  <c r="Z105" i="33"/>
  <c r="BV12" i="65"/>
  <c r="BV29" i="33" s="1"/>
  <c r="BN12" i="65"/>
  <c r="BN29" i="33" s="1"/>
  <c r="CB20" i="73"/>
  <c r="CE20" i="73" s="1"/>
  <c r="L120" i="82" s="1"/>
  <c r="BV9" i="72"/>
  <c r="BV92" i="33" s="1"/>
  <c r="BN9" i="72"/>
  <c r="BN92" i="33" s="1"/>
  <c r="BS11" i="72"/>
  <c r="BK11" i="72"/>
  <c r="BK94" i="33" s="1"/>
  <c r="BO11" i="72"/>
  <c r="BO94" i="33" s="1"/>
  <c r="BW11" i="72"/>
  <c r="BW94" i="33" s="1"/>
  <c r="BL16" i="72"/>
  <c r="BL99" i="33" s="1"/>
  <c r="BT16" i="72"/>
  <c r="BT99" i="33" s="1"/>
  <c r="BK11" i="47"/>
  <c r="BK13" i="33" s="1"/>
  <c r="BS11" i="47"/>
  <c r="BU15" i="47"/>
  <c r="BU17" i="33" s="1"/>
  <c r="BM15" i="47"/>
  <c r="BM17" i="33" s="1"/>
  <c r="BN16" i="47"/>
  <c r="BN18" i="33" s="1"/>
  <c r="BV16" i="47"/>
  <c r="BV18" i="33" s="1"/>
  <c r="BN8" i="47"/>
  <c r="BN10" i="33" s="1"/>
  <c r="BV8" i="47"/>
  <c r="BV10" i="33" s="1"/>
  <c r="BW11" i="47"/>
  <c r="BW13" i="33" s="1"/>
  <c r="BO11" i="47"/>
  <c r="BO13" i="33" s="1"/>
  <c r="BK18" i="47"/>
  <c r="BK20" i="33" s="1"/>
  <c r="BS18" i="47"/>
  <c r="BN20" i="47"/>
  <c r="BN22" i="33" s="1"/>
  <c r="BV20" i="47"/>
  <c r="BV22" i="33" s="1"/>
  <c r="BK12" i="65"/>
  <c r="BK29" i="33" s="1"/>
  <c r="BS12" i="65"/>
  <c r="BN11" i="65"/>
  <c r="BN28" i="33" s="1"/>
  <c r="BV11" i="65"/>
  <c r="BV28" i="33" s="1"/>
  <c r="BW13" i="65"/>
  <c r="BW30" i="33" s="1"/>
  <c r="BO13" i="65"/>
  <c r="BO30" i="33" s="1"/>
  <c r="BS14" i="66"/>
  <c r="BK14" i="66"/>
  <c r="BK42" i="33" s="1"/>
  <c r="BT16" i="66"/>
  <c r="BT44" i="33" s="1"/>
  <c r="BL16" i="66"/>
  <c r="BL44" i="33" s="1"/>
  <c r="BV13" i="66"/>
  <c r="BV41" i="33" s="1"/>
  <c r="BN13" i="66"/>
  <c r="BN41" i="33" s="1"/>
  <c r="BO16" i="66"/>
  <c r="BO44" i="33" s="1"/>
  <c r="BW16" i="66"/>
  <c r="BW44" i="33" s="1"/>
  <c r="BW8" i="66"/>
  <c r="BW36" i="33" s="1"/>
  <c r="BO8" i="66"/>
  <c r="BO36" i="33" s="1"/>
  <c r="BS9" i="67"/>
  <c r="BK9" i="67"/>
  <c r="BK48" i="33" s="1"/>
  <c r="BO15" i="67"/>
  <c r="BO54" i="33" s="1"/>
  <c r="BW15" i="67"/>
  <c r="BW54" i="33" s="1"/>
  <c r="BW7" i="67"/>
  <c r="BO7" i="67"/>
  <c r="BK16" i="68"/>
  <c r="BK66" i="33" s="1"/>
  <c r="BS16" i="68"/>
  <c r="BN16" i="68"/>
  <c r="BN66" i="33" s="1"/>
  <c r="BV16" i="68"/>
  <c r="BV66" i="33" s="1"/>
  <c r="BW9" i="68"/>
  <c r="BW59" i="33" s="1"/>
  <c r="BO9" i="68"/>
  <c r="BO59" i="33" s="1"/>
  <c r="BK10" i="71"/>
  <c r="BK71" i="33" s="1"/>
  <c r="BS10" i="71"/>
  <c r="BM16" i="71"/>
  <c r="BM77" i="33" s="1"/>
  <c r="BU16" i="71"/>
  <c r="BU77" i="33" s="1"/>
  <c r="BO16" i="71"/>
  <c r="BO77" i="33" s="1"/>
  <c r="BW16" i="71"/>
  <c r="BW77" i="33" s="1"/>
  <c r="BW8" i="71"/>
  <c r="BW69" i="33" s="1"/>
  <c r="BO8" i="71"/>
  <c r="BO69" i="33" s="1"/>
  <c r="BL16" i="73"/>
  <c r="BL88" i="33" s="1"/>
  <c r="BT16" i="73"/>
  <c r="BT88" i="33" s="1"/>
  <c r="BN16" i="73"/>
  <c r="BN88" i="33" s="1"/>
  <c r="BV16" i="73"/>
  <c r="BV88" i="33" s="1"/>
  <c r="BO13" i="73"/>
  <c r="BO85" i="33" s="1"/>
  <c r="BW13" i="73"/>
  <c r="BW85" i="33" s="1"/>
  <c r="BT46" i="33"/>
  <c r="BZ7" i="67"/>
  <c r="BK8" i="72"/>
  <c r="BS8" i="72"/>
  <c r="BK13" i="72"/>
  <c r="BK96" i="33" s="1"/>
  <c r="BS13" i="72"/>
  <c r="BK10" i="47"/>
  <c r="BK12" i="33" s="1"/>
  <c r="BS10" i="47"/>
  <c r="BU14" i="47"/>
  <c r="BU16" i="33" s="1"/>
  <c r="BM14" i="47"/>
  <c r="BM16" i="33" s="1"/>
  <c r="BN15" i="47"/>
  <c r="BN17" i="33" s="1"/>
  <c r="BV15" i="47"/>
  <c r="BV17" i="33" s="1"/>
  <c r="BV7" i="47"/>
  <c r="BN7" i="47"/>
  <c r="BO10" i="47"/>
  <c r="BO12" i="33" s="1"/>
  <c r="BW10" i="47"/>
  <c r="BW12" i="33" s="1"/>
  <c r="BM20" i="47"/>
  <c r="BM22" i="33" s="1"/>
  <c r="BU20" i="47"/>
  <c r="BU22" i="33" s="1"/>
  <c r="BK11" i="65"/>
  <c r="BK28" i="33" s="1"/>
  <c r="BS11" i="65"/>
  <c r="BU16" i="65"/>
  <c r="BU33" i="33" s="1"/>
  <c r="BM16" i="65"/>
  <c r="BM33" i="33" s="1"/>
  <c r="BV10" i="65"/>
  <c r="BV27" i="33" s="1"/>
  <c r="BN10" i="65"/>
  <c r="BN27" i="33" s="1"/>
  <c r="BW12" i="65"/>
  <c r="BW29" i="33" s="1"/>
  <c r="BO12" i="65"/>
  <c r="BO29" i="33" s="1"/>
  <c r="BS13" i="66"/>
  <c r="BK13" i="66"/>
  <c r="BK41" i="33" s="1"/>
  <c r="BL11" i="66"/>
  <c r="BT11" i="66"/>
  <c r="BV12" i="66"/>
  <c r="BV40" i="33" s="1"/>
  <c r="BN12" i="66"/>
  <c r="BN40" i="33" s="1"/>
  <c r="BW15" i="66"/>
  <c r="BW43" i="33" s="1"/>
  <c r="BO15" i="66"/>
  <c r="BO43" i="33" s="1"/>
  <c r="BW7" i="66"/>
  <c r="BO7" i="66"/>
  <c r="BK16" i="67"/>
  <c r="BK55" i="33" s="1"/>
  <c r="BS16" i="67"/>
  <c r="BK8" i="67"/>
  <c r="BS8" i="67"/>
  <c r="BN16" i="67"/>
  <c r="BN55" i="33" s="1"/>
  <c r="BV16" i="67"/>
  <c r="BV55" i="33" s="1"/>
  <c r="BW14" i="67"/>
  <c r="BW53" i="33" s="1"/>
  <c r="BO14" i="67"/>
  <c r="BO53" i="33" s="1"/>
  <c r="BS15" i="68"/>
  <c r="BK15" i="68"/>
  <c r="BK65" i="33" s="1"/>
  <c r="BV14" i="68"/>
  <c r="BV64" i="33" s="1"/>
  <c r="BN14" i="68"/>
  <c r="BN64" i="33" s="1"/>
  <c r="BO16" i="68"/>
  <c r="BO66" i="33" s="1"/>
  <c r="BW16" i="68"/>
  <c r="BW66" i="33" s="1"/>
  <c r="BW8" i="68"/>
  <c r="BW58" i="33" s="1"/>
  <c r="BO8" i="68"/>
  <c r="BO58" i="33" s="1"/>
  <c r="BK9" i="71"/>
  <c r="BK70" i="33" s="1"/>
  <c r="BS9" i="71"/>
  <c r="BU11" i="71"/>
  <c r="BU72" i="33" s="1"/>
  <c r="BM11" i="71"/>
  <c r="BM72" i="33" s="1"/>
  <c r="BW15" i="71"/>
  <c r="BW76" i="33" s="1"/>
  <c r="BO15" i="71"/>
  <c r="BO76" i="33" s="1"/>
  <c r="BW7" i="71"/>
  <c r="BO7" i="71"/>
  <c r="BK16" i="73"/>
  <c r="BK88" i="33" s="1"/>
  <c r="BS16" i="73"/>
  <c r="BT11" i="73"/>
  <c r="BL11" i="73"/>
  <c r="BL83" i="33" s="1"/>
  <c r="BN11" i="73"/>
  <c r="BN83" i="33" s="1"/>
  <c r="BV11" i="73"/>
  <c r="BV83" i="33" s="1"/>
  <c r="BW12" i="73"/>
  <c r="BW84" i="33" s="1"/>
  <c r="BO12" i="73"/>
  <c r="BO84" i="33" s="1"/>
  <c r="CB19" i="33"/>
  <c r="BV14" i="73"/>
  <c r="BV86" i="33" s="1"/>
  <c r="BN14" i="73"/>
  <c r="BN86" i="33" s="1"/>
  <c r="BS13" i="47"/>
  <c r="H91" i="33"/>
  <c r="BW9" i="72"/>
  <c r="BW92" i="33" s="1"/>
  <c r="BO9" i="72"/>
  <c r="BO92" i="33" s="1"/>
  <c r="BL11" i="72"/>
  <c r="BL94" i="33" s="1"/>
  <c r="BT11" i="72"/>
  <c r="BT94" i="33" s="1"/>
  <c r="BM12" i="72"/>
  <c r="BM95" i="33" s="1"/>
  <c r="BU12" i="72"/>
  <c r="BU95" i="33" s="1"/>
  <c r="BK14" i="72"/>
  <c r="BK97" i="33" s="1"/>
  <c r="BS14" i="72"/>
  <c r="BM16" i="72"/>
  <c r="BM99" i="33" s="1"/>
  <c r="BU16" i="72"/>
  <c r="BU99" i="33" s="1"/>
  <c r="C7" i="85"/>
  <c r="C9" i="85" s="1"/>
  <c r="BK17" i="47"/>
  <c r="BK19" i="33" s="1"/>
  <c r="BS17" i="47"/>
  <c r="BK9" i="47"/>
  <c r="BK11" i="33" s="1"/>
  <c r="BS9" i="47"/>
  <c r="BU13" i="47"/>
  <c r="BU15" i="33" s="1"/>
  <c r="BM13" i="47"/>
  <c r="BM15" i="33" s="1"/>
  <c r="BV14" i="47"/>
  <c r="BV16" i="33" s="1"/>
  <c r="BN14" i="47"/>
  <c r="BN16" i="33" s="1"/>
  <c r="BO17" i="47"/>
  <c r="BO19" i="33" s="1"/>
  <c r="BW17" i="47"/>
  <c r="BW19" i="33" s="1"/>
  <c r="BO9" i="47"/>
  <c r="BO11" i="33" s="1"/>
  <c r="BW9" i="47"/>
  <c r="BW11" i="33" s="1"/>
  <c r="BW19" i="47"/>
  <c r="BW21" i="33" s="1"/>
  <c r="BO19" i="47"/>
  <c r="BO21" i="33" s="1"/>
  <c r="BL20" i="47"/>
  <c r="BL22" i="33" s="1"/>
  <c r="BT20" i="47"/>
  <c r="BT22" i="33" s="1"/>
  <c r="BS10" i="65"/>
  <c r="BK10" i="65"/>
  <c r="BK27" i="33" s="1"/>
  <c r="BM11" i="65"/>
  <c r="BM28" i="33" s="1"/>
  <c r="BU11" i="65"/>
  <c r="BV9" i="65"/>
  <c r="BV26" i="33" s="1"/>
  <c r="BN9" i="65"/>
  <c r="BN26" i="33" s="1"/>
  <c r="BO11" i="65"/>
  <c r="BO28" i="33" s="1"/>
  <c r="BW11" i="65"/>
  <c r="BW28" i="33" s="1"/>
  <c r="BS12" i="66"/>
  <c r="BK12" i="66"/>
  <c r="BK40" i="33" s="1"/>
  <c r="BN11" i="66"/>
  <c r="BN39" i="33" s="1"/>
  <c r="BV11" i="66"/>
  <c r="BV39" i="33" s="1"/>
  <c r="BW14" i="66"/>
  <c r="BW42" i="33" s="1"/>
  <c r="BO14" i="66"/>
  <c r="BO42" i="33" s="1"/>
  <c r="BS15" i="67"/>
  <c r="BK15" i="67"/>
  <c r="BK54" i="33" s="1"/>
  <c r="BV14" i="67"/>
  <c r="BV53" i="33" s="1"/>
  <c r="BN14" i="67"/>
  <c r="BN53" i="33" s="1"/>
  <c r="BW13" i="67"/>
  <c r="BW52" i="33" s="1"/>
  <c r="BO13" i="67"/>
  <c r="BO52" i="33" s="1"/>
  <c r="BS14" i="68"/>
  <c r="BK14" i="68"/>
  <c r="BK64" i="33" s="1"/>
  <c r="BL16" i="68"/>
  <c r="BL66" i="33" s="1"/>
  <c r="BT16" i="68"/>
  <c r="BT66" i="33" s="1"/>
  <c r="BV13" i="68"/>
  <c r="BV63" i="33" s="1"/>
  <c r="BN13" i="68"/>
  <c r="BN63" i="33" s="1"/>
  <c r="BW15" i="68"/>
  <c r="BW65" i="33" s="1"/>
  <c r="BO15" i="68"/>
  <c r="BO65" i="33" s="1"/>
  <c r="BW7" i="68"/>
  <c r="BO7" i="68"/>
  <c r="BK16" i="71"/>
  <c r="BK77" i="33" s="1"/>
  <c r="BS16" i="71"/>
  <c r="BS8" i="71"/>
  <c r="BK8" i="71"/>
  <c r="BK69" i="33" s="1"/>
  <c r="BW14" i="71"/>
  <c r="BW75" i="33" s="1"/>
  <c r="BO14" i="71"/>
  <c r="BO75" i="33" s="1"/>
  <c r="BK14" i="73"/>
  <c r="BK86" i="33" s="1"/>
  <c r="BS14" i="73"/>
  <c r="BV9" i="73"/>
  <c r="BV81" i="33" s="1"/>
  <c r="BN9" i="73"/>
  <c r="BN81" i="33" s="1"/>
  <c r="BW11" i="73"/>
  <c r="BW83" i="33" s="1"/>
  <c r="BO11" i="73"/>
  <c r="BO83" i="33" s="1"/>
  <c r="CB93" i="33"/>
  <c r="CB89" i="33" s="1"/>
  <c r="AZ89" i="33"/>
  <c r="CB84" i="33"/>
  <c r="AZ78" i="33"/>
  <c r="CB72" i="33"/>
  <c r="CB67" i="33" s="1"/>
  <c r="CB22" i="33"/>
  <c r="BR8" i="33"/>
  <c r="BO7" i="47"/>
  <c r="BW7" i="72"/>
  <c r="BO7" i="72"/>
  <c r="BK16" i="47"/>
  <c r="BK18" i="33" s="1"/>
  <c r="BS16" i="47"/>
  <c r="BK8" i="47"/>
  <c r="BK10" i="33" s="1"/>
  <c r="BS8" i="47"/>
  <c r="BU11" i="47"/>
  <c r="BU13" i="33" s="1"/>
  <c r="BM11" i="47"/>
  <c r="BM13" i="33" s="1"/>
  <c r="BV13" i="47"/>
  <c r="BV15" i="33" s="1"/>
  <c r="BN13" i="47"/>
  <c r="BN15" i="33" s="1"/>
  <c r="BO16" i="47"/>
  <c r="BO18" i="33" s="1"/>
  <c r="BW16" i="47"/>
  <c r="BW18" i="33" s="1"/>
  <c r="BW8" i="47"/>
  <c r="BW10" i="33" s="1"/>
  <c r="BO8" i="47"/>
  <c r="BO10" i="33" s="1"/>
  <c r="BV19" i="47"/>
  <c r="BV21" i="33" s="1"/>
  <c r="BN19" i="47"/>
  <c r="BN21" i="33" s="1"/>
  <c r="BK20" i="47"/>
  <c r="BK22" i="33" s="1"/>
  <c r="BS20" i="47"/>
  <c r="BS9" i="65"/>
  <c r="BK9" i="65"/>
  <c r="BK26" i="33" s="1"/>
  <c r="BV8" i="65"/>
  <c r="BN8" i="65"/>
  <c r="BW10" i="65"/>
  <c r="BW27" i="33" s="1"/>
  <c r="BO10" i="65"/>
  <c r="BO27" i="33" s="1"/>
  <c r="BS11" i="66"/>
  <c r="BK11" i="66"/>
  <c r="BK39" i="33" s="1"/>
  <c r="BM16" i="66"/>
  <c r="BM44" i="33" s="1"/>
  <c r="BU16" i="66"/>
  <c r="BU44" i="33" s="1"/>
  <c r="BV10" i="66"/>
  <c r="BV38" i="33" s="1"/>
  <c r="BN10" i="66"/>
  <c r="BN38" i="33" s="1"/>
  <c r="BW13" i="66"/>
  <c r="BW41" i="33" s="1"/>
  <c r="BO13" i="66"/>
  <c r="BO41" i="33" s="1"/>
  <c r="BK14" i="67"/>
  <c r="BK53" i="33" s="1"/>
  <c r="BS14" i="67"/>
  <c r="BL16" i="67"/>
  <c r="BL55" i="33" s="1"/>
  <c r="BT16" i="67"/>
  <c r="BT55" i="33" s="1"/>
  <c r="BV13" i="67"/>
  <c r="BV52" i="33" s="1"/>
  <c r="BN13" i="67"/>
  <c r="BN52" i="33" s="1"/>
  <c r="BW12" i="67"/>
  <c r="BW51" i="33" s="1"/>
  <c r="BO12" i="67"/>
  <c r="BO51" i="33" s="1"/>
  <c r="BS13" i="68"/>
  <c r="BK13" i="68"/>
  <c r="BK63" i="33" s="1"/>
  <c r="BL11" i="68"/>
  <c r="BT11" i="68"/>
  <c r="BV12" i="68"/>
  <c r="BV62" i="33" s="1"/>
  <c r="BN12" i="68"/>
  <c r="BN62" i="33" s="1"/>
  <c r="BW14" i="68"/>
  <c r="BW64" i="33" s="1"/>
  <c r="BO14" i="68"/>
  <c r="BO64" i="33" s="1"/>
  <c r="BK15" i="71"/>
  <c r="BK76" i="33" s="1"/>
  <c r="BS15" i="71"/>
  <c r="BK7" i="71"/>
  <c r="BS7" i="71"/>
  <c r="BN16" i="71"/>
  <c r="BN77" i="33" s="1"/>
  <c r="BV16" i="71"/>
  <c r="BV77" i="33" s="1"/>
  <c r="BW13" i="71"/>
  <c r="BW74" i="33" s="1"/>
  <c r="BO13" i="71"/>
  <c r="BO74" i="33" s="1"/>
  <c r="BK13" i="73"/>
  <c r="BK85" i="33" s="1"/>
  <c r="BS13" i="73"/>
  <c r="BU16" i="73"/>
  <c r="BU88" i="33" s="1"/>
  <c r="BM16" i="73"/>
  <c r="BM88" i="33" s="1"/>
  <c r="BV8" i="73"/>
  <c r="BN8" i="73"/>
  <c r="BW10" i="73"/>
  <c r="BW82" i="33" s="1"/>
  <c r="BO10" i="73"/>
  <c r="BO82" i="33" s="1"/>
  <c r="CB58" i="33"/>
  <c r="AZ56" i="33"/>
  <c r="H98" i="33"/>
  <c r="BS15" i="72"/>
  <c r="BK15" i="72"/>
  <c r="BK98" i="33" s="1"/>
  <c r="BR99" i="33"/>
  <c r="BR89" i="33" s="1"/>
  <c r="BR81" i="33"/>
  <c r="BR82" i="33"/>
  <c r="BT57" i="33"/>
  <c r="BZ7" i="68"/>
  <c r="BK8" i="68"/>
  <c r="BK58" i="33" s="1"/>
  <c r="BN14" i="65"/>
  <c r="BN31" i="33" s="1"/>
  <c r="BM11" i="72"/>
  <c r="BM94" i="33" s="1"/>
  <c r="BU11" i="72"/>
  <c r="BU94" i="33" s="1"/>
  <c r="BV16" i="72"/>
  <c r="BV99" i="33" s="1"/>
  <c r="BN16" i="72"/>
  <c r="BN99" i="33" s="1"/>
  <c r="BS15" i="47"/>
  <c r="BK15" i="47"/>
  <c r="BK17" i="33" s="1"/>
  <c r="BK7" i="47"/>
  <c r="BS7" i="47"/>
  <c r="BU10" i="47"/>
  <c r="BU12" i="33" s="1"/>
  <c r="BM10" i="47"/>
  <c r="BM12" i="33" s="1"/>
  <c r="BV12" i="47"/>
  <c r="BV14" i="33" s="1"/>
  <c r="BN12" i="47"/>
  <c r="BN14" i="33" s="1"/>
  <c r="BO15" i="47"/>
  <c r="BO17" i="33" s="1"/>
  <c r="BW15" i="47"/>
  <c r="BW17" i="33" s="1"/>
  <c r="BW8" i="33"/>
  <c r="BU19" i="47"/>
  <c r="BU21" i="33" s="1"/>
  <c r="BM19" i="47"/>
  <c r="BM21" i="33" s="1"/>
  <c r="BS16" i="65"/>
  <c r="BK16" i="65"/>
  <c r="BK33" i="33" s="1"/>
  <c r="BK8" i="65"/>
  <c r="BS8" i="65"/>
  <c r="BN16" i="65"/>
  <c r="BN33" i="33" s="1"/>
  <c r="BV16" i="65"/>
  <c r="BV33" i="33" s="1"/>
  <c r="BW9" i="65"/>
  <c r="BW26" i="33" s="1"/>
  <c r="BO9" i="65"/>
  <c r="BO26" i="33" s="1"/>
  <c r="BS10" i="66"/>
  <c r="BK10" i="66"/>
  <c r="BK38" i="33" s="1"/>
  <c r="BM11" i="66"/>
  <c r="BM39" i="33" s="1"/>
  <c r="BU11" i="66"/>
  <c r="BV9" i="66"/>
  <c r="BV37" i="33" s="1"/>
  <c r="BN9" i="66"/>
  <c r="BN37" i="33" s="1"/>
  <c r="BW12" i="66"/>
  <c r="BW40" i="33" s="1"/>
  <c r="BO12" i="66"/>
  <c r="BO40" i="33" s="1"/>
  <c r="BK13" i="67"/>
  <c r="BK52" i="33" s="1"/>
  <c r="BS13" i="67"/>
  <c r="BL11" i="67"/>
  <c r="BT11" i="67"/>
  <c r="BV12" i="67"/>
  <c r="BV51" i="33" s="1"/>
  <c r="BN12" i="67"/>
  <c r="BN51" i="33" s="1"/>
  <c r="BW11" i="67"/>
  <c r="BW50" i="33" s="1"/>
  <c r="BO11" i="67"/>
  <c r="BO50" i="33" s="1"/>
  <c r="BS12" i="68"/>
  <c r="BK12" i="68"/>
  <c r="BK62" i="33" s="1"/>
  <c r="BN11" i="68"/>
  <c r="BN61" i="33" s="1"/>
  <c r="BV11" i="68"/>
  <c r="BV61" i="33" s="1"/>
  <c r="BW13" i="68"/>
  <c r="BW63" i="33" s="1"/>
  <c r="BO13" i="68"/>
  <c r="BO63" i="33" s="1"/>
  <c r="BS14" i="71"/>
  <c r="BK14" i="71"/>
  <c r="BK75" i="33" s="1"/>
  <c r="BN11" i="71"/>
  <c r="BN72" i="33" s="1"/>
  <c r="BV11" i="71"/>
  <c r="BV72" i="33" s="1"/>
  <c r="BW12" i="71"/>
  <c r="BW73" i="33" s="1"/>
  <c r="BO12" i="71"/>
  <c r="BO73" i="33" s="1"/>
  <c r="BK12" i="73"/>
  <c r="BK84" i="33" s="1"/>
  <c r="BS12" i="73"/>
  <c r="BU12" i="73"/>
  <c r="BU84" i="33" s="1"/>
  <c r="BM12" i="73"/>
  <c r="BM84" i="33" s="1"/>
  <c r="BW9" i="73"/>
  <c r="BW81" i="33" s="1"/>
  <c r="BO9" i="73"/>
  <c r="BO81" i="33" s="1"/>
  <c r="AP90" i="33"/>
  <c r="BV8" i="72"/>
  <c r="BN8" i="72"/>
  <c r="U94" i="33"/>
  <c r="BW12" i="72"/>
  <c r="BW95" i="33" s="1"/>
  <c r="BO12" i="72"/>
  <c r="BO95" i="33" s="1"/>
  <c r="H97" i="33"/>
  <c r="BO15" i="72"/>
  <c r="BO98" i="33" s="1"/>
  <c r="BW15" i="72"/>
  <c r="BW98" i="33" s="1"/>
  <c r="C94" i="55"/>
  <c r="BS14" i="47"/>
  <c r="BK14" i="47"/>
  <c r="BK16" i="33" s="1"/>
  <c r="BT15" i="47"/>
  <c r="BL15" i="47"/>
  <c r="BU9" i="47"/>
  <c r="BU11" i="33" s="1"/>
  <c r="BM9" i="47"/>
  <c r="BM11" i="33" s="1"/>
  <c r="BV11" i="47"/>
  <c r="BV13" i="33" s="1"/>
  <c r="BN11" i="47"/>
  <c r="BN13" i="33" s="1"/>
  <c r="BW14" i="47"/>
  <c r="BW16" i="33" s="1"/>
  <c r="BO14" i="47"/>
  <c r="BO16" i="33" s="1"/>
  <c r="BO18" i="47"/>
  <c r="BO20" i="33" s="1"/>
  <c r="BW18" i="47"/>
  <c r="BW20" i="33" s="1"/>
  <c r="BK19" i="47"/>
  <c r="BK21" i="33" s="1"/>
  <c r="BS19" i="47"/>
  <c r="BK15" i="65"/>
  <c r="BK32" i="33" s="1"/>
  <c r="BS15" i="65"/>
  <c r="BO16" i="65"/>
  <c r="BO33" i="33" s="1"/>
  <c r="BW16" i="65"/>
  <c r="BW33" i="33" s="1"/>
  <c r="BW8" i="65"/>
  <c r="BW25" i="33" s="1"/>
  <c r="BO8" i="65"/>
  <c r="BO25" i="33" s="1"/>
  <c r="BK9" i="66"/>
  <c r="BK37" i="33" s="1"/>
  <c r="BS9" i="66"/>
  <c r="BV8" i="66"/>
  <c r="BV36" i="33" s="1"/>
  <c r="BN8" i="66"/>
  <c r="BN36" i="33" s="1"/>
  <c r="BO11" i="66"/>
  <c r="BO39" i="33" s="1"/>
  <c r="BW11" i="66"/>
  <c r="BW39" i="33" s="1"/>
  <c r="BS12" i="67"/>
  <c r="BK12" i="67"/>
  <c r="BK51" i="33" s="1"/>
  <c r="BN11" i="67"/>
  <c r="BN50" i="33" s="1"/>
  <c r="BV11" i="67"/>
  <c r="BV50" i="33" s="1"/>
  <c r="BO10" i="67"/>
  <c r="BO49" i="33" s="1"/>
  <c r="BW10" i="67"/>
  <c r="BW49" i="33" s="1"/>
  <c r="BS11" i="68"/>
  <c r="BK11" i="68"/>
  <c r="BK61" i="33" s="1"/>
  <c r="BM16" i="68"/>
  <c r="BM66" i="33" s="1"/>
  <c r="BU16" i="68"/>
  <c r="BU66" i="33" s="1"/>
  <c r="BV10" i="68"/>
  <c r="BV60" i="33" s="1"/>
  <c r="BN10" i="68"/>
  <c r="BN60" i="33" s="1"/>
  <c r="BW12" i="68"/>
  <c r="BW62" i="33" s="1"/>
  <c r="BO12" i="68"/>
  <c r="BO62" i="33" s="1"/>
  <c r="BK13" i="71"/>
  <c r="BK74" i="33" s="1"/>
  <c r="BS13" i="71"/>
  <c r="BL16" i="71"/>
  <c r="BL77" i="33" s="1"/>
  <c r="BT16" i="71"/>
  <c r="BT77" i="33" s="1"/>
  <c r="BV10" i="71"/>
  <c r="BV71" i="33" s="1"/>
  <c r="BN10" i="71"/>
  <c r="BN71" i="33" s="1"/>
  <c r="BO11" i="71"/>
  <c r="BO72" i="33" s="1"/>
  <c r="BW11" i="71"/>
  <c r="BW72" i="33" s="1"/>
  <c r="BK11" i="73"/>
  <c r="BK83" i="33" s="1"/>
  <c r="BS11" i="73"/>
  <c r="BM11" i="73"/>
  <c r="BM83" i="33" s="1"/>
  <c r="BU11" i="73"/>
  <c r="BU83" i="33" s="1"/>
  <c r="BO16" i="73"/>
  <c r="BO88" i="33" s="1"/>
  <c r="BW16" i="73"/>
  <c r="BW88" i="33" s="1"/>
  <c r="BW8" i="73"/>
  <c r="BW80" i="33" s="1"/>
  <c r="BO8" i="73"/>
  <c r="BO80" i="33" s="1"/>
  <c r="CB28" i="33"/>
  <c r="CB23" i="33" s="1"/>
  <c r="U69" i="33"/>
  <c r="BU8" i="71"/>
  <c r="BM8" i="71"/>
  <c r="BM69" i="33" s="1"/>
  <c r="BU9" i="72"/>
  <c r="BU92" i="33" s="1"/>
  <c r="BM9" i="72"/>
  <c r="BM92" i="33" s="1"/>
  <c r="AP94" i="33"/>
  <c r="BN11" i="72"/>
  <c r="BN94" i="33" s="1"/>
  <c r="BV11" i="72"/>
  <c r="BV94" i="33" s="1"/>
  <c r="U95" i="33"/>
  <c r="BW13" i="72"/>
  <c r="BW96" i="33" s="1"/>
  <c r="BO13" i="72"/>
  <c r="BO96" i="33" s="1"/>
  <c r="N99" i="33"/>
  <c r="BK16" i="72"/>
  <c r="BK99" i="33" s="1"/>
  <c r="BS16" i="72"/>
  <c r="BS99" i="33" s="1"/>
  <c r="BO16" i="72"/>
  <c r="BO99" i="33" s="1"/>
  <c r="BW16" i="72"/>
  <c r="BW99" i="33" s="1"/>
  <c r="BU17" i="47"/>
  <c r="BU19" i="33" s="1"/>
  <c r="BM17" i="47"/>
  <c r="BM19" i="33" s="1"/>
  <c r="BM8" i="47"/>
  <c r="BU8" i="47"/>
  <c r="BV10" i="47"/>
  <c r="BV12" i="33" s="1"/>
  <c r="BN10" i="47"/>
  <c r="BN12" i="33" s="1"/>
  <c r="BW13" i="47"/>
  <c r="BW15" i="33" s="1"/>
  <c r="BO13" i="47"/>
  <c r="BO15" i="33" s="1"/>
  <c r="BV18" i="47"/>
  <c r="BV20" i="33" s="1"/>
  <c r="BN18" i="47"/>
  <c r="BN20" i="33" s="1"/>
  <c r="BK14" i="65"/>
  <c r="BK31" i="33" s="1"/>
  <c r="BS14" i="65"/>
  <c r="BL16" i="65"/>
  <c r="BL33" i="33" s="1"/>
  <c r="BT16" i="65"/>
  <c r="BT33" i="33" s="1"/>
  <c r="BV13" i="65"/>
  <c r="BV30" i="33" s="1"/>
  <c r="BN13" i="65"/>
  <c r="BN30" i="33" s="1"/>
  <c r="BW15" i="65"/>
  <c r="BW32" i="33" s="1"/>
  <c r="BO15" i="65"/>
  <c r="BO32" i="33" s="1"/>
  <c r="BW7" i="65"/>
  <c r="BO7" i="65"/>
  <c r="BK16" i="66"/>
  <c r="BK44" i="33" s="1"/>
  <c r="BS16" i="66"/>
  <c r="BK8" i="66"/>
  <c r="BS8" i="66"/>
  <c r="BN16" i="66"/>
  <c r="BN44" i="33" s="1"/>
  <c r="BV16" i="66"/>
  <c r="BV44" i="33" s="1"/>
  <c r="BV7" i="66"/>
  <c r="BN7" i="66"/>
  <c r="BW10" i="66"/>
  <c r="BW38" i="33" s="1"/>
  <c r="BO10" i="66"/>
  <c r="BO38" i="33" s="1"/>
  <c r="BK11" i="67"/>
  <c r="BK50" i="33" s="1"/>
  <c r="BS11" i="67"/>
  <c r="BM16" i="67"/>
  <c r="BM55" i="33" s="1"/>
  <c r="BU16" i="67"/>
  <c r="BU55" i="33" s="1"/>
  <c r="BO9" i="67"/>
  <c r="BO48" i="33" s="1"/>
  <c r="BW9" i="67"/>
  <c r="BW48" i="33" s="1"/>
  <c r="BK10" i="68"/>
  <c r="BK60" i="33" s="1"/>
  <c r="BS10" i="68"/>
  <c r="BM11" i="68"/>
  <c r="BM61" i="33" s="1"/>
  <c r="BU11" i="68"/>
  <c r="BV9" i="68"/>
  <c r="BV59" i="33" s="1"/>
  <c r="BN9" i="68"/>
  <c r="BN59" i="33" s="1"/>
  <c r="BO11" i="68"/>
  <c r="BO61" i="33" s="1"/>
  <c r="BW11" i="68"/>
  <c r="BW61" i="33" s="1"/>
  <c r="BK12" i="71"/>
  <c r="BK73" i="33" s="1"/>
  <c r="BS12" i="71"/>
  <c r="BL11" i="71"/>
  <c r="BT11" i="71"/>
  <c r="BV9" i="71"/>
  <c r="BN9" i="71"/>
  <c r="BW10" i="71"/>
  <c r="BW71" i="33" s="1"/>
  <c r="BO10" i="71"/>
  <c r="BO71" i="33" s="1"/>
  <c r="BK8" i="73"/>
  <c r="BS8" i="73"/>
  <c r="BM9" i="73"/>
  <c r="BM81" i="33" s="1"/>
  <c r="BU9" i="73"/>
  <c r="BW15" i="73"/>
  <c r="BW87" i="33" s="1"/>
  <c r="BO15" i="73"/>
  <c r="BO87" i="33" s="1"/>
  <c r="BO7" i="73"/>
  <c r="BW7" i="73"/>
  <c r="CB63" i="33"/>
  <c r="AZ45" i="33"/>
  <c r="CB49" i="33"/>
  <c r="BR67" i="33"/>
  <c r="BR23" i="33"/>
  <c r="BS58" i="33"/>
  <c r="C98" i="77"/>
  <c r="BX23" i="33"/>
  <c r="N93" i="33"/>
  <c r="BT10" i="72"/>
  <c r="BL10" i="72"/>
  <c r="BL93" i="33" s="1"/>
  <c r="BT13" i="71"/>
  <c r="BT74" i="33" s="1"/>
  <c r="BL13" i="71"/>
  <c r="BL74" i="33" s="1"/>
  <c r="N74" i="33"/>
  <c r="BX34" i="33"/>
  <c r="C89" i="76"/>
  <c r="C119" i="82"/>
  <c r="U90" i="33"/>
  <c r="BU7" i="72"/>
  <c r="BM7" i="72"/>
  <c r="U87" i="33"/>
  <c r="BU15" i="73"/>
  <c r="BM15" i="73"/>
  <c r="BM87" i="33" s="1"/>
  <c r="BX67" i="33"/>
  <c r="BX8" i="33"/>
  <c r="S105" i="33"/>
  <c r="C128" i="83"/>
  <c r="BV10" i="73"/>
  <c r="BV82" i="33" s="1"/>
  <c r="BN10" i="73"/>
  <c r="BN82" i="33" s="1"/>
  <c r="N41" i="33"/>
  <c r="BL13" i="66"/>
  <c r="BL41" i="33" s="1"/>
  <c r="BT13" i="66"/>
  <c r="BT41" i="33" s="1"/>
  <c r="C86" i="78"/>
  <c r="N92" i="33"/>
  <c r="BT9" i="72"/>
  <c r="BL9" i="72"/>
  <c r="BT14" i="72"/>
  <c r="BT97" i="33" s="1"/>
  <c r="N97" i="33"/>
  <c r="H79" i="33"/>
  <c r="BS7" i="73"/>
  <c r="BM7" i="71"/>
  <c r="BN12" i="71"/>
  <c r="BN73" i="33" s="1"/>
  <c r="BV10" i="67"/>
  <c r="BN10" i="67"/>
  <c r="BL7" i="65"/>
  <c r="BM14" i="65"/>
  <c r="BM31" i="33" s="1"/>
  <c r="BN10" i="72"/>
  <c r="BN93" i="33" s="1"/>
  <c r="BL15" i="72"/>
  <c r="BL98" i="33" s="1"/>
  <c r="BK7" i="68"/>
  <c r="BM7" i="73"/>
  <c r="BL12" i="65"/>
  <c r="BL29" i="33" s="1"/>
  <c r="BL9" i="73"/>
  <c r="BL10" i="73"/>
  <c r="BL82" i="33" s="1"/>
  <c r="BM8" i="73"/>
  <c r="BM80" i="33" s="1"/>
  <c r="BM13" i="73"/>
  <c r="BM85" i="33" s="1"/>
  <c r="BL13" i="65"/>
  <c r="BL30" i="33" s="1"/>
  <c r="BN15" i="68"/>
  <c r="BN65" i="33" s="1"/>
  <c r="BM7" i="66"/>
  <c r="BN15" i="66"/>
  <c r="BN43" i="33" s="1"/>
  <c r="BM8" i="65"/>
  <c r="BM9" i="65"/>
  <c r="BM26" i="33" s="1"/>
  <c r="BM10" i="65"/>
  <c r="BM27" i="33" s="1"/>
  <c r="BM8" i="68"/>
  <c r="BM9" i="68"/>
  <c r="BM59" i="33" s="1"/>
  <c r="BM10" i="68"/>
  <c r="BM60" i="33" s="1"/>
  <c r="BM9" i="67"/>
  <c r="BM12" i="67"/>
  <c r="BM51" i="33" s="1"/>
  <c r="BM13" i="67"/>
  <c r="BM52" i="33" s="1"/>
  <c r="BM14" i="67"/>
  <c r="BM53" i="33" s="1"/>
  <c r="BM15" i="67"/>
  <c r="BM54" i="33" s="1"/>
  <c r="BM8" i="66"/>
  <c r="BM36" i="33" s="1"/>
  <c r="BM9" i="66"/>
  <c r="BM37" i="33" s="1"/>
  <c r="BM10" i="66"/>
  <c r="BM38" i="33" s="1"/>
  <c r="BM12" i="47"/>
  <c r="BM14" i="33" s="1"/>
  <c r="J82" i="55" l="1"/>
  <c r="BX7" i="33"/>
  <c r="CB56" i="33"/>
  <c r="CB34" i="33"/>
  <c r="BZ16" i="72"/>
  <c r="CA16" i="72" s="1"/>
  <c r="CB8" i="33"/>
  <c r="CB7" i="33" s="1"/>
  <c r="CE7" i="33" s="1"/>
  <c r="L96" i="55" s="1"/>
  <c r="U105" i="33"/>
  <c r="C4" i="85"/>
  <c r="N105" i="33"/>
  <c r="AZ7" i="33"/>
  <c r="CB78" i="33"/>
  <c r="AP105" i="33"/>
  <c r="H105" i="33"/>
  <c r="CB45" i="33"/>
  <c r="BV91" i="33"/>
  <c r="BV89" i="33" s="1"/>
  <c r="BV21" i="72"/>
  <c r="BS85" i="33"/>
  <c r="BZ85" i="33" s="1"/>
  <c r="CA85" i="33" s="1"/>
  <c r="BZ13" i="73"/>
  <c r="CA13" i="73" s="1"/>
  <c r="BS22" i="33"/>
  <c r="BZ22" i="33" s="1"/>
  <c r="CA22" i="33" s="1"/>
  <c r="BZ20" i="47"/>
  <c r="CA20" i="47" s="1"/>
  <c r="BO57" i="33"/>
  <c r="BO21" i="68"/>
  <c r="BS13" i="33"/>
  <c r="BZ13" i="33" s="1"/>
  <c r="CA13" i="33" s="1"/>
  <c r="BZ11" i="47"/>
  <c r="CA11" i="47" s="1"/>
  <c r="BU81" i="33"/>
  <c r="BU21" i="73"/>
  <c r="BT72" i="33"/>
  <c r="BT67" i="33" s="1"/>
  <c r="BT21" i="71"/>
  <c r="BU61" i="33"/>
  <c r="BU56" i="33" s="1"/>
  <c r="BU21" i="68"/>
  <c r="BZ11" i="67"/>
  <c r="CA11" i="67" s="1"/>
  <c r="BS50" i="33"/>
  <c r="BZ8" i="66"/>
  <c r="CA8" i="66" s="1"/>
  <c r="BS36" i="33"/>
  <c r="BS21" i="66"/>
  <c r="CA7" i="68"/>
  <c r="BS63" i="33"/>
  <c r="BZ63" i="33" s="1"/>
  <c r="CA63" i="33" s="1"/>
  <c r="BZ13" i="68"/>
  <c r="CA13" i="68" s="1"/>
  <c r="BS39" i="33"/>
  <c r="BZ11" i="66"/>
  <c r="CA11" i="66" s="1"/>
  <c r="BW90" i="33"/>
  <c r="BW89" i="33" s="1"/>
  <c r="BW21" i="72"/>
  <c r="BW57" i="33"/>
  <c r="BW56" i="33" s="1"/>
  <c r="BW21" i="68"/>
  <c r="BZ14" i="68"/>
  <c r="CA14" i="68" s="1"/>
  <c r="BS64" i="33"/>
  <c r="BZ64" i="33" s="1"/>
  <c r="CA64" i="33" s="1"/>
  <c r="BW68" i="33"/>
  <c r="BW67" i="33" s="1"/>
  <c r="BW21" i="71"/>
  <c r="BW35" i="33"/>
  <c r="BW34" i="33" s="1"/>
  <c r="BW21" i="66"/>
  <c r="BZ13" i="66"/>
  <c r="CA13" i="66" s="1"/>
  <c r="BS41" i="33"/>
  <c r="BZ41" i="33" s="1"/>
  <c r="CA41" i="33" s="1"/>
  <c r="BK91" i="33"/>
  <c r="BK21" i="72"/>
  <c r="BO90" i="33"/>
  <c r="BO21" i="72"/>
  <c r="BU50" i="33"/>
  <c r="BU45" i="33" s="1"/>
  <c r="BU21" i="67"/>
  <c r="BT28" i="33"/>
  <c r="BT23" i="33" s="1"/>
  <c r="BT21" i="65"/>
  <c r="BM25" i="33"/>
  <c r="BM21" i="65"/>
  <c r="BL92" i="33"/>
  <c r="BL21" i="72"/>
  <c r="BK36" i="33"/>
  <c r="BK21" i="66"/>
  <c r="BS37" i="33"/>
  <c r="BZ37" i="33" s="1"/>
  <c r="CA37" i="33" s="1"/>
  <c r="BZ9" i="66"/>
  <c r="CA9" i="66" s="1"/>
  <c r="BS21" i="33"/>
  <c r="BZ21" i="33" s="1"/>
  <c r="CA21" i="33" s="1"/>
  <c r="BZ19" i="47"/>
  <c r="CA19" i="47" s="1"/>
  <c r="BT50" i="33"/>
  <c r="BT45" i="33" s="1"/>
  <c r="BT21" i="67"/>
  <c r="BU39" i="33"/>
  <c r="BU34" i="33" s="1"/>
  <c r="BU21" i="66"/>
  <c r="BZ8" i="65"/>
  <c r="CA8" i="65" s="1"/>
  <c r="BS25" i="33"/>
  <c r="BS21" i="65"/>
  <c r="BZ15" i="47"/>
  <c r="CA15" i="47" s="1"/>
  <c r="BS17" i="33"/>
  <c r="BZ57" i="33"/>
  <c r="BZ15" i="72"/>
  <c r="CA15" i="72" s="1"/>
  <c r="BS98" i="33"/>
  <c r="BZ98" i="33" s="1"/>
  <c r="CA98" i="33" s="1"/>
  <c r="BO25" i="47"/>
  <c r="BO9" i="33"/>
  <c r="BU21" i="65"/>
  <c r="BU28" i="33"/>
  <c r="BU23" i="33" s="1"/>
  <c r="BS97" i="33"/>
  <c r="BZ97" i="33" s="1"/>
  <c r="CA97" i="33" s="1"/>
  <c r="BZ14" i="72"/>
  <c r="CA14" i="72" s="1"/>
  <c r="CA7" i="67"/>
  <c r="BS29" i="33"/>
  <c r="BZ29" i="33" s="1"/>
  <c r="CA29" i="33" s="1"/>
  <c r="BZ12" i="65"/>
  <c r="CA12" i="65" s="1"/>
  <c r="BS84" i="33"/>
  <c r="BZ84" i="33" s="1"/>
  <c r="CA84" i="33" s="1"/>
  <c r="BZ12" i="73"/>
  <c r="CA12" i="73" s="1"/>
  <c r="BZ10" i="68"/>
  <c r="CA10" i="68" s="1"/>
  <c r="BS60" i="33"/>
  <c r="BZ60" i="33" s="1"/>
  <c r="CA60" i="33" s="1"/>
  <c r="BL21" i="67"/>
  <c r="BL50" i="33"/>
  <c r="BK25" i="33"/>
  <c r="BK21" i="65"/>
  <c r="BZ82" i="33"/>
  <c r="CA82" i="33" s="1"/>
  <c r="BS11" i="33"/>
  <c r="BZ11" i="33" s="1"/>
  <c r="CA11" i="33" s="1"/>
  <c r="BZ9" i="47"/>
  <c r="CA9" i="47" s="1"/>
  <c r="BZ13" i="47"/>
  <c r="CA13" i="47" s="1"/>
  <c r="BS15" i="33"/>
  <c r="BZ15" i="33" s="1"/>
  <c r="CA15" i="33" s="1"/>
  <c r="BZ8" i="68"/>
  <c r="CA8" i="68" s="1"/>
  <c r="BS48" i="33"/>
  <c r="BZ48" i="33" s="1"/>
  <c r="CA48" i="33" s="1"/>
  <c r="BZ9" i="67"/>
  <c r="CA9" i="67" s="1"/>
  <c r="BS59" i="33"/>
  <c r="BZ9" i="68"/>
  <c r="CA9" i="68" s="1"/>
  <c r="BS21" i="68"/>
  <c r="BV70" i="33"/>
  <c r="BV67" i="33" s="1"/>
  <c r="BV21" i="71"/>
  <c r="BO21" i="66"/>
  <c r="BO35" i="33"/>
  <c r="BS91" i="33"/>
  <c r="BZ8" i="72"/>
  <c r="CA8" i="72" s="1"/>
  <c r="BS21" i="72"/>
  <c r="BV49" i="33"/>
  <c r="BV45" i="33" s="1"/>
  <c r="BV21" i="67"/>
  <c r="BS44" i="33"/>
  <c r="BZ44" i="33" s="1"/>
  <c r="CA44" i="33" s="1"/>
  <c r="BZ16" i="66"/>
  <c r="CA16" i="66" s="1"/>
  <c r="BM48" i="33"/>
  <c r="BM21" i="67"/>
  <c r="BM21" i="66"/>
  <c r="BM35" i="33"/>
  <c r="BM21" i="73"/>
  <c r="BM79" i="33"/>
  <c r="BK21" i="73"/>
  <c r="BK80" i="33"/>
  <c r="BL17" i="33"/>
  <c r="BL25" i="47"/>
  <c r="BS52" i="33"/>
  <c r="BZ52" i="33" s="1"/>
  <c r="CA52" i="33" s="1"/>
  <c r="BZ13" i="67"/>
  <c r="CA13" i="67" s="1"/>
  <c r="BZ10" i="73"/>
  <c r="CA10" i="73" s="1"/>
  <c r="BN80" i="33"/>
  <c r="BN21" i="73"/>
  <c r="BN25" i="33"/>
  <c r="BN21" i="65"/>
  <c r="BS10" i="33"/>
  <c r="BZ8" i="47"/>
  <c r="CA8" i="47" s="1"/>
  <c r="BZ8" i="67"/>
  <c r="CA8" i="67" s="1"/>
  <c r="BS47" i="33"/>
  <c r="BS21" i="67"/>
  <c r="BS12" i="33"/>
  <c r="BZ12" i="33" s="1"/>
  <c r="CA12" i="33" s="1"/>
  <c r="BZ10" i="47"/>
  <c r="CA10" i="47" s="1"/>
  <c r="BZ16" i="68"/>
  <c r="CA16" i="68" s="1"/>
  <c r="BS66" i="33"/>
  <c r="BZ66" i="33" s="1"/>
  <c r="CA66" i="33" s="1"/>
  <c r="BN58" i="33"/>
  <c r="BN21" i="68"/>
  <c r="BZ15" i="65"/>
  <c r="CA15" i="65" s="1"/>
  <c r="BS32" i="33"/>
  <c r="BZ32" i="33" s="1"/>
  <c r="CA32" i="33" s="1"/>
  <c r="BS53" i="33"/>
  <c r="BZ53" i="33" s="1"/>
  <c r="CA53" i="33" s="1"/>
  <c r="BZ14" i="67"/>
  <c r="CA14" i="67" s="1"/>
  <c r="BL21" i="65"/>
  <c r="BL24" i="33"/>
  <c r="BL21" i="73"/>
  <c r="BL81" i="33"/>
  <c r="BL72" i="33"/>
  <c r="BL21" i="71"/>
  <c r="BM90" i="33"/>
  <c r="BM21" i="72"/>
  <c r="BW79" i="33"/>
  <c r="BW78" i="33" s="1"/>
  <c r="BW21" i="73"/>
  <c r="BN35" i="33"/>
  <c r="BN21" i="66"/>
  <c r="BZ14" i="65"/>
  <c r="CA14" i="65" s="1"/>
  <c r="BS31" i="33"/>
  <c r="BZ31" i="33" s="1"/>
  <c r="CA31" i="33" s="1"/>
  <c r="BS51" i="33"/>
  <c r="BZ51" i="33" s="1"/>
  <c r="CA51" i="33" s="1"/>
  <c r="BZ12" i="67"/>
  <c r="CA12" i="67" s="1"/>
  <c r="BT17" i="33"/>
  <c r="BT8" i="33" s="1"/>
  <c r="BT25" i="47"/>
  <c r="BS62" i="33"/>
  <c r="BZ62" i="33" s="1"/>
  <c r="CA62" i="33" s="1"/>
  <c r="BZ12" i="68"/>
  <c r="CA12" i="68" s="1"/>
  <c r="BS38" i="33"/>
  <c r="BZ38" i="33" s="1"/>
  <c r="CA38" i="33" s="1"/>
  <c r="BZ10" i="66"/>
  <c r="CA10" i="66" s="1"/>
  <c r="BZ16" i="65"/>
  <c r="CA16" i="65" s="1"/>
  <c r="BS33" i="33"/>
  <c r="BZ33" i="33" s="1"/>
  <c r="CA33" i="33" s="1"/>
  <c r="BZ9" i="73"/>
  <c r="CA9" i="73" s="1"/>
  <c r="BR78" i="33"/>
  <c r="BV80" i="33"/>
  <c r="BV78" i="33" s="1"/>
  <c r="BV21" i="73"/>
  <c r="BV25" i="33"/>
  <c r="BV23" i="33" s="1"/>
  <c r="BV21" i="65"/>
  <c r="BS69" i="33"/>
  <c r="BZ8" i="71"/>
  <c r="CA8" i="71" s="1"/>
  <c r="BZ12" i="66"/>
  <c r="CA12" i="66" s="1"/>
  <c r="BS40" i="33"/>
  <c r="BZ40" i="33" s="1"/>
  <c r="CA40" i="33" s="1"/>
  <c r="BS27" i="33"/>
  <c r="BZ27" i="33" s="1"/>
  <c r="CA27" i="33" s="1"/>
  <c r="BZ10" i="65"/>
  <c r="CA10" i="65" s="1"/>
  <c r="BS19" i="33"/>
  <c r="BZ19" i="33" s="1"/>
  <c r="CA19" i="33" s="1"/>
  <c r="BZ17" i="47"/>
  <c r="CA17" i="47" s="1"/>
  <c r="BT83" i="33"/>
  <c r="BT78" i="33" s="1"/>
  <c r="BT21" i="73"/>
  <c r="BK47" i="33"/>
  <c r="BK21" i="67"/>
  <c r="BZ10" i="71"/>
  <c r="CA10" i="71" s="1"/>
  <c r="BS71" i="33"/>
  <c r="BZ71" i="33" s="1"/>
  <c r="CA71" i="33" s="1"/>
  <c r="BZ14" i="66"/>
  <c r="CA14" i="66" s="1"/>
  <c r="BS42" i="33"/>
  <c r="BZ42" i="33" s="1"/>
  <c r="CA42" i="33" s="1"/>
  <c r="BV58" i="33"/>
  <c r="BV56" i="33" s="1"/>
  <c r="BV21" i="68"/>
  <c r="BS43" i="33"/>
  <c r="BZ43" i="33" s="1"/>
  <c r="CA43" i="33" s="1"/>
  <c r="BZ15" i="66"/>
  <c r="CA15" i="66" s="1"/>
  <c r="BS30" i="33"/>
  <c r="BZ30" i="33" s="1"/>
  <c r="CA30" i="33" s="1"/>
  <c r="BZ13" i="65"/>
  <c r="CA13" i="65" s="1"/>
  <c r="BK9" i="33"/>
  <c r="BK25" i="47"/>
  <c r="BZ14" i="73"/>
  <c r="CA14" i="73" s="1"/>
  <c r="BS86" i="33"/>
  <c r="BZ86" i="33" s="1"/>
  <c r="CA86" i="33" s="1"/>
  <c r="BZ15" i="73"/>
  <c r="CA15" i="73" s="1"/>
  <c r="BU87" i="33"/>
  <c r="BZ87" i="33" s="1"/>
  <c r="CA87" i="33" s="1"/>
  <c r="BZ8" i="73"/>
  <c r="CA8" i="73" s="1"/>
  <c r="BS80" i="33"/>
  <c r="BZ80" i="33" s="1"/>
  <c r="CA80" i="33" s="1"/>
  <c r="BM68" i="33"/>
  <c r="BM21" i="71"/>
  <c r="BO24" i="33"/>
  <c r="BO21" i="65"/>
  <c r="BS79" i="33"/>
  <c r="BZ7" i="73"/>
  <c r="BS21" i="73"/>
  <c r="BU90" i="33"/>
  <c r="BU21" i="72"/>
  <c r="BO79" i="33"/>
  <c r="BO21" i="73"/>
  <c r="BV35" i="33"/>
  <c r="BZ7" i="66"/>
  <c r="BV21" i="66"/>
  <c r="BW24" i="33"/>
  <c r="BZ7" i="65"/>
  <c r="BW21" i="65"/>
  <c r="BM25" i="47"/>
  <c r="BM10" i="33"/>
  <c r="BS83" i="33"/>
  <c r="BZ83" i="33" s="1"/>
  <c r="CA83" i="33" s="1"/>
  <c r="BZ11" i="73"/>
  <c r="CA11" i="73" s="1"/>
  <c r="BZ13" i="71"/>
  <c r="CA13" i="71" s="1"/>
  <c r="BS74" i="33"/>
  <c r="BZ74" i="33" s="1"/>
  <c r="CA74" i="33" s="1"/>
  <c r="BZ81" i="33"/>
  <c r="CA81" i="33" s="1"/>
  <c r="BS68" i="33"/>
  <c r="BZ7" i="71"/>
  <c r="BS21" i="71"/>
  <c r="BT61" i="33"/>
  <c r="BT56" i="33" s="1"/>
  <c r="BT21" i="68"/>
  <c r="BZ16" i="47"/>
  <c r="CA16" i="47" s="1"/>
  <c r="BS18" i="33"/>
  <c r="BZ18" i="33" s="1"/>
  <c r="CA18" i="33" s="1"/>
  <c r="BS77" i="33"/>
  <c r="BZ77" i="33" s="1"/>
  <c r="CA77" i="33" s="1"/>
  <c r="BZ16" i="71"/>
  <c r="CA16" i="71" s="1"/>
  <c r="BW25" i="47"/>
  <c r="BZ7" i="72"/>
  <c r="BS88" i="33"/>
  <c r="BZ88" i="33" s="1"/>
  <c r="CA88" i="33" s="1"/>
  <c r="BZ16" i="73"/>
  <c r="CA16" i="73" s="1"/>
  <c r="BS70" i="33"/>
  <c r="BZ9" i="71"/>
  <c r="CA9" i="71" s="1"/>
  <c r="BZ16" i="67"/>
  <c r="CA16" i="67" s="1"/>
  <c r="BS55" i="33"/>
  <c r="BZ55" i="33" s="1"/>
  <c r="CA55" i="33" s="1"/>
  <c r="BT39" i="33"/>
  <c r="BT34" i="33" s="1"/>
  <c r="BT21" i="66"/>
  <c r="BN9" i="33"/>
  <c r="BN25" i="47"/>
  <c r="BZ13" i="72"/>
  <c r="CA13" i="72" s="1"/>
  <c r="BS96" i="33"/>
  <c r="BZ96" i="33" s="1"/>
  <c r="CA96" i="33" s="1"/>
  <c r="BO46" i="33"/>
  <c r="BO21" i="67"/>
  <c r="BS20" i="33"/>
  <c r="BZ20" i="33" s="1"/>
  <c r="CA20" i="33" s="1"/>
  <c r="BZ18" i="47"/>
  <c r="CA18" i="47" s="1"/>
  <c r="BZ12" i="72"/>
  <c r="CA12" i="72" s="1"/>
  <c r="BS95" i="33"/>
  <c r="BZ95" i="33" s="1"/>
  <c r="CA95" i="33" s="1"/>
  <c r="BR45" i="33"/>
  <c r="BR7" i="33" s="1"/>
  <c r="BZ49" i="33"/>
  <c r="CA49" i="33" s="1"/>
  <c r="BS14" i="33"/>
  <c r="BZ14" i="33" s="1"/>
  <c r="CA14" i="33" s="1"/>
  <c r="BZ12" i="47"/>
  <c r="CA12" i="47" s="1"/>
  <c r="BS76" i="33"/>
  <c r="BZ76" i="33" s="1"/>
  <c r="CA76" i="33" s="1"/>
  <c r="BZ15" i="71"/>
  <c r="CA15" i="71" s="1"/>
  <c r="BO68" i="33"/>
  <c r="BO21" i="71"/>
  <c r="BS28" i="33"/>
  <c r="BZ11" i="65"/>
  <c r="CA11" i="65" s="1"/>
  <c r="BN49" i="33"/>
  <c r="BN21" i="67"/>
  <c r="BT92" i="33"/>
  <c r="BZ9" i="72"/>
  <c r="CA9" i="72" s="1"/>
  <c r="BT21" i="72"/>
  <c r="BZ12" i="71"/>
  <c r="CA12" i="71" s="1"/>
  <c r="BS73" i="33"/>
  <c r="BZ73" i="33" s="1"/>
  <c r="CA73" i="33" s="1"/>
  <c r="BK21" i="68"/>
  <c r="BK57" i="33"/>
  <c r="BU10" i="33"/>
  <c r="BU8" i="33" s="1"/>
  <c r="BU25" i="47"/>
  <c r="BM58" i="33"/>
  <c r="BM21" i="68"/>
  <c r="BZ10" i="72"/>
  <c r="CA10" i="72" s="1"/>
  <c r="BT93" i="33"/>
  <c r="BZ93" i="33" s="1"/>
  <c r="CA93" i="33" s="1"/>
  <c r="BZ58" i="33"/>
  <c r="CA58" i="33" s="1"/>
  <c r="BN70" i="33"/>
  <c r="BN21" i="71"/>
  <c r="BU69" i="33"/>
  <c r="BU67" i="33" s="1"/>
  <c r="BU21" i="71"/>
  <c r="BS61" i="33"/>
  <c r="BZ61" i="33" s="1"/>
  <c r="CA61" i="33" s="1"/>
  <c r="BZ11" i="68"/>
  <c r="CA11" i="68" s="1"/>
  <c r="BZ14" i="47"/>
  <c r="CA14" i="47" s="1"/>
  <c r="BS16" i="33"/>
  <c r="BZ16" i="33" s="1"/>
  <c r="CA16" i="33" s="1"/>
  <c r="BN91" i="33"/>
  <c r="BN21" i="72"/>
  <c r="BS75" i="33"/>
  <c r="BZ75" i="33" s="1"/>
  <c r="CA75" i="33" s="1"/>
  <c r="BZ14" i="71"/>
  <c r="CA14" i="71" s="1"/>
  <c r="BZ7" i="47"/>
  <c r="BS9" i="33"/>
  <c r="BS25" i="47"/>
  <c r="BZ99" i="33"/>
  <c r="CA99" i="33" s="1"/>
  <c r="BK68" i="33"/>
  <c r="BK21" i="71"/>
  <c r="BL61" i="33"/>
  <c r="BL21" i="68"/>
  <c r="BZ9" i="65"/>
  <c r="CA9" i="65" s="1"/>
  <c r="BS26" i="33"/>
  <c r="BZ26" i="33" s="1"/>
  <c r="CA26" i="33" s="1"/>
  <c r="BS54" i="33"/>
  <c r="BZ54" i="33" s="1"/>
  <c r="CA54" i="33" s="1"/>
  <c r="BZ15" i="67"/>
  <c r="CA15" i="67" s="1"/>
  <c r="BZ15" i="68"/>
  <c r="CA15" i="68" s="1"/>
  <c r="BS65" i="33"/>
  <c r="BZ65" i="33" s="1"/>
  <c r="CA65" i="33" s="1"/>
  <c r="BL39" i="33"/>
  <c r="BL21" i="66"/>
  <c r="BV9" i="33"/>
  <c r="BV8" i="33" s="1"/>
  <c r="BV25" i="47"/>
  <c r="BW46" i="33"/>
  <c r="BW45" i="33" s="1"/>
  <c r="BW21" i="67"/>
  <c r="BS94" i="33"/>
  <c r="BZ94" i="33" s="1"/>
  <c r="CA94" i="33" s="1"/>
  <c r="BZ11" i="72"/>
  <c r="CA11" i="72" s="1"/>
  <c r="BZ10" i="67"/>
  <c r="CA10" i="67" s="1"/>
  <c r="BZ11" i="71"/>
  <c r="CA11" i="71" s="1"/>
  <c r="BS72" i="33"/>
  <c r="BZ72" i="33" s="1"/>
  <c r="CA72" i="33" s="1"/>
  <c r="BZ70" i="33" l="1"/>
  <c r="CA70" i="33" s="1"/>
  <c r="BZ46" i="33"/>
  <c r="CA46" i="33" s="1"/>
  <c r="BZ28" i="33"/>
  <c r="CA28" i="33" s="1"/>
  <c r="BS67" i="33"/>
  <c r="BZ68" i="33"/>
  <c r="BS45" i="33"/>
  <c r="BZ47" i="33"/>
  <c r="CA47" i="33" s="1"/>
  <c r="CA20" i="67"/>
  <c r="BZ20" i="68"/>
  <c r="BZ25" i="33"/>
  <c r="CA25" i="33" s="1"/>
  <c r="BS23" i="33"/>
  <c r="CA7" i="65"/>
  <c r="CA20" i="65" s="1"/>
  <c r="BZ20" i="65"/>
  <c r="BU89" i="33"/>
  <c r="BZ90" i="33"/>
  <c r="BZ20" i="67"/>
  <c r="CA20" i="68"/>
  <c r="CD20" i="68" s="1"/>
  <c r="L86" i="78" s="1"/>
  <c r="BW23" i="33"/>
  <c r="BW7" i="33" s="1"/>
  <c r="BZ24" i="33"/>
  <c r="CA57" i="33"/>
  <c r="BZ20" i="73"/>
  <c r="CA7" i="73"/>
  <c r="CA20" i="73" s="1"/>
  <c r="BZ59" i="33"/>
  <c r="CA59" i="33" s="1"/>
  <c r="BS56" i="33"/>
  <c r="BS34" i="33"/>
  <c r="BZ36" i="33"/>
  <c r="CA36" i="33" s="1"/>
  <c r="BZ9" i="33"/>
  <c r="BS8" i="33"/>
  <c r="BZ20" i="66"/>
  <c r="CA7" i="66"/>
  <c r="CA20" i="66" s="1"/>
  <c r="CD20" i="66" s="1"/>
  <c r="L89" i="76" s="1"/>
  <c r="BS78" i="33"/>
  <c r="BZ79" i="33"/>
  <c r="BZ10" i="33"/>
  <c r="CA10" i="33" s="1"/>
  <c r="BZ91" i="33"/>
  <c r="CA91" i="33" s="1"/>
  <c r="BS89" i="33"/>
  <c r="BZ17" i="33"/>
  <c r="CA17" i="33" s="1"/>
  <c r="BU78" i="33"/>
  <c r="CA7" i="71"/>
  <c r="CA20" i="71" s="1"/>
  <c r="CD20" i="71" s="1"/>
  <c r="L98" i="81" s="1"/>
  <c r="BZ20" i="71"/>
  <c r="BZ24" i="47"/>
  <c r="CA7" i="47"/>
  <c r="CA24" i="47" s="1"/>
  <c r="BV34" i="33"/>
  <c r="BV7" i="33" s="1"/>
  <c r="BZ35" i="33"/>
  <c r="BZ39" i="33"/>
  <c r="CA39" i="33" s="1"/>
  <c r="BZ50" i="33"/>
  <c r="CA50" i="33" s="1"/>
  <c r="BZ92" i="33"/>
  <c r="CA92" i="33" s="1"/>
  <c r="BT89" i="33"/>
  <c r="BT7" i="33" s="1"/>
  <c r="CA7" i="72"/>
  <c r="CA20" i="72" s="1"/>
  <c r="BZ20" i="72"/>
  <c r="BZ69" i="33"/>
  <c r="CA69" i="33" s="1"/>
  <c r="CD20" i="73" l="1"/>
  <c r="L119" i="82" s="1"/>
  <c r="BU7" i="33"/>
  <c r="CD20" i="67"/>
  <c r="L98" i="77" s="1"/>
  <c r="CA35" i="33"/>
  <c r="CA34" i="33" s="1"/>
  <c r="BZ34" i="33"/>
  <c r="BZ89" i="33"/>
  <c r="CA90" i="33"/>
  <c r="CA89" i="33" s="1"/>
  <c r="CA56" i="33"/>
  <c r="CA68" i="33"/>
  <c r="CA67" i="33" s="1"/>
  <c r="BZ67" i="33"/>
  <c r="BS7" i="33"/>
  <c r="CA24" i="33"/>
  <c r="CA23" i="33" s="1"/>
  <c r="BZ23" i="33"/>
  <c r="CA45" i="33"/>
  <c r="CD24" i="47"/>
  <c r="L77" i="58" s="1"/>
  <c r="CA9" i="33"/>
  <c r="CA8" i="33" s="1"/>
  <c r="BZ8" i="33"/>
  <c r="BZ56" i="33"/>
  <c r="CD20" i="72"/>
  <c r="L128" i="83" s="1"/>
  <c r="CD20" i="65"/>
  <c r="L95" i="75" s="1"/>
  <c r="CA79" i="33"/>
  <c r="CA78" i="33" s="1"/>
  <c r="BZ78" i="33"/>
  <c r="BZ45" i="33"/>
  <c r="CA7" i="33" l="1"/>
  <c r="BZ7" i="33"/>
  <c r="CD7" i="33" l="1"/>
  <c r="L94" i="55" s="1"/>
</calcChain>
</file>

<file path=xl/sharedStrings.xml><?xml version="1.0" encoding="utf-8"?>
<sst xmlns="http://schemas.openxmlformats.org/spreadsheetml/2006/main" count="2497" uniqueCount="531">
  <si>
    <t>Task</t>
  </si>
  <si>
    <t>Scientist</t>
  </si>
  <si>
    <t>Engineer</t>
  </si>
  <si>
    <t>Designer</t>
  </si>
  <si>
    <t>Technician</t>
  </si>
  <si>
    <t>Trade</t>
  </si>
  <si>
    <t>Milestone</t>
  </si>
  <si>
    <t>Task Description</t>
  </si>
  <si>
    <t>Labor</t>
  </si>
  <si>
    <t>Material</t>
  </si>
  <si>
    <t>Technicians</t>
  </si>
  <si>
    <t>WBS #</t>
  </si>
  <si>
    <t>NOTES</t>
  </si>
  <si>
    <t xml:space="preserve">WBS Milestone Title </t>
  </si>
  <si>
    <t>Milestone Date</t>
  </si>
  <si>
    <t>Control Accounts</t>
  </si>
  <si>
    <t>Subsystems</t>
  </si>
  <si>
    <t>Work Packages</t>
  </si>
  <si>
    <t>WBS Title (Review)</t>
  </si>
  <si>
    <t/>
  </si>
  <si>
    <t xml:space="preserve">   </t>
  </si>
  <si>
    <t>WBS Milestone  #</t>
  </si>
  <si>
    <t>Date of Est:</t>
  </si>
  <si>
    <t>Prepared By:</t>
  </si>
  <si>
    <t>DocNo.
(refer Rev. Log)</t>
  </si>
  <si>
    <t>WBS number:</t>
  </si>
  <si>
    <t>WBS Title:</t>
  </si>
  <si>
    <t>Control Account</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</si>
  <si>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</si>
  <si>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</si>
  <si>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</si>
  <si>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</si>
  <si>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</si>
  <si>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</si>
  <si>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</si>
  <si>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</si>
  <si>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</si>
  <si>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</si>
  <si>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</si>
  <si>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</si>
  <si>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</si>
  <si>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</si>
  <si>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x</t>
  </si>
  <si>
    <t>TBD</t>
  </si>
  <si>
    <t>sPHENIX Detector
Relativistic Heavy Ion Collider
BASIS of ESTIMATE (BoE)</t>
  </si>
  <si>
    <t>Project
SCI3 PO</t>
  </si>
  <si>
    <t>Administrator
ADMIN1 PO</t>
  </si>
  <si>
    <t xml:space="preserve">Designer/
Drafter
Mech.
TECH3 PO D </t>
  </si>
  <si>
    <t>CAD Engineer 
PROF4 AD</t>
  </si>
  <si>
    <t>BNL
SCI3_AD</t>
  </si>
  <si>
    <t>University
SCI3_Inst_X</t>
  </si>
  <si>
    <t>Carpenter
(Trades)
CRAFT3</t>
  </si>
  <si>
    <t>Electrician
(Trades)
CRAFT3</t>
  </si>
  <si>
    <t>Rigger
(Trades)
CRAFT3</t>
  </si>
  <si>
    <t>Welder
(Trades)
CRAFT3</t>
  </si>
  <si>
    <t>Plumber
(Trades)
CRAFT3</t>
  </si>
  <si>
    <t>Job Shopper
Mech.  
JOBSHOP PO M</t>
  </si>
  <si>
    <t>CAD
Technician
 Vacuum  
TECH3 AD</t>
  </si>
  <si>
    <t>sPHENIX
Technician
Mech.  
TECH3 PO M</t>
  </si>
  <si>
    <t>sPHENIX
Technician Elect.  
TECH3 PO E</t>
  </si>
  <si>
    <t>Student (unpaid)</t>
  </si>
  <si>
    <t>Student Intern 
(Paid)
Student_Paid_BNL</t>
  </si>
  <si>
    <t>Duration (d)</t>
  </si>
  <si>
    <t>Total</t>
  </si>
  <si>
    <t>Trades</t>
  </si>
  <si>
    <t>NOTES/LINKS</t>
  </si>
  <si>
    <t>Notes/LINKS</t>
  </si>
  <si>
    <t>WBS # 
(CLICK ON WORK PACKAGE WBS# TO SEE WORK PACKAGE DETAILS)</t>
  </si>
  <si>
    <t>TASK</t>
  </si>
  <si>
    <t>L2 Project Name</t>
  </si>
  <si>
    <t>L2 WBS Number</t>
  </si>
  <si>
    <t>L3 Project Name (Control Account)</t>
  </si>
  <si>
    <t>L3 WBS Number</t>
  </si>
  <si>
    <t>Work Package Name</t>
  </si>
  <si>
    <t>WBS Number</t>
  </si>
  <si>
    <t>Basis of Estimate Link</t>
  </si>
  <si>
    <t>sPHENIX Infrastructure</t>
  </si>
  <si>
    <t>Go To BoE</t>
  </si>
  <si>
    <t>WBS</t>
  </si>
  <si>
    <t>Description</t>
  </si>
  <si>
    <t>Item</t>
  </si>
  <si>
    <t>Vendor</t>
  </si>
  <si>
    <t>Status</t>
  </si>
  <si>
    <t>Basis of Estimate</t>
  </si>
  <si>
    <t>Grand Total</t>
  </si>
  <si>
    <t>QTY</t>
  </si>
  <si>
    <t>Unit Cost</t>
  </si>
  <si>
    <t>Link(s)</t>
  </si>
  <si>
    <t>Materials and Supplies Details</t>
  </si>
  <si>
    <t>Labor Estimate Details</t>
  </si>
  <si>
    <t>Step</t>
  </si>
  <si>
    <t>Resource</t>
  </si>
  <si>
    <t>Duration</t>
  </si>
  <si>
    <t>Qty (Repeats)</t>
  </si>
  <si>
    <t>WBS Number:</t>
  </si>
  <si>
    <t>Control Account Number</t>
  </si>
  <si>
    <t>Administrators</t>
  </si>
  <si>
    <t>Scientists</t>
  </si>
  <si>
    <t>Engineers</t>
  </si>
  <si>
    <t>Designers</t>
  </si>
  <si>
    <t>Students</t>
  </si>
  <si>
    <t>Designer/
Drafter
Elect.
TECH3 PO D</t>
  </si>
  <si>
    <t>Designer/
Drafter
CAD
TECH3 PO D</t>
  </si>
  <si>
    <t>Designer/
Drafter
Mag. Div.
TECH3 PO D</t>
  </si>
  <si>
    <t>CAD
Technician
 Cryo  
TECH3 AD</t>
  </si>
  <si>
    <t>Mag. Div, Engineer
PROF4 AM</t>
  </si>
  <si>
    <t>sPHENIX
Engineer Mechanical
PROF4 PO M</t>
  </si>
  <si>
    <t>sPHENIX
Engineer Electrical
PROF4 PO E</t>
  </si>
  <si>
    <t>University 
Designer/
Drafter
TECH3 PO D</t>
  </si>
  <si>
    <t>University.
Technician
TECH3_Inst_X</t>
  </si>
  <si>
    <t>CAD
Technician 
TECH3 AD</t>
  </si>
  <si>
    <t>Mag. Div.
Technician  
TECH3 AM</t>
  </si>
  <si>
    <t>Evaluate Exiting Power Distribution System for Line Electric Power</t>
  </si>
  <si>
    <t>Gather Design Requirements for All sPHENIX Subsystems for Line Electric Power</t>
  </si>
  <si>
    <t>Evaluate Normal, Emergency and UPS Load Requirements for Line Electric Power</t>
  </si>
  <si>
    <t>Calculate Power Transformer Requirements for Line Electric Power</t>
  </si>
  <si>
    <t>Size Conductors for Line Electric Power</t>
  </si>
  <si>
    <t>Create Line Electric Distribution Design/Schematic Drawings for Line Electric Power</t>
  </si>
  <si>
    <t>Review Line Electric Distribution Design/Safety</t>
  </si>
  <si>
    <t>Design/Safety Reviews Complete, Line Electric Power Distribution Released for Production</t>
  </si>
  <si>
    <t xml:space="preserve">Prepare Line Electric Power Distribution Components Procurement Package(s) </t>
  </si>
  <si>
    <t>Evaluate &amp; Process Line Electric Power Distribution Components Bid</t>
  </si>
  <si>
    <t>Procure &amp; Deliver Line Electric Power Distribution Components (leadtime and fabrication included)</t>
  </si>
  <si>
    <t>Perform Line Electric Power Distribution Components Acceptance</t>
  </si>
  <si>
    <t>Line Electric Power Distribution Components Ready for Installation</t>
  </si>
  <si>
    <t>Line Electric Power Distribution Work Package</t>
  </si>
  <si>
    <t>Address Action Items from Line Electric Distribution  Design &amp; Safety Reviews</t>
  </si>
  <si>
    <t>Analyze Design Detector Support Services Systems Requirements</t>
  </si>
  <si>
    <t>Create Layout/Schematic Drawings &amp; Design, Specification Control Documents, Assembly &amp; Detail Drawings for Design Detector Support Services Systems</t>
  </si>
  <si>
    <t>Review Design Detector Support Services Systems Design/Safety</t>
  </si>
  <si>
    <t>Design/Safety Reviews Complete, Detector Support Services Systems Components Released for Production</t>
  </si>
  <si>
    <t>Prepare Detector Support Services Systems Components Procurement Package(s)</t>
  </si>
  <si>
    <t>Evaluate &amp; Process Detector Support Services Systems Components Bids</t>
  </si>
  <si>
    <t>Procure &amp; Deliver Detector Support Services Systems Components (leadtime and fabrication included)</t>
  </si>
  <si>
    <t>Perform Detector Support Services Systems Components Acceptance</t>
  </si>
  <si>
    <t>Detector Support Services Systems Components Ready for Installation</t>
  </si>
  <si>
    <t>Address Action Items from Detector Support Services Systems Design &amp; Safety Reviews</t>
  </si>
  <si>
    <t>Detector Support Services Systems Components Work Package</t>
  </si>
  <si>
    <t>Address Action Items from Detector Electronics Racks and Rack generic support systems Design &amp; Safety Reviews</t>
  </si>
  <si>
    <t>Detector Electronics Racks and Rack generic support systems</t>
  </si>
  <si>
    <t>Analyze Detector Electronics Racks and Rack generic support systems Requirements</t>
  </si>
  <si>
    <t>Create Layout/Schematic Drawings &amp; Design, Specification Control Documents, Assembly &amp; Detail Drawings for Detector Electronics Racks and Rack generic support systems</t>
  </si>
  <si>
    <t>Review Detector Electronics Racks and Rack generic support systems Design/Safety</t>
  </si>
  <si>
    <t>Prepare Detector Electronics Racks and Rack generic support systems Components Procurement Package(s)</t>
  </si>
  <si>
    <t>Evaluate &amp; Process Detector Electronics Racks and Rack generic support systems Components Bids</t>
  </si>
  <si>
    <t>Procure &amp; Deliver Detector Electronics Racks and Rack generic support systems Components (leadtime and fabrication included)</t>
  </si>
  <si>
    <t>Perform Detector Electronics Racks and Rack generic support systems Components Acceptance</t>
  </si>
  <si>
    <t>Detector Electronics Racks and Rack generic support systems Components Ready for Installation</t>
  </si>
  <si>
    <t>Analyze Detector Gas and Cooling Services Systems Requirements</t>
  </si>
  <si>
    <t>Create Layout/Schematic Drawings &amp; Design, Specification Control Documents, Assembly &amp; Detail Drawings for Detector Gas and Cooling Services Systems</t>
  </si>
  <si>
    <t>Review Detector Gas and Cooling Services Systems Design/Safety</t>
  </si>
  <si>
    <t>Detector Gas and Cooling Services Systems</t>
  </si>
  <si>
    <t>Gas Mixing House &amp; Gas Pad Components Work Package</t>
  </si>
  <si>
    <t>Address Action Items from Gas Mixing House &amp; Gas Pad Components  Design &amp; Safety Reviews</t>
  </si>
  <si>
    <t>Analyze Gas Mixing House &amp; Gas Pad Components Requirements</t>
  </si>
  <si>
    <t>Create Gas Mixing House &amp; Gas Pad Components Schematic Design and Specification Control Documents</t>
  </si>
  <si>
    <t>Review Gas Mixing House &amp; Gas Pad Components Design/Safety</t>
  </si>
  <si>
    <t>Design/Safety Reviews Complete, Gas Mixing House &amp; Gas Pad Components Released for Production</t>
  </si>
  <si>
    <t>Prepare Gas Mixing House &amp; Gas Pad Components Procurement Package(s)</t>
  </si>
  <si>
    <t>Evaluate &amp; Process Gas Mixing House &amp; Gas Pad Components Bids</t>
  </si>
  <si>
    <t>Procure &amp; Deliver Gas Mixing House &amp; Gas Pad Components   (leadtime and fabrication included)</t>
  </si>
  <si>
    <t>Perform Gas Mixing House &amp; Gas Pad Components Acceptance</t>
  </si>
  <si>
    <t>Gas Mixing House &amp; Gas Pad  Components Ready for Installation</t>
  </si>
  <si>
    <t xml:space="preserve">Analyze Rack Room Modifications Requirements </t>
  </si>
  <si>
    <t>Create Rack Room Modifications Schematic Design and Specification Control Documents</t>
  </si>
  <si>
    <t>Review Rack Room Modifications Components Design/Safety</t>
  </si>
  <si>
    <t>Design/Safety Reviews Complete, Rack Room Modifications Components Released for Production</t>
  </si>
  <si>
    <t>Prepare Rack Room Modifications Components Procurement Package(s)</t>
  </si>
  <si>
    <t>Evaluate &amp; Process Rack Room Modifications Components Bids</t>
  </si>
  <si>
    <t>Procure &amp; Deliver Rack Room Modifications Components   (leadtime and fabrication included)</t>
  </si>
  <si>
    <t>Perform Rack Room Modifications Components Acceptance</t>
  </si>
  <si>
    <t>Rack Room Modifications Components Ready for Installation</t>
  </si>
  <si>
    <t>Address Action Items from  Rack Room Modifications  Design &amp; Safety Reviews</t>
  </si>
  <si>
    <t>Rack Room Modifications Work Package</t>
  </si>
  <si>
    <t xml:space="preserve">Work Package
WBS # </t>
  </si>
  <si>
    <t>Work Package 
WBS Title</t>
  </si>
  <si>
    <r>
      <rPr>
        <b/>
        <sz val="16"/>
        <color indexed="8"/>
        <rFont val="Calibri"/>
      </rPr>
      <t>Work Package Procurements (Total)</t>
    </r>
    <r>
      <rPr>
        <sz val="12"/>
        <color theme="1"/>
        <rFont val="Calibri"/>
        <family val="2"/>
        <scheme val="minor"/>
      </rPr>
      <t xml:space="preserve">
(includes purchased parts, Central Shops fabricated parts, contract labor. Does not include BNL labor other than Central Shops fabrication.)</t>
    </r>
  </si>
  <si>
    <t>WBS Title (Work Package)</t>
  </si>
  <si>
    <t>(click here to see the details of the labor and material cost estimate for this control account)</t>
  </si>
  <si>
    <t>(click here to see the details of the labor and material estimate for this Work Package)</t>
  </si>
  <si>
    <t>P. Giannotti</t>
  </si>
  <si>
    <t xml:space="preserve">1.  Reuse of existing materials and equipment from PHENIX removal and repurposing (R&amp;R) efforts wherever possible.
2. Labor estimates are for analyses, design and procurement of infrastructure materials to support the sPHENIX line electrical power distribution system. 
</t>
  </si>
  <si>
    <t>1.  Reuse of existing materials and equipment from PHENIX removal and repurposing (R&amp;R) efforts wherever possible.
2. Labor estimates are for analyses, design and procurement of infrastructure materials to support the sPHENIX On Detector/Carriage Safety Subsystems.</t>
  </si>
  <si>
    <t>Labor and material estimates are for analyses, design and procurement of the sPHENIX On DetectorSafety Subsystems.</t>
  </si>
  <si>
    <t>Too early in design phase for a detailed cost analysis, but based on similar requirements in PHENIX and assuming repurposing of much of the equipment, $12K seems reasonable</t>
  </si>
  <si>
    <t xml:space="preserve">Labor and material estimates are for analyses, design and procurement of HVAC components and materials based on existing PHENIX rack room components which are similar to those needed for sPHENIX.          
The existing rack room equipment is mostly adequate for sPHENIX needs and will be repurposed for sPHENIX. Some rework of the existing system is anticipated as reflected in the estimate.  </t>
  </si>
  <si>
    <t xml:space="preserve">Cost summary for this work package is limited to new hardware components and equipment and modifications to existing hardware (repurposed from PHENIX R&amp;R) as required to accomplish the tasks indicated in the "Dictionary Definition" section above.   
The labor and materials estimate for this work package can be found in this work book with the "Supporting Documents" link above.            
</t>
  </si>
  <si>
    <t>Cost summary for this work package is limited to new  components and equipment and modifications to existing equipment and furniture (repurposed from PHENIX R&amp;R) as required to accomplish the tasks indicated in the "Dictionary Definition" section above.   
The labor and materials estimate for this work package can be found in this work book with the "Supporting Documents" link above.</t>
  </si>
  <si>
    <t>Most rack room equipment will be repurposed from PHENIX R&amp;R. $20K seems like a good amount to cover any modifications or small additions needed.</t>
  </si>
  <si>
    <t>Evaluate &amp; Process Detector Gas and Cooling Services Systems Components Bids</t>
  </si>
  <si>
    <t>Address Action Items from Detector Gas and Cooling services Systems Design &amp; Safety Reviews</t>
  </si>
  <si>
    <t>Design/Safety Reviews Complete, Detector Gas and Cooling services Systems Components Released for Production</t>
  </si>
  <si>
    <t>Prepare Detector Gas and Cooling services Systems Components Procurement Package(s)</t>
  </si>
  <si>
    <t>Procure &amp; Deliver Detector Gas and Cooling services Systems Components (leadtime and fabrication included)</t>
  </si>
  <si>
    <t>Perform Detector Gas and Cooling services Systems Components Acceptance</t>
  </si>
  <si>
    <t>Detector Gas and Cooling services Systems Components Ready for Installation</t>
  </si>
  <si>
    <t>No modifications identified yet. Subsystems to bear costs of gas monitoring and distribution racks, additional supporting infrastucture not yet identified not expected to exceed $10K</t>
  </si>
  <si>
    <t xml:space="preserve">Material and labor estimates are for analyses, design and procurement of infrastructure materials to support the sPHENIX electronic racks and generic rack support systems   
Wherever possible PHENIX equipment will be repurposed to be used in this work package. As there are more PHENIX racks available, repurposing for this work package will be extensive. </t>
  </si>
  <si>
    <t xml:space="preserve"> Material and labor estimates are for analyses, design and procurement of infrastructure materials to support the sPHENIX detector gas and cooling systems services.  
Wherever possible PHENIX equipment will be repurposed to be used in this work package. As there are more PHENIX gas systems than sPHENIX, repurposing for this work package will be extensive. </t>
  </si>
  <si>
    <t>Material and labor estimates are for analyses, design and procurement of infrastructure materials to support the sPHENIX detector support services systems.   
Wherever possible PHENIX equipment will be repurposed to be used in this work package.</t>
  </si>
  <si>
    <t>Labor and material estimates are for analyses, design and procurement of control room and offices components and materials based on existing PHENIX control room and office components which are similar to those needed for sPHENIX.          
The existing control room and office equipment is mostly adequate for sPHENIX needs and will be repurposed for sPHENIX. Some rework/replacement/updating of the existing system is anticipated as reflected in the estimate.</t>
  </si>
  <si>
    <t xml:space="preserve">Labor and material estimates are for analyses, design and procurement of Gas Mixing House (GMH) and Gas Pad components and materials based on existing PHENIX GMH and gas Pad components which are similar to those needed for sPHENIX.          
The existing GMH and Gas Pad equipment is mostly adequate for sPHENIX needs and will be repurposed for sPHENIX. Some rework of the existing system is anticipated as reflected in the estimate.  </t>
  </si>
  <si>
    <t>Technical Scope: Analyze Design Detector Support Services Systems Requirements
Work Statement: Gather all relevant information from existing PHENIX documentation.</t>
  </si>
  <si>
    <t>Technical Scope : Analyze Detector Electronics Racks and Rack generic support systems Requirements.
Work Statement: Gather all relevant information from existing PHENIX documentation.</t>
  </si>
  <si>
    <t>Technical Scope: Analyze Detector Gas and Cooling Services Systems Requirements.
Work Statement: Gather all relevant information from existing PHENIX documentation.</t>
  </si>
  <si>
    <t>Technical Scope: Analyze On Detector/Carriage Safety Subsystems Requirements.
Work Statement: Gather all relevant information from existing PHENIX documentation.</t>
  </si>
  <si>
    <t>Technical Scope: Analyze Gas Mixing House &amp; Gas Pad Components Requirements.
Work Statement: Gather all relevant information from existing PHENIX documentation.</t>
  </si>
  <si>
    <t>Technical Scope : Analyze Rack Room Modifications Requirements. 
Work Statement: Gather all relevant information from existing PHENIX documentation.</t>
  </si>
  <si>
    <t>Technical Scope: Analyze Control Room and Offices Modifications Requirements.
Work Statement: Gather all relevant information from existing PHENIX documentation.</t>
  </si>
  <si>
    <t>Technical Scope: Evaluation of the existing power supplied to the PHENIX detector subsystems in the 1008 IR. 
Work Statement: Gather all relevant information from existing PHENIX documentation.</t>
  </si>
  <si>
    <t>Technical Scope: Evaluation of the specific requirements for sPHENIX detector subsystems line electric power. 
Work Statement: Gather all relevant information from subsystems.</t>
  </si>
  <si>
    <t>Technical Scope: Evaluation of the normal, emergency and UPS loads for sPHENIX detector subsystems in the 1008 IR. 
Work Statement: Gather all relevant information from existing PHENIX documentation.</t>
  </si>
  <si>
    <t>Technical Scope: Evaluation of the Power Transformer loads for sPHENIX detector subsystems in the 1008 IR. 
Work Statement: Gather all relevant information from existing PHENIX documentation.</t>
  </si>
  <si>
    <t>Technical Scope: Evaluation of the Line Electric Power conductors feeding the sPHENIX detector subsystems in the 1008 IR. 
Work Statement: Calculate the optimum size of conductors..</t>
  </si>
  <si>
    <t>Technical Scope: Design schematic drawings for the Line Electric Power Distribution System in the 1008 IR. 
Work Statement: Create appropriate One-line drawings to reflect the sPHENIX desired configuration.</t>
  </si>
  <si>
    <t>Technical Scope: Review the Line Electric Power Distribution System for sPHENIX detector subsystems in the 1008 IR. 
Work Statement: Prepare documents and presentations as appropriate for review by CAD electrical engineering.</t>
  </si>
  <si>
    <t>Technical Scope: Evaluation of the action items from Safety Reviews  for the Line Electric Power Distribution System. 1008 IR. 
Work Statement: Appropriately address all action items from review.</t>
  </si>
  <si>
    <t>Technical Scope: Develop the procurement packages for components in the Line Electric Distribution System. 
Work Statement: Gather all relevant information from existing PHENIX documentation.</t>
  </si>
  <si>
    <t>Technical Scope: Evaluation of the Line Electric Power Distribution components Bid documents. 
Work Statement: Prepare bid documents for line electrical power components, Initiate procure,ent of components.</t>
  </si>
  <si>
    <t>Technical Scope: Procurement and delivery of Line Electric Power Distribution components.  
Work Statement: Monitor and manage procurement process for line electric components.</t>
  </si>
  <si>
    <t>Technical Scope: Performance of Acceptance Tests for the Line Electric Power Distribution System. 
Work Statement: receive, inspect and accept line electric components.</t>
  </si>
  <si>
    <t>Technical Scope: Create Layout/Schematic Drawings &amp; Design, Specification Control Documents, Assembly &amp; Detail Drawings for Design Detector Support Services Systems.
Work Statement: Make appropriate detail drawings for Design Detector Support Services.</t>
  </si>
  <si>
    <t>Technical Scope:Review Design Detector Support Services Systems Design/Safety
Work Statement: Prepare documents and presentations as appropriate for review by CAD Safety Committee.</t>
  </si>
  <si>
    <t>Technical Scope: Address Action Items from Detector Support Services Systems Design &amp; Safety Reviews
Work Statement: Evaluate committee action items and address appropriately.</t>
  </si>
  <si>
    <t>Technical Scope: Prepare Detector Support Services Systems Components Procurement Package(s)
Work Statement: Prepare bid documents and initiate procurement of components.</t>
  </si>
  <si>
    <t>Technical Scope: Evaluate &amp; Process Detector Support Services Systems Components Bids
Work Statement: Evaluate vendor bids, select vendor, place contract with vendor.</t>
  </si>
  <si>
    <t>Technical Scope: Procure &amp; Deliver Detector Support Services Systems Components (leadtime and fabrication included)
Work Statement: Track and manage the procurement of all components for this item.</t>
  </si>
  <si>
    <t>Technical Scope: Perform Detector Support Services Systems Components Acceptance tests.
Work Statement: Receive, inspect and acceptance test all components for this item as appropriate.</t>
  </si>
  <si>
    <t>Technical Scope: Create Layout/Schematic Drawings &amp; Design, Specification Control Documents, Assembly &amp; Detail Drawings for Detector Electronics Racks and Rack generic support systems.
Work Statement: Make appropriate detail drawings for Detector Electronics Racks.</t>
  </si>
  <si>
    <t>Technical Scope: Review Detector Electronics Racks and Rack generic support systems Design/Safety criteria.
Work Statement: Prepare documents and presentations as appropriate for review by CAD Safety Committee.</t>
  </si>
  <si>
    <t>Technical Scope: Address Action Items from Detector Electronics Racks and Rack generic support systems Design &amp; Safety Reviews
Work Statement: Evaluate committee action items and address appropriately.</t>
  </si>
  <si>
    <t>Technical Scope:Prepare Detector Electronics Racks and Rack generic support systems Components Procurement Package(s)
Work Statement: Prepare bid documents and initiate procurement of components.</t>
  </si>
  <si>
    <t>Technical Scope: Evaluate &amp; Process Detector Electronics Racks and Rack generic support systems Components Bids
Work Statement: Evaluate vendor bids, select vendor, place contract with vendor.</t>
  </si>
  <si>
    <t>Technical Scope: Procure &amp; Deliver Detector Electronics Racks and Rack generic support systems Components (leadtime and fabrication included)
Work Statement: Track and manage the procurement of all components for this item.</t>
  </si>
  <si>
    <t>Technical Scope:Perform Detector Electronics Racks and Rack generic support systems Components Acceptance tests.
Work Statement: Receive, inspect and acceptance test all components for this item as appropriate.</t>
  </si>
  <si>
    <t>Technical Scope : Create Layout/Schematic Drawings &amp; Design, Specification Control Documents, Assembly &amp; Detail Drawings for Detector Gas and Cooling Services Systems.
Work Statement: Make appropriate detail drawings for Detector Gas and Cooling Systems.</t>
  </si>
  <si>
    <t>Technical Scope : Review Detector Gas and Cooling Services Systems Design/Safety citeria.
Work Statement: Prepare documents and presentations as appropriate for review by CAD Safety Committee.</t>
  </si>
  <si>
    <t>Technical Scope : Address Action Items from Detector Gas and Cooling services Systems Design &amp; Safety Reviews.
Work Statement: Evaluate committee action items and address appropriately.</t>
  </si>
  <si>
    <t>Technical Scope : Prepare Detector Gas and Cooling services Systems Components Procurement Package(s)
Work Statement: Prepare bid documents and initiate procurement of components.</t>
  </si>
  <si>
    <t>Technical Scope : Evaluate &amp; Process Detector Gas and Cooling Services Systems Components Bids.
Work Statement: Evaluate vendor bids, select vendor, place contract with vendor.</t>
  </si>
  <si>
    <t>Technical Scope : Procure &amp; Deliver Detector Gas and Cooling services Systems Components (leadtime and fabrication included)
Work Statement: Track and manage the procurement of all components for this item.</t>
  </si>
  <si>
    <t>Technical Scope : Perform Detector Gas and Cooling services Systems Components Acceptance tests.
Work Statement: Receive, inspect and acceptance test all components for this item as appropriate.</t>
  </si>
  <si>
    <t>Technical Scope: Create Schematic Design and Specification Control Documents for On-Detector/Carriage Safety Subsystems.
Work Statement: Make appropriate detail drawings for On Detector/Carriage Safety Subsystems.</t>
  </si>
  <si>
    <t>Technical Scope: Review On Detector/Carriage Safety Subsystems Design/Safety
Work Statement: Prepare documents and presentations as appropriate for review by CAD Safety Committee.</t>
  </si>
  <si>
    <t>Technical Scope: Address Action Items from On Detector/Carriage Safety Subsystems Design &amp; Safety Reviews
Work Statement: Evaluate committee action items and address appropriately.</t>
  </si>
  <si>
    <t>Technical Scope: Prepare On Detector/Carriage Safety Subsystems Components Procurement Package(s) 
Work Statement: Prepare bid documents and initiate procurement of components.</t>
  </si>
  <si>
    <t>Technical Scope:Evaluate &amp; Process On Detector/Carriage Safety Subsystems Components Bids
Work Statement: Evaluate vendor bids, select vendor, place contract with vendor.</t>
  </si>
  <si>
    <t>Technical Scope: Procure &amp; Deliver On Detector/Carriage Safety Subsystems Components   (leadtime and fabrication included).
Work Statement: Track and manage the procurement of all components for this item.</t>
  </si>
  <si>
    <t>Technical Scope: Perform On Detector/Carriage Safety Subsystems Components  Acceptance tests.
Work Statement: Receive, inspect and acceptance test all components for this item as appropriate.</t>
  </si>
  <si>
    <t>Technical Scope: Create Gas Mixing House &amp; Gas Pad Components Schematic Design and Specification Control Documents.
Work Statement: Make appropriate detail drawings for Gas Mixing House &amp; Gas Pad.</t>
  </si>
  <si>
    <t xml:space="preserve">Technical Scope: Review Gas Mixing House &amp; Gas Pad Components Design/Safety criteria.                          Work Statement: Prepare documents and presentations as appropriate for review by CAD Safety Committee.        </t>
  </si>
  <si>
    <t>Technical Scope :Address Action Items from Gas Mixing House &amp; Gas Pad Components  Design &amp; Safety Reviews.
Work Statement: Evaluate committee action items and address appropriately.</t>
  </si>
  <si>
    <t>Technical Scope:Prepare Gas Mixing House &amp; Gas Pad Components Procurement Package(s).
Work Statement: Prepare bid documents and initiate procurement of components.</t>
  </si>
  <si>
    <t>Technical Scope: Evaluate &amp; Process Gas Mixing House &amp; Gas Pad Components Bids.
Work Statement: Evaluate vendor bids, select vendor, place contract with vendor.</t>
  </si>
  <si>
    <t>Technical Scope: Procure &amp; Deliver Gas Mixing House &amp; Gas Pad Components   (leadtime and fabrication included)
Work Statement: Track and manage the procurement of all components for this item.</t>
  </si>
  <si>
    <t>Technical Scope: Perform Gas Mixing House &amp; Gas Pad Components Acceptance tests.
Work Statement: Receive, inspect and acceptance test all components for this item as appropriate.</t>
  </si>
  <si>
    <t>Technical Scope: Create Rack Room Modifications Schematic Design and Specification Control Documents.
Work Statement: Make appropriate detail drawings for Rack Room modifications.</t>
  </si>
  <si>
    <t>Technical Scope: Review Rack Room Modifications Components Design/Safety criteria.
Work Statement: Prepare documents and presentations as appropriate for review by CAD Safety Committee.</t>
  </si>
  <si>
    <t>Technical Scope:Address Action Items from  Rack Room Modifications  Design &amp; Safety Reviews.
Work Statement: Evaluate committee action items and address appropriately.</t>
  </si>
  <si>
    <t>Technical Scope: Prepare Rack Room Modifications Components Procurement Package(s).
Work Statement: Prepare bid documents and initiate procurement of components.</t>
  </si>
  <si>
    <t>Technical Scope: Evaluate &amp; Process Rack Room Modifications Components Bids.
Work Statement: Evaluate vendor bids, select vendor, place contract with vendor.</t>
  </si>
  <si>
    <t>Technical Scope: Procure &amp; Deliver Rack Room Modifications Components   (leadtime and fabrication included).
Work Statement: Track and manage the procurement of all components for this item.</t>
  </si>
  <si>
    <t>Technical Scope: Perform Rack Room Modifications Components Acceptance tests.
Work Statement: Receive, inspect and acceptance test all components for this item as appropriate.</t>
  </si>
  <si>
    <t>Technical Scope :Create Control Room and Offices Modifications Schematic Design and Specification Control Documents.
Work Statement: Make appropriate detail drawings for Control Room and Offices modifications.</t>
  </si>
  <si>
    <t>Technical Scope: Review Control Room and Offices Modifications Design/Safety criteria. 
Work Statement:  Prepare documents and presentations as appropriate for review by CAD Safety Committee.</t>
  </si>
  <si>
    <t>Technical Scope:Address Action Items from Control Room and Offices Modifications  Design &amp; Safety Reviews.
Work Statement: Evaluate committee action items and address appropriately.</t>
  </si>
  <si>
    <t>Technical Scope: Prepare Control Room and Offices Modifications Components Procurement Package(s).
Work Statement: Prepare bid documents and initiate procurement of components.</t>
  </si>
  <si>
    <t>Technical Scope:Evaluate &amp; Process Control Room and Offices Modifications Components Bids
Work Statement: Evaluate vendor bids, select vendor, place contract with vendor.</t>
  </si>
  <si>
    <t>Procure &amp; Deliver Control Room and Offices Modifications Components (leadtime and fabrication included).
Work Statement: Track and manage the procurement of all components for this item.</t>
  </si>
  <si>
    <t>Technical Scope: Perform Control Room and Offices Modifications Components Acceptance tests.
Work Statement: Receive, inspect and acceptance test all components for this item as appropriate.</t>
  </si>
  <si>
    <t>Labor Description/Risk Code</t>
  </si>
  <si>
    <t>Material Description/Risk Code</t>
  </si>
  <si>
    <t>sPHENIX Engineers, Technicians, Designers and Scientists; effort is well defined/ L4</t>
  </si>
  <si>
    <t>No Materials required for this task/M1</t>
  </si>
  <si>
    <t>TABLE 1: Labor risk codes</t>
  </si>
  <si>
    <t>Code</t>
  </si>
  <si>
    <t>Type of Estimate</t>
  </si>
  <si>
    <t>Contingency %</t>
  </si>
  <si>
    <t>L1</t>
  </si>
  <si>
    <t>Actual</t>
  </si>
  <si>
    <t>Actual costs incurred on activities completed to date.</t>
  </si>
  <si>
    <t>L2</t>
  </si>
  <si>
    <t>Level of Effort Tasks</t>
  </si>
  <si>
    <t>0%-20%</t>
  </si>
  <si>
    <t>Support type activities that must be done to support other work activities or the entire project effort, where estimated effort is based on the duration of the activities it is supporting.</t>
  </si>
  <si>
    <t>L3</t>
  </si>
  <si>
    <t>Advanced</t>
  </si>
  <si>
    <t>10%-25%</t>
  </si>
  <si>
    <t>Based on experience with documented identical or nearly identical work. Development of activities, resource requirements, and schedule constraints are highly mature. Technical requirements are very straightforward to achieve.</t>
  </si>
  <si>
    <t>L4</t>
  </si>
  <si>
    <t>Preliminary</t>
  </si>
  <si>
    <t>25%-40%</t>
  </si>
  <si>
    <t>Based on direct experience with similar work. Development of activities, resource requirements, and schedule constraints are defined as preliminary (beyond conceptual) design level. Technical requirements are achievable and with some precedent.</t>
  </si>
  <si>
    <t>L5</t>
  </si>
  <si>
    <t>Conceptual</t>
  </si>
  <si>
    <t>40%-60%</t>
  </si>
  <si>
    <t>Based on expert judgment using some experience as a reference. Development of activities, resource requirements, and schedule constraints are defined at a conceptual level. Technical requirements are moderately challenging.</t>
  </si>
  <si>
    <t>L6</t>
  </si>
  <si>
    <t>Pre-conceptual</t>
  </si>
  <si>
    <t>60%-80%</t>
  </si>
  <si>
    <t>Based on expert judgment without similar  experience. Development of activities, resource requirements, and schedule constraints are defined at a pre-conceptual level. Technical requirements are moderately challenging.</t>
  </si>
  <si>
    <t>L7</t>
  </si>
  <si>
    <t>Rough Estimate</t>
  </si>
  <si>
    <t>80%-100%</t>
  </si>
  <si>
    <t>Based on expert judgment without similar  experience. Development of activities, resource requirements, and schedule constraints is largely incomplete. Technical requirements are challenging.</t>
  </si>
  <si>
    <t>L8</t>
  </si>
  <si>
    <t>Beyond state of the art</t>
  </si>
  <si>
    <t>&gt; 100%</t>
  </si>
  <si>
    <t>No experience available for reference. Activities, resource requirements, and schedule constraints are completely undeveloped. Technical requirements are beyond state of the art.</t>
  </si>
  <si>
    <t>TABLE 2: Material risk codes</t>
  </si>
  <si>
    <t>M1</t>
  </si>
  <si>
    <t>Existing Purchase order</t>
  </si>
  <si>
    <t>Items have been completed or obligated. (Note: Contact Change Orders are considered a Risk and should not be included )</t>
  </si>
  <si>
    <t>M2</t>
  </si>
  <si>
    <t>Procurement for LOE/Oversight work</t>
  </si>
  <si>
    <t>M&amp;S items such as travel, software purchases and upgrades, computers, etc. estimated to support LOE efforts and other work activities.</t>
  </si>
  <si>
    <t>M3</t>
  </si>
  <si>
    <t>Items for which there is a catalog price or recent vendor quote based on a completed or nearly completed design or an existing design with little or no modifications and for which the costs are documented.</t>
  </si>
  <si>
    <t>M4</t>
  </si>
  <si>
    <t>Items that can be readily estimated from a reasonably detailed but not completed design; items adapted from existing designs but with moderate modifications, which have documented costs from past projects. A recent vendor survey (e.g., budgetary quote, vendor RFI response) based on a preliminary design belongs here.</t>
  </si>
  <si>
    <t>M5</t>
  </si>
  <si>
    <t>Items with a documented conceptual level of design; items adapted from existing designs but with extensive modifications, which have documented costs from past projects.</t>
  </si>
  <si>
    <t>M6</t>
  </si>
  <si>
    <t>Pre-conceptual - Common work</t>
  </si>
  <si>
    <t>Items that do not have a documented conceptual design, but do have documented costs from past projects. Use of this estimate type indicates little confidence in the estimate. Its use should be minimized when completing the final estimate.</t>
  </si>
  <si>
    <t>M7</t>
  </si>
  <si>
    <t>Pre-conceptual - Uncommon work</t>
  </si>
  <si>
    <t>Items that do not have a documented conceptual design, and have no documented costs from past projects. Its use should be minimized when completing the final estimate.</t>
  </si>
  <si>
    <t>M8</t>
  </si>
  <si>
    <t>Items that do not have a documented conceptual design, and have no documented costs from past projects. Technical requirements are beyond the state of the art.</t>
  </si>
  <si>
    <t>Note: unburdened costs</t>
  </si>
  <si>
    <t>n/a</t>
  </si>
  <si>
    <t>Mostly reuse existing PHENIX racks with internal hardware. Expect about $1000 per rack new components. Expect about 32 racks in IR (4 for Outer HCal, 4 for Inner HCal, 12 for EMCal, 2 each for TPC, MVTX, INTT and Min Bias and 4 additional general purpose)
Reuse of existing racks and buckets and heat exchanges saves approx. $8500/rack ($1800 for rack, $3000 for heat exchangers, $1000 for bucket, $600 for fans, $1000 for fittings and hardware, $500 for smoke detector, $600 for leak detector) =$272,000</t>
  </si>
  <si>
    <t>Outer HCal needs nothing, Iner HCal needs forced air, about $3000, TPC Needs liquid cooling and gas and laser, cooling ~$30,000, gas ~$8000, Laser, ~$2000 (use  existing laser), INTT and MTX need cooling $30000 each and N2 $2000 each, Min Bias needs N2 $2000
Total = $107000, (Note some costs to be borne by subsystems. This to be ironed out by integration negotiations. May reduce this number)</t>
  </si>
  <si>
    <t>Most control room and office equipment will be to0 old to be repurposed  from PHENIX R&amp;R. $50K seems like a good amount to cover any new computers and monitors and needed furniture upgrades.</t>
  </si>
  <si>
    <t>Detector Safety Subsystems Work Package</t>
  </si>
  <si>
    <t>Analyze Detector Safety Subsystems Requirements</t>
  </si>
  <si>
    <t>Create Schematic Design and Specification Control Documents for Detector Safety Subsystems</t>
  </si>
  <si>
    <t>Review Detector Safety Subsystems Design/Safety</t>
  </si>
  <si>
    <t>Address Action Items from Detector Safety Subsystems Design &amp; Safety Reviews</t>
  </si>
  <si>
    <t>Design/Safety Reviews Complete, Detector Safety Subsystems Components Released for Production</t>
  </si>
  <si>
    <t xml:space="preserve">Prepare Detector Safety Subsystems Components Procurement Package(s) </t>
  </si>
  <si>
    <t>Evaluate &amp; Process Detector Safety Subsystems Components Bids</t>
  </si>
  <si>
    <t>Procure &amp; Deliver Detector Safety Subsystems Components   (leadtime and fabrication included)</t>
  </si>
  <si>
    <t>Perform Detector Safety Subsystems Components  Acceptance</t>
  </si>
  <si>
    <t>Detector Safety Subsystems Components   Ready for Installation</t>
  </si>
  <si>
    <t>Control Room Work Package</t>
  </si>
  <si>
    <t>Analyze Control Room Requirements</t>
  </si>
  <si>
    <t>Create Control Room Schematic Design and Specification Control Documents</t>
  </si>
  <si>
    <t>Review Control Room Design/Safety</t>
  </si>
  <si>
    <t>Address Action Items from Control Room Design &amp; Safety Reviews</t>
  </si>
  <si>
    <t>Design/Safety Reviews Complete, Control Room Components Released for Production</t>
  </si>
  <si>
    <t>Prepare Control Room Components Procurement Package(s)</t>
  </si>
  <si>
    <t>Evaluate &amp; Process Control Room Components Bids</t>
  </si>
  <si>
    <t>Procure &amp; Deliver Control Room Components (leadtime and fabrication included)</t>
  </si>
  <si>
    <t>Perform Control Room Components Acceptance</t>
  </si>
  <si>
    <t>Description of this Control Account:</t>
  </si>
  <si>
    <t>Work Package Description</t>
  </si>
  <si>
    <t>Material Cost for this Work Package</t>
  </si>
  <si>
    <t>Project Labor Cost by Resource Category</t>
  </si>
  <si>
    <t>Total Labor Cost</t>
  </si>
  <si>
    <t>Return to Navigation Page</t>
  </si>
  <si>
    <t>Return to Navigation Sheet</t>
  </si>
  <si>
    <t>Design/Safety Reviews Complete, Detector Electronics Racks and Rack generic support systems Components Released for Production</t>
  </si>
  <si>
    <t>Total Labor Cost for Work Package</t>
  </si>
  <si>
    <t>Total Material</t>
  </si>
  <si>
    <t>Detector Support Systems</t>
  </si>
  <si>
    <t>Control Room components Ready for Installation</t>
  </si>
  <si>
    <t xml:space="preserve">Cost summary for this work package is limited to hardware and installation specific tooling and fixtures for infrastructure installation tasks as indicated in the "Dictionary Definition" section above.   </t>
  </si>
  <si>
    <t>Resource summary for this work package resource requirements in Hours by Resource Category</t>
  </si>
  <si>
    <t>Resource Summary for Facility Support Systems, Safety Systems and Non-IR Infrastructure
in Hours by Resource Type</t>
  </si>
  <si>
    <t>Scientist (hours)</t>
  </si>
  <si>
    <t>Engineer/Professional (hours)</t>
  </si>
  <si>
    <t>Designer/Drafter (hours)</t>
  </si>
  <si>
    <t>Technicians (hours)</t>
  </si>
  <si>
    <t>Bargaining Unit Trades (hours)</t>
  </si>
  <si>
    <t xml:space="preserve">Designer/
Tech
JOBSHOP </t>
  </si>
  <si>
    <t>hours</t>
  </si>
  <si>
    <t>Scientist (hrs)</t>
  </si>
  <si>
    <t>Engineer/Professional (hrs)</t>
  </si>
  <si>
    <t>Designer/Drafter (hrs)</t>
  </si>
  <si>
    <t>Technicians (hrs)</t>
  </si>
  <si>
    <t>Bargaining Unit Trades (hrs)</t>
  </si>
  <si>
    <t>Materials and Supplies
$</t>
  </si>
  <si>
    <t>RISK CODE/%</t>
  </si>
  <si>
    <t>Hours for each Resource Category by WBS#</t>
  </si>
  <si>
    <t>hrs</t>
  </si>
  <si>
    <t>Hours</t>
  </si>
  <si>
    <t>Total Labor Costs for this work package by Resource Catgory</t>
  </si>
  <si>
    <t>Checksum for hours</t>
  </si>
  <si>
    <t>Total Labor cost with estimate uncertainty</t>
  </si>
  <si>
    <t>Total Material Cost with estimate uncertainty</t>
  </si>
  <si>
    <t>Rough order of magnitude estimate, but the work is fairly early though based on similar previous projects. 40% estimate uncertainty is reasonable./M5</t>
  </si>
  <si>
    <t>Total Labor w/estimate uncertainty</t>
  </si>
  <si>
    <t>Total  material w/estimate uncertainty</t>
  </si>
  <si>
    <t>Effective Labor estimate uncertainty for this Work Package</t>
  </si>
  <si>
    <t>Effective Material estimate uncertainty for this Work Package</t>
  </si>
  <si>
    <t>estimate uncertainty</t>
  </si>
  <si>
    <t>Item estimate uncertainty</t>
  </si>
  <si>
    <t>Wt estimate uncertainty</t>
  </si>
  <si>
    <t>Total w/ estimate uncertainty</t>
  </si>
  <si>
    <t>Grand Total w/ estimate uncertainty</t>
  </si>
  <si>
    <t>Labor estimate uncertainty:</t>
  </si>
  <si>
    <t>Material estimate uncertainty:</t>
  </si>
  <si>
    <t>Rough order of magnitude estimate, but the work is fairly predictable based on similar previous projects. 25% estimate uncertainty is reasonable./M4</t>
  </si>
  <si>
    <t>Mostly reuse existing PHENIX support services systems. Expect about $4000 per subsystem new components =8 x $4000 . (cable trays, stands, piping, hardware etc, very prelimineary so use 40% estimate uncertainty on material.</t>
  </si>
  <si>
    <t xml:space="preserve">Estimates for the labor and material described in this Control account are currently based on Engineering estimates and analyses of infrastructure concepts based on evolving design of the individual subsystems. estimate uncertainty is assigned to each detail in each work package. The overall material estimate uncertainty for this control account is determined by a weight averaged summation ("bottoms up") of the estimate uncertainties for the individual work packages.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</si>
  <si>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Work Package are currently based on Engineering estimates and analyses of infrastructure concepts based on evolving design of the individual subsystems. estimate uncertainty is assigned to each detail in the work package. The overall material estimate uncertainty for this work package is determined by a weight averaged summation ("bottoms up") of the estimate uncertainties for the individual labor tasks and material items.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</si>
  <si>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work package are currently based on Engineering estimates and analyses of rack room concepts based on evolving design of the individual subsystems. estimate uncertainty is assigned to each detail in this work package. The overall material estimate uncertainty for this control account is determined by a weight averaged summation of the estimate uncertainties for the individual components. Labor estimate uncertainty for all labor is assumed at a constant 25%.                
               </t>
  </si>
  <si>
    <t xml:space="preserve">Estimates for the labor and material described in this work package are currently based on Engineering estimates and analyses of control room and offices concepts based on evolving design of the individual subsystems. estimate uncertainty is assigned to each detail in this work package. The overall material estimate uncertainty for this control account is determined by a weight averaged summation of the estimate uncertainties for the individual components. Labor estimate uncertainty for all labor is assumed at a constant 25%.                
              </t>
  </si>
  <si>
    <t>2.04.01</t>
  </si>
  <si>
    <t>2.04.01.01</t>
  </si>
  <si>
    <t>2.04.01.02</t>
  </si>
  <si>
    <t>2.04.01.03</t>
  </si>
  <si>
    <t>2.04.01.04</t>
  </si>
  <si>
    <t>2.04.01.05</t>
  </si>
  <si>
    <t>2.04.01.06</t>
  </si>
  <si>
    <t>2.04.01.07</t>
  </si>
  <si>
    <t>2.04.01.08</t>
  </si>
  <si>
    <t xml:space="preserve">Technical Scope:
WBS 2.04.01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Line Electric Power Distribution
2.   Detector Support Services Systems Components  
3.   Detector Electronics Racks and Rack generic support systems  
4.   Detector Gas and Cooling Services Systems  
5.   Detector Safety Subsystems    
6.   Gas Mixing House &amp; Gas Pad Components    
7.   Rack Room Modifications    
8.   Control Room and Offices Modifications   
Work Statement:
The actual installation of  these components and equipment will take place at the sPHENIX experiment complex at building 1008 and is covered in the sPHENIX 2.05.01 control account. There are 8 work packages included in this control account. Each work package has its own separate Basis of Estimate (BoE) document elsewhere in this workbook. These documents can be accessed from the Navigation page in this workbook. (see link below). </t>
  </si>
  <si>
    <t>This estimate covers the labor and material cost estimates for the following:
1.  Labor involved in planning, design and procurement of infrastructure equipment and components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</si>
  <si>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Technical Scope:
This work package encompasses all scientific, engineering and technical staff efforts to plan and supervise all aspects of the sPHENIX line electrical requirements and distribution of line electricity to all subsystems. Electrical distribution within the subsystems and detector control, signal and monitoring electronics are outside of this scope. (see each subsystems work packages for such info)
Work Statement:
 This work package includes the following tasks:
1.  Evaluate the existing facility electric power distribution system at building 1008A to adequately supply sPHENIX Experimental Equipment. Perform a load flow and short circuit analysis starting from the 13.8KV/480V Substation 8A to the 480VAC Bus DP, through to the 208VAC Bus DPA and ending at the 208VAC distribution panels in the Intersection Region (IR). 
2. Perform an ARC Flash calculation.
3. Modify the above system, as required, including but not limited to, transformers, circuit breakers, power quality instruments/equipment to facilitate remote monitoring &amp; control, cables, and Transient Voltage Surge Suppression (TVSS).
4. Review the design 
5. Procure equipment needed to implement this design. 
6. Deliver the equipment to building 1008  the sPHENIX complex ready to be install. (Note: actual installation is covered under sPHENIX WBS 2.05.01)
</t>
  </si>
  <si>
    <t>This estimate covers the labor and material cost estimates for the following:
1.  Labor involved in planning, design and procurement of line electrical distribution equipment and components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</si>
  <si>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This estimate covers the labor and material cost estimates for the following:
1.  Labor involved in planning, design and procurement of the detector support services systems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     </t>
  </si>
  <si>
    <t>This estimate covers the labor and material cost estimates for the following:
1.  Labor involved in planning, design and procurement of the electronics racks support systems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</si>
  <si>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This estimate covers the labor and material cost estimates for the following:
1.  Labor involved in planning, design and procurement of the detector gas and cooling systems services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</si>
  <si>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This estimate covers the labor and material cost estimates for the following:
1.  Labor involved in planning, design and procurement of Rack Room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</si>
  <si>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This estimate covers the labor and material cost estimates for the following:
1.  Labor involved in planning, design and procurement of Rack Room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              
</t>
  </si>
  <si>
    <t xml:space="preserve">This estimate covers the labor and material cost estimates for the following:
1.  Labor involved in planning, design and procurement of control room and offices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              
</t>
  </si>
  <si>
    <t>2.03.01: Detector Mechanical 
and Support System</t>
  </si>
  <si>
    <t>2.04.02: Facility Support Systems</t>
  </si>
  <si>
    <t>2.03 and 2.04: Infrastructure</t>
  </si>
  <si>
    <t xml:space="preserve">Technical Scope:
This work package encompasses all scientific, engineering and technical staff efforts to plan and supervise all aspects of the specification and design of detector support services including cable routing and management, fibers, cooling lines, routing and cable manangement of monitoring and control lines, etc., including cable trays, mounting hardware etc.,  dry air, N2 and shop air. Also included in this work package are signal lines (fiber/cable) between on carriage racks and rack room electronics. (Note cables and fibers from detectors to patch panels, detectors to on carriage racks and patch panels to rack room racks are not part of this work package. (See the work packages associated with the individual subsystems, WBS 1.02 through 1.07 and WBS 2.02, 2.05, 3.01 and 3.02 for information on these specific cables/fibers)
Work Statement:
This work package includes the following tasks:
1.  Analyze Design Detector Support Services Systems Requirements
2.  Create Layout/Schematic Drawings &amp; Design, Specification Control Documents, Assembly &amp; Detail Drawings for Design Detector Support Services Systems
3.  Review Design Detector Support Services Systems Design/Safety, address action items
4.  Prepare Detector Support Services Systems Components Procurement Package(s)
5.  Evaluate &amp; Process Detector Support Services Systems Components Bids
6.  Procure &amp; Deliver Detector Support Services Systems Components (leadtime and fabrication included)
7.  Perform Detector Support Services Systems Components Acceptance
 NOTE: - Installation of these components is not included here; that is part of WBS 2.05  </t>
  </si>
  <si>
    <t xml:space="preserve">Technical Scope:
This work package encompasses all scientific, engineering and technical staff efforts to plan and supervise all aspects of the specification and design of detector on carriage racks and generic control safety power distribution. (Note electronics and custom equipment specifically designed for the subsytem is not part of this work package). (See the work packages associated with the individual subsystems, WBS 1.02 through 1.07 and WBS 2.02, 2.05, 3.01 and 3.02 for information on these specific items.)
Work Statement:
This work package includes the following tasks:
1. Design individual electronics racks to house the electronics chassis for the sPHENIX detector subsystems. 
2. Design the internal rack cooling systems consisting of water piping, heat exchangers and fan trays .
3. Design the internal rack Supervisory Control &amp; Data Aquisition System (SCADA) including safety monitoring &amp; alarms.
4. Review the design 
5. Procure equipment needed to implement this design. 
6. Deliver the equipment to building 1008  the sPHENIX complex ready to be install.
 (Note: actual installation is covered under sPHENIX WBS 2.05.01)               
</t>
  </si>
  <si>
    <t xml:space="preserve">Technical Scope:
This work package encompasses all scientific, engineering and technical staff efforts to plan and supervise all aspects of the specification and design of detector gas and cooling services including pipe/tube routing and off detector distribution panels,  control and monitoring cables and cable management.  (Note Generic cooling and gas services- e.g. dry air, dry N2- are included in this work package. Detector specific cooling mediums and gas and associated gas distribution racks and monitoring equipment -e.g. GMH computers- are not included in this work package. (See the work packages associated with the individual subsystems, WBS 1.02 through 1.07 and WBS 2.02, 2.05, 3.01 and 3.02 for information on these specific cables/fibers)
Work Statement:
This work package includes the following tasks:
1.  Analyze Detector Gas and Cooling Services Systems Requirements
2. Create Layout/Schematic Drawings &amp; Design, Specification Control Documents, Assembly &amp; Detail Drawings for Detector Gas and Cooling Services Systems
3. Review Detector Gas and Cooling Services Systems Design/Safety; address action items
4. Prepare Detector Gas and Cooling services Systems Components Procurement Package(s)
5. Evaluate &amp; Process Detector Gas and Cooling Services Systems Components Bids
6. Procure &amp; Deliver Detector Gas and Cooling services Systems Components (leadtime and fabrication included)
7. Perform Detector Gas and Cooling services Systems Components Acceptance
 NOTE: - Installation of these components is not included here; that is part of WBS 2.05  </t>
  </si>
  <si>
    <t xml:space="preserve">Technical Scope:
This work package encompasses all scientific, engineering and technical staff efforts to plan and supervise all aspects of the specification and design of Gas Mixing House &amp; Gas Pad Components required to support the sPHENIX upgrade. (Note Gas system supply, monitoring and distribution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Analyze Gas Mixing House &amp; Gas Pad Components Requirements
2.   Create Gas Mixing House &amp; Gas Pad Components Schematic Design and Specification Control Documents
3.   Review Gas Mixing House &amp; Gas Pad Components Design/Safety; adress action items
4.   Prepare Gas Mixing House &amp; Gas Pad Components Procurement Package(s)
5.   Evaluate &amp; Process Gas Mixing House &amp; Gas Pad Components Bids
6.   Procure &amp; Deliver Gas Mixing House &amp; Gas Pad Components   (leadtime and fabrication included)
7.   Perform Gas Mixing House &amp; Gas Pad Components Acceptance
8.   Gas Mixing House &amp; Gas Pad  Components Ready for Installation 
 NOTE: - Installation of these components is not included here; that is part of WBS 2.05                            
               </t>
  </si>
  <si>
    <t xml:space="preserve">Technical Scope:
This work package encompasses all scientific, engineering and technical staff efforts to plan and supervise all aspects of the specification and design of rack room racks and generic rack room equipment required to support the sPHENIX upgrade. (Note electronics and custom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Evaluate the PHENIX Rack Room at building 1008 to accommodate new electronics racks and components necessary to support the sPHENIX Experiment.
2. Design modifications or replacements, as required for the installation of equipment.
3. Procure the necessary equipment to upgrade the existing Rack Room.
4. Deliver all components and equipment to sPHENIX complex at building 1008 for installation 
 NOTE: - Installation of these components is not included here; that is part of WBS 2.05             
</t>
  </si>
  <si>
    <t>Technical Scope:
This work package encompasses all scientific, engineering and technical staff efforts to plan and supervise all aspects of the specification and design of control room and office modifications required to support the sPHENIX upgrade. (Note custom control room and office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Evaluate the PHENIX control room and offices at building 1008 to update furniture, computers, and related equipmentand components necessary to support the sPHENIX Experiment.
2. Design modifications or replacements, as required for the installation of equipment.
3. Procure the necessary equipment to upgrade the existing control room and offices.
4. Deliver all components and equipment to sPHENIX complex at building 1008 for installation 
 NOTE: - Installation of these components is not included here; that is part of WBS 2.05</t>
  </si>
  <si>
    <t xml:space="preserve">"Technical Scope:
This work package encompasses all scientific, engineering and technical staff efforts to plan and supervise all aspects of the specification and design of detector on carriage racks and generic control safety power distribution. (Note electronics and custom equipment specifically designed for the subsytem is not part of this work package). (See the work packages associated with the individual subsystems, WBS 1.2 through 1.07, 2.02 , 2.05 , 3.01 and 3.02 for information on these specific items.)
Work Statement:
This work package includes the following tasks:
1. Design individual electronics racks to house the electronics chassis for the sPHENIX detector subsystems. 
2. Design the internal rack cooling systems consisting of water piping, heat exchangers and fan trays .
3. Design the internal rack Supervisory Control &amp; Data Aquisition System (SCADA) including safety monitoring &amp; alarms.
4. Review the design 
5. Procure equipment needed to implement this design. 
6. Deliver the equipment to building 1008  the sPHENIX complex ready to be install.
 (Note: actual installation is covered under sPHENIX WBS 2.05.02)               
</t>
  </si>
  <si>
    <t xml:space="preserve">1.  Reuse of existing materials and equipment from PHENIX removal and repurposing (R&amp;R) efforts wherever possible.
2. Labor estimates are for analyses, design and procurement of infrastructure materials to support the sPHENIX detector subsystems. 
3.  Chillers, Gas system source, distribution, and other services are covered by this control account (see WBS 2.04.01) or Control Account 2.04.02 (Facility Support Systems)  or the individual detector subsystems or the Magnet subsystem. More detailed explanation for this division of responsibility is provided in the BoE's for the individual work packages under this control account. (see the navigation page to access the work package BoE's.
</t>
  </si>
  <si>
    <t>Technical Scope:
This work package encompasses all scientific, engineering and technical staff efforts to plan and supervise all aspects of the specification and design of the on-detector/carriage safety subsystems including in rack smoke and leak detector systems and on carriage smoke and leak detection systems.  (Note Off detector/carriage safety subsystems are covered in work package WBS 2.04.02.4.)
Work Statement:
This work package includes the following tasks:
1 Design the individual On Detector "Safety Monitor and Control Systems" (SMCS) to protect the sPHENIX subsystems from faults.
2. Procure the necessary equipment to upgrade the existing On-Detector SMCS control system
3. Deliver all components and equipment to sPHENIX complex at building 1008 for installation 
 NOTE: - Installation of these components is not included here; that is part of WBS 2.05</t>
  </si>
  <si>
    <t>Total Unburdened Material Cost for CA # 2.04.02 =</t>
  </si>
  <si>
    <t>Total  for CA 2.04.02</t>
  </si>
  <si>
    <t>Control account 2.04.01 Bottoms Up Composite estimate uncertainty (%)</t>
  </si>
  <si>
    <t>S327400</t>
  </si>
  <si>
    <t>S327500</t>
  </si>
  <si>
    <t>S327600</t>
  </si>
  <si>
    <t>S327700</t>
  </si>
  <si>
    <t>S327800</t>
  </si>
  <si>
    <t>S327900</t>
  </si>
  <si>
    <t>S328000</t>
  </si>
  <si>
    <t>S328100</t>
  </si>
  <si>
    <t>S328200</t>
  </si>
  <si>
    <t>S328550</t>
  </si>
  <si>
    <t>S328850</t>
  </si>
  <si>
    <t>S329200</t>
  </si>
  <si>
    <t>S329300</t>
  </si>
  <si>
    <t>S329400</t>
  </si>
  <si>
    <t>S329500</t>
  </si>
  <si>
    <t>S329600</t>
  </si>
  <si>
    <t>S329700</t>
  </si>
  <si>
    <t>S329800</t>
  </si>
  <si>
    <t>S329900</t>
  </si>
  <si>
    <t>S330000</t>
  </si>
  <si>
    <t>S330300</t>
  </si>
  <si>
    <t>S330400</t>
  </si>
  <si>
    <t>S330700</t>
  </si>
  <si>
    <t>S330800</t>
  </si>
  <si>
    <t>S330900</t>
  </si>
  <si>
    <t>S331000</t>
  </si>
  <si>
    <t>S331100</t>
  </si>
  <si>
    <t>S331200</t>
  </si>
  <si>
    <t>S331300</t>
  </si>
  <si>
    <t>S331600</t>
  </si>
  <si>
    <t>S331700</t>
  </si>
  <si>
    <t>S331800</t>
  </si>
  <si>
    <t>S331900</t>
  </si>
  <si>
    <t>S332000</t>
  </si>
  <si>
    <t>S332100</t>
  </si>
  <si>
    <t>S332200</t>
  </si>
  <si>
    <t>S332300</t>
  </si>
  <si>
    <t>S332600</t>
  </si>
  <si>
    <t>S332700</t>
  </si>
  <si>
    <t>S332800</t>
  </si>
  <si>
    <t>S332900</t>
  </si>
  <si>
    <t>S333000</t>
  </si>
  <si>
    <t>S333100</t>
  </si>
  <si>
    <t>S333200</t>
  </si>
  <si>
    <t>S333300</t>
  </si>
  <si>
    <t>S333400</t>
  </si>
  <si>
    <t>S333700</t>
  </si>
  <si>
    <t>S333800</t>
  </si>
  <si>
    <t>S333900</t>
  </si>
  <si>
    <t>S334000</t>
  </si>
  <si>
    <t>S334100</t>
  </si>
  <si>
    <t>S334200</t>
  </si>
  <si>
    <t>S334300</t>
  </si>
  <si>
    <t>S334400</t>
  </si>
  <si>
    <t>S334500</t>
  </si>
  <si>
    <t>S334800</t>
  </si>
  <si>
    <t>S334900</t>
  </si>
  <si>
    <t>S335000</t>
  </si>
  <si>
    <t>S335100</t>
  </si>
  <si>
    <t>S335200</t>
  </si>
  <si>
    <t>S335300</t>
  </si>
  <si>
    <t>S335400</t>
  </si>
  <si>
    <t>S335500</t>
  </si>
  <si>
    <t>S335600</t>
  </si>
  <si>
    <t>S335900</t>
  </si>
  <si>
    <t>S336000</t>
  </si>
  <si>
    <t>S336100</t>
  </si>
  <si>
    <t>S336200</t>
  </si>
  <si>
    <t>S336300</t>
  </si>
  <si>
    <t>S336400</t>
  </si>
  <si>
    <t>S336500</t>
  </si>
  <si>
    <t>S336600</t>
  </si>
  <si>
    <t>S336700</t>
  </si>
  <si>
    <t>S337000</t>
  </si>
  <si>
    <t>S337100</t>
  </si>
  <si>
    <t xml:space="preserve"> S328500 /S328600 /S328700 /S328800 /S328900 /S329000 /S329100</t>
  </si>
  <si>
    <t xml:space="preserve">S330100 /S330200 </t>
  </si>
  <si>
    <t>S330600 /S330600</t>
  </si>
  <si>
    <t>S331400 /S331500</t>
  </si>
  <si>
    <t>S332400 /S332500</t>
  </si>
  <si>
    <t>S333500 /S333600</t>
  </si>
  <si>
    <t>S334600 /S334700</t>
  </si>
  <si>
    <t>S335700 /S335800</t>
  </si>
  <si>
    <t>WBS #     (Activity ID)</t>
  </si>
  <si>
    <t>S336800 /S336900</t>
  </si>
  <si>
    <t>WBS #  (Activity ID)</t>
  </si>
  <si>
    <t xml:space="preserve">  WBS #  (Activity ID)
(CLICK ON WORK PACKAGE WBS# TO SEE WORK PACKAGE DETAILS)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</si>
</sst>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quot;$&quot;#,##0.00;\-&quot;$&quot;#,##0.00"/>
    <numFmt numFmtId="165" formatCode="_-&quot;$&quot;* #,##0.00_-;\-&quot;$&quot;* #,##0.00_-;_-&quot;$&quot;* &quot;-&quot;??_-;_-@_-"/>
    <numFmt numFmtId="166" formatCode="&quot;$&quot;#,##0.00"/>
    <numFmt numFmtId="167" formatCode="&quot;$&quot;#,##0"/>
    <numFmt numFmtId="168" formatCode="00000"/>
  </numFmts>
  <fonts count="60">
    <font>
      <sz val="12"/>
      <color theme="1"/>
      <name val="Calibri"/>
      <family val="2"/>
      <scheme val="minor"/>
    </font>
    <font>
      <sz val="12"/>
      <color theme="1"/>
      <name val="Calibri"/>
      <family val="2"/>
      <scheme val="minor"/>
    </font>
    <font>
      <sz val="12"/>
      <color theme="1"/>
      <name val="Calibri"/>
      <family val="2"/>
      <scheme val="minor"/>
    </font>
    <font>
      <b/>
      <sz val="12"/>
      <color indexed="8"/>
      <name val="Calibri"/>
      <family val="2"/>
    </font>
    <font>
      <b/>
      <sz val="16"/>
      <color indexed="8"/>
      <name val="Calibri"/>
    </font>
    <font>
      <b/>
      <sz val="11"/>
      <color theme="0"/>
      <name val="Calibri"/>
      <family val="2"/>
      <scheme val="minor"/>
    </font>
    <font>
      <sz val="11"/>
      <color rgb="FF006100"/>
      <name val="Calibri"/>
      <family val="2"/>
      <scheme val="minor"/>
    </font>
    <font>
      <b/>
      <sz val="12"/>
      <color theme="1"/>
      <name val="Calibri"/>
      <family val="2"/>
      <scheme val="minor"/>
    </font>
    <font>
      <b/>
      <sz val="14"/>
      <name val="Calibri"/>
      <scheme val="minor"/>
    </font>
    <font>
      <b/>
      <sz val="12"/>
      <color rgb="FF000000"/>
      <name val="Calibri"/>
      <family val="2"/>
      <scheme val="minor"/>
    </font>
    <font>
      <b/>
      <sz val="16"/>
      <color theme="1"/>
      <name val="Calibri"/>
      <scheme val="minor"/>
    </font>
    <font>
      <sz val="12"/>
      <color rgb="FF000000"/>
      <name val="Calibri"/>
      <scheme val="minor"/>
    </font>
    <font>
      <b/>
      <i/>
      <sz val="12"/>
      <color theme="1"/>
      <name val="Calibri"/>
      <scheme val="minor"/>
    </font>
    <font>
      <sz val="12"/>
      <color theme="1"/>
      <name val="Calibri"/>
      <family val="2"/>
    </font>
    <font>
      <b/>
      <sz val="12"/>
      <color theme="1"/>
      <name val="Calibri"/>
      <family val="2"/>
    </font>
    <font>
      <b/>
      <sz val="14"/>
      <color theme="1"/>
      <name val="Calibri"/>
      <scheme val="minor"/>
    </font>
    <font>
      <sz val="12"/>
      <name val="Calibri"/>
      <scheme val="minor"/>
    </font>
    <font>
      <sz val="96"/>
      <color theme="1"/>
      <name val="Calibri"/>
      <scheme val="minor"/>
    </font>
    <font>
      <b/>
      <sz val="18"/>
      <color theme="1"/>
      <name val="Calibri"/>
      <scheme val="minor"/>
    </font>
    <font>
      <u/>
      <sz val="12"/>
      <color theme="10"/>
      <name val="Calibri"/>
      <family val="2"/>
      <scheme val="minor"/>
    </font>
    <font>
      <u/>
      <sz val="12"/>
      <color theme="11"/>
      <name val="Calibri"/>
      <family val="2"/>
      <scheme val="minor"/>
    </font>
    <font>
      <b/>
      <sz val="14"/>
      <color indexed="8"/>
      <name val="Calibri"/>
    </font>
    <font>
      <sz val="14"/>
      <color theme="1"/>
      <name val="Calibri"/>
    </font>
    <font>
      <b/>
      <sz val="20"/>
      <color theme="1"/>
      <name val="Calibri"/>
      <scheme val="minor"/>
    </font>
    <font>
      <b/>
      <sz val="28"/>
      <color rgb="FF006100"/>
      <name val="Calibri"/>
      <scheme val="minor"/>
    </font>
    <font>
      <b/>
      <sz val="24"/>
      <color theme="1"/>
      <name val="Calibri"/>
      <scheme val="minor"/>
    </font>
    <font>
      <sz val="20"/>
      <color theme="1"/>
      <name val="Calibri"/>
      <scheme val="minor"/>
    </font>
    <font>
      <sz val="14"/>
      <color theme="1"/>
      <name val="Calibri"/>
      <scheme val="minor"/>
    </font>
    <font>
      <sz val="60"/>
      <color theme="1"/>
      <name val="Calibri"/>
      <scheme val="minor"/>
    </font>
    <font>
      <sz val="11"/>
      <color theme="1"/>
      <name val="Calibri"/>
      <family val="2"/>
      <scheme val="minor"/>
    </font>
    <font>
      <u/>
      <sz val="11"/>
      <color theme="10"/>
      <name val="Calibri"/>
      <family val="2"/>
      <scheme val="minor"/>
    </font>
    <font>
      <sz val="11"/>
      <name val="Calibri"/>
      <family val="2"/>
      <scheme val="minor"/>
    </font>
    <font>
      <b/>
      <sz val="14"/>
      <color theme="1"/>
      <name val="Calibri"/>
    </font>
    <font>
      <sz val="12"/>
      <color theme="1"/>
      <name val="Calibri (Body)"/>
    </font>
    <font>
      <sz val="8"/>
      <name val="Calibri"/>
      <family val="2"/>
      <scheme val="minor"/>
    </font>
    <font>
      <b/>
      <sz val="14"/>
      <color rgb="FF000000"/>
      <name val="Calibri"/>
      <scheme val="minor"/>
    </font>
    <font>
      <b/>
      <u/>
      <sz val="14"/>
      <color theme="1"/>
      <name val="Calibri"/>
      <scheme val="minor"/>
    </font>
    <font>
      <b/>
      <i/>
      <u/>
      <sz val="12"/>
      <color theme="10"/>
      <name val="Calibri"/>
      <scheme val="minor"/>
    </font>
    <font>
      <b/>
      <i/>
      <sz val="12"/>
      <color theme="5" tint="-0.249977111117893"/>
      <name val="Calibri"/>
      <scheme val="minor"/>
    </font>
    <font>
      <b/>
      <sz val="11"/>
      <name val="Calibri"/>
      <scheme val="minor"/>
    </font>
    <font>
      <b/>
      <u/>
      <sz val="16"/>
      <color theme="1"/>
      <name val="Calibri"/>
      <scheme val="minor"/>
    </font>
    <font>
      <u/>
      <sz val="11"/>
      <name val="Calibri"/>
      <scheme val="minor"/>
    </font>
    <font>
      <b/>
      <u/>
      <sz val="16"/>
      <name val="Calibri"/>
      <scheme val="minor"/>
    </font>
    <font>
      <b/>
      <sz val="12"/>
      <name val="Calibri"/>
      <scheme val="minor"/>
    </font>
    <font>
      <b/>
      <i/>
      <u/>
      <sz val="16"/>
      <color theme="10"/>
      <name val="Calibri"/>
      <scheme val="minor"/>
    </font>
    <font>
      <sz val="14"/>
      <name val="Calibri"/>
      <scheme val="minor"/>
    </font>
    <font>
      <sz val="14"/>
      <color rgb="FF3F3F76"/>
      <name val="Calibri"/>
      <scheme val="minor"/>
    </font>
    <font>
      <b/>
      <i/>
      <u/>
      <sz val="14"/>
      <color theme="10"/>
      <name val="Calibri"/>
      <scheme val="minor"/>
    </font>
    <font>
      <u/>
      <sz val="14"/>
      <color theme="10"/>
      <name val="Calibri"/>
      <scheme val="minor"/>
    </font>
    <font>
      <b/>
      <i/>
      <sz val="18"/>
      <color theme="1"/>
      <name val="Times New Roman"/>
    </font>
    <font>
      <i/>
      <sz val="12"/>
      <color theme="1"/>
      <name val="Times New Roman"/>
    </font>
    <font>
      <sz val="12"/>
      <color theme="1"/>
      <name val="Times New Roman"/>
    </font>
    <font>
      <b/>
      <sz val="12"/>
      <color theme="1"/>
      <name val="Times New Roman"/>
    </font>
    <font>
      <sz val="18"/>
      <color theme="1"/>
      <name val="Calibri"/>
      <scheme val="minor"/>
    </font>
    <font>
      <sz val="12"/>
      <color theme="1"/>
      <name val="Cambria"/>
    </font>
    <font>
      <sz val="28"/>
      <color theme="1"/>
      <name val="Calibri"/>
      <scheme val="minor"/>
    </font>
    <font>
      <sz val="14"/>
      <color rgb="FF000000"/>
      <name val="Calibri"/>
      <scheme val="minor"/>
    </font>
    <font>
      <b/>
      <sz val="16"/>
      <color rgb="FF000000"/>
      <name val="Calibri"/>
      <scheme val="minor"/>
    </font>
    <font>
      <b/>
      <u/>
      <sz val="12"/>
      <color theme="1"/>
      <name val="Calibri"/>
      <scheme val="minor"/>
    </font>
    <font>
      <b/>
      <sz val="14"/>
      <name val="Calibri"/>
    </font>
  </fonts>
  <fills count="31">
    <fill>
      <patternFill patternType="none"/>
    </fill>
    <fill>
      <patternFill patternType="gray125"/>
    </fill>
    <fill>
      <patternFill patternType="solid">
        <fgColor rgb="FFA5A5A5"/>
      </patternFill>
    </fill>
    <fill>
      <patternFill patternType="solid">
        <fgColor rgb="FFC6EFCE"/>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rgb="FFD2EAEF"/>
        <bgColor indexed="64"/>
      </patternFill>
    </fill>
    <fill>
      <patternFill patternType="solid">
        <fgColor theme="2" tint="-9.9978637043366805E-2"/>
        <bgColor indexed="64"/>
      </patternFill>
    </fill>
    <fill>
      <patternFill patternType="solid">
        <fgColor rgb="FFC3FEFE"/>
        <bgColor indexed="64"/>
      </patternFill>
    </fill>
    <fill>
      <patternFill patternType="solid">
        <fgColor rgb="FFC3FEFE"/>
        <bgColor rgb="FF000000"/>
      </patternFill>
    </fill>
    <fill>
      <patternFill patternType="solid">
        <fgColor rgb="FFB8FFFD"/>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D9D9D9"/>
        <bgColor rgb="FF000000"/>
      </patternFill>
    </fill>
    <fill>
      <patternFill patternType="solid">
        <fgColor rgb="FFB9FFFE"/>
        <bgColor indexed="64"/>
      </patternFill>
    </fill>
    <fill>
      <patternFill patternType="solid">
        <fgColor theme="7" tint="0.79998168889431442"/>
        <bgColor indexed="64"/>
      </patternFill>
    </fill>
    <fill>
      <patternFill patternType="solid">
        <fgColor theme="2" tint="-9.9978637043366805E-2"/>
        <bgColor rgb="FF000000"/>
      </patternFill>
    </fill>
    <fill>
      <patternFill patternType="solid">
        <fgColor theme="3"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F2F2F2"/>
        <bgColor rgb="FF000000"/>
      </patternFill>
    </fill>
    <fill>
      <patternFill patternType="solid">
        <fgColor theme="4" tint="0.79998168889431442"/>
        <bgColor indexed="64"/>
      </patternFill>
    </fill>
    <fill>
      <patternFill patternType="solid">
        <fgColor theme="4" tint="0.79998168889431442"/>
        <bgColor rgb="FF000000"/>
      </patternFill>
    </fill>
    <fill>
      <patternFill patternType="solid">
        <fgColor rgb="FFFFFFFF"/>
        <bgColor rgb="FF000000"/>
      </patternFill>
    </fill>
    <fill>
      <patternFill patternType="solid">
        <fgColor rgb="FFDAEEF3"/>
        <bgColor rgb="FF000000"/>
      </patternFill>
    </fill>
    <fill>
      <patternFill patternType="solid">
        <fgColor theme="0" tint="-4.9989318521683403E-2"/>
        <bgColor rgb="FF000000"/>
      </patternFill>
    </fill>
    <fill>
      <patternFill patternType="solid">
        <fgColor rgb="FFACFFFD"/>
        <bgColor indexed="64"/>
      </patternFill>
    </fill>
    <fill>
      <patternFill patternType="solid">
        <fgColor theme="8" tint="0.79998168889431442"/>
        <bgColor indexed="64"/>
      </patternFill>
    </fill>
    <fill>
      <patternFill patternType="solid">
        <fgColor theme="0" tint="-0.249977111117893"/>
        <bgColor indexed="64"/>
      </patternFill>
    </fill>
  </fills>
  <borders count="69">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diagonal/>
    </border>
    <border>
      <left style="double">
        <color rgb="FF3F3F3F"/>
      </left>
      <right style="double">
        <color rgb="FF3F3F3F"/>
      </right>
      <top style="double">
        <color rgb="FF3F3F3F"/>
      </top>
      <bottom style="double">
        <color rgb="FF3F3F3F"/>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diagonal/>
    </border>
    <border>
      <left style="thin">
        <color auto="1"/>
      </left>
      <right/>
      <top/>
      <bottom style="medium">
        <color auto="1"/>
      </bottom>
      <diagonal/>
    </border>
    <border>
      <left style="thin">
        <color auto="1"/>
      </left>
      <right style="medium">
        <color auto="1"/>
      </right>
      <top style="medium">
        <color auto="1"/>
      </top>
      <bottom/>
      <diagonal/>
    </border>
    <border>
      <left/>
      <right style="thin">
        <color auto="1"/>
      </right>
      <top style="medium">
        <color auto="1"/>
      </top>
      <bottom/>
      <diagonal/>
    </border>
    <border>
      <left/>
      <right style="thin">
        <color auto="1"/>
      </right>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style="medium">
        <color auto="1"/>
      </right>
      <top style="thin">
        <color auto="1"/>
      </top>
      <bottom style="medium">
        <color auto="1"/>
      </bottom>
      <diagonal/>
    </border>
    <border>
      <left/>
      <right/>
      <top/>
      <bottom style="thin">
        <color auto="1"/>
      </bottom>
      <diagonal/>
    </border>
    <border>
      <left/>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thick">
        <color rgb="FF000000"/>
      </left>
      <right style="thick">
        <color rgb="FF000000"/>
      </right>
      <top style="thick">
        <color rgb="FF000000"/>
      </top>
      <bottom style="thick">
        <color rgb="FF000000"/>
      </bottom>
      <diagonal/>
    </border>
    <border>
      <left/>
      <right style="thick">
        <color rgb="FF000000"/>
      </right>
      <top style="thick">
        <color rgb="FF000000"/>
      </top>
      <bottom style="thick">
        <color rgb="FF000000"/>
      </bottom>
      <diagonal/>
    </border>
    <border>
      <left style="thick">
        <color rgb="FF000000"/>
      </left>
      <right style="thick">
        <color rgb="FF000000"/>
      </right>
      <top/>
      <bottom style="thick">
        <color rgb="FF000000"/>
      </bottom>
      <diagonal/>
    </border>
    <border>
      <left/>
      <right style="thick">
        <color rgb="FF000000"/>
      </right>
      <top/>
      <bottom style="thick">
        <color rgb="FF000000"/>
      </bottom>
      <diagonal/>
    </border>
    <border>
      <left/>
      <right style="medium">
        <color rgb="FF000000"/>
      </right>
      <top style="medium">
        <color auto="1"/>
      </top>
      <bottom/>
      <diagonal/>
    </border>
    <border>
      <left/>
      <right style="medium">
        <color rgb="FF000000"/>
      </right>
      <top/>
      <bottom style="medium">
        <color auto="1"/>
      </bottom>
      <diagonal/>
    </border>
  </borders>
  <cellStyleXfs count="409">
    <xf numFmtId="0" fontId="0" fillId="0" borderId="0"/>
    <xf numFmtId="0" fontId="5" fillId="2" borderId="16" applyNumberFormat="0" applyAlignment="0" applyProtection="0"/>
    <xf numFmtId="0" fontId="6" fillId="3" borderId="0" applyNumberFormat="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9" fillId="0" borderId="0"/>
    <xf numFmtId="0" fontId="3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9" fontId="2"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65" fontId="1"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cellStyleXfs>
  <cellXfs count="1032">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center" vertical="center" wrapText="1"/>
    </xf>
    <xf numFmtId="0" fontId="0" fillId="0" borderId="0" xfId="0" applyAlignment="1">
      <alignment horizontal="left" wrapText="1"/>
    </xf>
    <xf numFmtId="0" fontId="3" fillId="0" borderId="0" xfId="0" applyFont="1" applyAlignment="1">
      <alignment horizontal="left" wrapText="1"/>
    </xf>
    <xf numFmtId="0" fontId="0" fillId="0" borderId="0" xfId="0" applyAlignment="1">
      <alignment horizontal="left" vertical="top" wrapText="1" indent="2"/>
    </xf>
    <xf numFmtId="0" fontId="0" fillId="0" borderId="0" xfId="0" applyAlignment="1">
      <alignment horizontal="left" wrapText="1" indent="2"/>
    </xf>
    <xf numFmtId="49" fontId="0" fillId="0" borderId="0" xfId="0" applyNumberFormat="1" applyAlignment="1">
      <alignment horizontal="left" vertical="center" wrapText="1"/>
    </xf>
    <xf numFmtId="0" fontId="0" fillId="0" borderId="0" xfId="0" applyAlignment="1">
      <alignment horizontal="left" vertical="center" wrapText="1"/>
    </xf>
    <xf numFmtId="49" fontId="0" fillId="0" borderId="0" xfId="0" applyNumberFormat="1" applyAlignment="1">
      <alignment horizontal="center" vertical="center" wrapText="1"/>
    </xf>
    <xf numFmtId="0" fontId="0" fillId="0" borderId="0" xfId="0" applyAlignment="1">
      <alignment horizontal="left" vertical="center" indent="2"/>
    </xf>
    <xf numFmtId="0" fontId="3" fillId="0" borderId="0" xfId="0" applyFont="1" applyAlignment="1">
      <alignment vertical="center" wrapText="1"/>
    </xf>
    <xf numFmtId="0" fontId="11" fillId="0" borderId="0" xfId="0" applyFont="1" applyAlignment="1">
      <alignment horizontal="left" vertical="center" indent="2"/>
    </xf>
    <xf numFmtId="0" fontId="17" fillId="0" borderId="0" xfId="0" applyFont="1" applyAlignment="1">
      <alignment horizontal="center" vertical="center" textRotation="90"/>
    </xf>
    <xf numFmtId="0" fontId="3" fillId="0" borderId="0" xfId="0" applyFont="1" applyAlignment="1">
      <alignment horizontal="left" vertical="center" wrapText="1"/>
    </xf>
    <xf numFmtId="0" fontId="0" fillId="0" borderId="0" xfId="0" applyAlignment="1" applyProtection="1">
      <alignment horizontal="left" vertical="center" wrapText="1"/>
      <protection locked="0"/>
    </xf>
    <xf numFmtId="49" fontId="0" fillId="0" borderId="0" xfId="0" applyNumberFormat="1" applyAlignment="1" applyProtection="1">
      <alignment horizontal="left" vertical="center" wrapText="1"/>
      <protection locked="0"/>
    </xf>
    <xf numFmtId="0" fontId="0" fillId="0" borderId="0" xfId="0" applyAlignment="1" applyProtection="1">
      <alignment horizontal="center" vertical="center" wrapText="1"/>
      <protection locked="0"/>
    </xf>
    <xf numFmtId="49" fontId="0" fillId="0" borderId="0" xfId="0" applyNumberFormat="1" applyAlignment="1" applyProtection="1">
      <alignment horizontal="center" vertical="center" wrapText="1"/>
      <protection locked="0"/>
    </xf>
    <xf numFmtId="0" fontId="0" fillId="6" borderId="11" xfId="0" applyFill="1" applyBorder="1" applyProtection="1">
      <protection locked="0"/>
    </xf>
    <xf numFmtId="0" fontId="0" fillId="8" borderId="0" xfId="0" applyFill="1" applyAlignment="1">
      <alignment horizontal="center" vertical="center" wrapText="1"/>
    </xf>
    <xf numFmtId="0" fontId="0" fillId="8" borderId="8" xfId="0" applyFill="1" applyBorder="1"/>
    <xf numFmtId="0" fontId="0" fillId="8" borderId="13" xfId="0" applyFill="1" applyBorder="1"/>
    <xf numFmtId="0" fontId="0" fillId="8" borderId="14" xfId="0" applyFill="1" applyBorder="1"/>
    <xf numFmtId="0" fontId="17" fillId="8" borderId="11" xfId="0" applyFont="1" applyFill="1" applyBorder="1" applyAlignment="1">
      <alignment horizontal="center" vertical="center" textRotation="90"/>
    </xf>
    <xf numFmtId="0" fontId="0" fillId="8" borderId="11" xfId="0" applyFill="1" applyBorder="1" applyAlignment="1">
      <alignment horizontal="center" vertical="center" wrapText="1"/>
    </xf>
    <xf numFmtId="0" fontId="0" fillId="8" borderId="0" xfId="0" quotePrefix="1" applyFill="1" applyAlignment="1">
      <alignment horizontal="left" vertical="center" indent="1"/>
    </xf>
    <xf numFmtId="0" fontId="0" fillId="8" borderId="7" xfId="0" applyFill="1" applyBorder="1" applyAlignment="1">
      <alignment horizontal="left" vertical="center"/>
    </xf>
    <xf numFmtId="0" fontId="0" fillId="8" borderId="7" xfId="0" applyFill="1" applyBorder="1" applyAlignment="1">
      <alignment horizontal="left" wrapText="1"/>
    </xf>
    <xf numFmtId="0" fontId="18" fillId="8" borderId="4" xfId="0" quotePrefix="1" applyFont="1" applyFill="1" applyBorder="1" applyAlignment="1">
      <alignment horizontal="center" vertical="center"/>
    </xf>
    <xf numFmtId="0" fontId="18" fillId="8" borderId="0" xfId="0" quotePrefix="1" applyFont="1" applyFill="1" applyAlignment="1">
      <alignment horizontal="center" vertical="center"/>
    </xf>
    <xf numFmtId="0" fontId="23" fillId="8" borderId="0" xfId="0" applyFont="1" applyFill="1" applyAlignment="1">
      <alignment horizontal="center" vertical="center" wrapText="1"/>
    </xf>
    <xf numFmtId="0" fontId="15" fillId="8" borderId="0" xfId="0" applyFont="1" applyFill="1" applyAlignment="1">
      <alignment horizontal="center" vertical="center" wrapText="1"/>
    </xf>
    <xf numFmtId="0" fontId="17" fillId="8" borderId="0" xfId="0" applyFont="1" applyFill="1" applyAlignment="1">
      <alignment horizontal="center" vertical="center" textRotation="90"/>
    </xf>
    <xf numFmtId="0" fontId="0" fillId="0" borderId="0" xfId="0" applyProtection="1">
      <protection locked="0"/>
    </xf>
    <xf numFmtId="0" fontId="19" fillId="0" borderId="0" xfId="77" applyProtection="1">
      <protection locked="0"/>
    </xf>
    <xf numFmtId="0" fontId="3" fillId="0" borderId="0" xfId="0" applyFont="1" applyAlignment="1">
      <alignment horizontal="center" vertical="center" wrapText="1"/>
    </xf>
    <xf numFmtId="0" fontId="7" fillId="5" borderId="21" xfId="0" applyFont="1" applyFill="1" applyBorder="1" applyAlignment="1">
      <alignment horizontal="center" vertical="center" wrapText="1"/>
    </xf>
    <xf numFmtId="0" fontId="7" fillId="5" borderId="23" xfId="0" applyFont="1" applyFill="1" applyBorder="1" applyAlignment="1">
      <alignment horizontal="center" vertical="center" wrapText="1"/>
    </xf>
    <xf numFmtId="0" fontId="7" fillId="5" borderId="24" xfId="0" applyFont="1" applyFill="1" applyBorder="1" applyAlignment="1">
      <alignment horizontal="center" vertical="center" wrapText="1"/>
    </xf>
    <xf numFmtId="0" fontId="7" fillId="5" borderId="26" xfId="0" applyFont="1" applyFill="1" applyBorder="1" applyAlignment="1">
      <alignment horizontal="center" vertical="center" wrapText="1"/>
    </xf>
    <xf numFmtId="0" fontId="3" fillId="10" borderId="0" xfId="0" applyFont="1" applyFill="1" applyAlignment="1">
      <alignment horizontal="center" vertical="center" wrapText="1"/>
    </xf>
    <xf numFmtId="0" fontId="22" fillId="0" borderId="0" xfId="0" applyFont="1" applyAlignment="1">
      <alignment horizontal="left" vertical="center" wrapText="1"/>
    </xf>
    <xf numFmtId="0" fontId="32" fillId="10" borderId="8" xfId="0" applyFont="1" applyFill="1" applyBorder="1" applyAlignment="1">
      <alignment horizontal="left" vertical="center" wrapText="1" indent="1"/>
    </xf>
    <xf numFmtId="0" fontId="7" fillId="5" borderId="28" xfId="0" applyFont="1" applyFill="1" applyBorder="1" applyAlignment="1">
      <alignment horizontal="center" vertical="center" wrapText="1"/>
    </xf>
    <xf numFmtId="0" fontId="7" fillId="5" borderId="29" xfId="0" applyFont="1" applyFill="1" applyBorder="1" applyAlignment="1">
      <alignment horizontal="center" vertical="center" wrapText="1"/>
    </xf>
    <xf numFmtId="0" fontId="0" fillId="13" borderId="18" xfId="0" applyFill="1" applyBorder="1" applyAlignment="1">
      <alignment horizontal="center" vertical="center" wrapText="1"/>
    </xf>
    <xf numFmtId="0" fontId="0" fillId="13" borderId="21" xfId="0" applyFill="1" applyBorder="1" applyAlignment="1">
      <alignment horizontal="center" vertical="center" wrapText="1"/>
    </xf>
    <xf numFmtId="0" fontId="0" fillId="13" borderId="26" xfId="0" applyFill="1" applyBorder="1" applyAlignment="1">
      <alignment horizontal="center" vertical="center" wrapText="1"/>
    </xf>
    <xf numFmtId="0" fontId="3" fillId="5" borderId="8" xfId="0" applyFont="1" applyFill="1" applyBorder="1" applyAlignment="1">
      <alignment horizontal="center" vertical="center" wrapText="1"/>
    </xf>
    <xf numFmtId="0" fontId="0" fillId="0" borderId="0" xfId="0" applyAlignment="1">
      <alignment horizontal="left" vertical="center" wrapText="1" indent="1"/>
    </xf>
    <xf numFmtId="0" fontId="33" fillId="0" borderId="0" xfId="0" applyFont="1" applyAlignment="1">
      <alignment horizontal="center" vertical="center" wrapText="1"/>
    </xf>
    <xf numFmtId="0" fontId="15" fillId="5" borderId="4" xfId="0" applyFont="1" applyFill="1" applyBorder="1" applyAlignment="1">
      <alignment horizontal="left" wrapText="1" indent="1"/>
    </xf>
    <xf numFmtId="0" fontId="0" fillId="5" borderId="4" xfId="0" applyFill="1" applyBorder="1" applyAlignment="1">
      <alignment horizontal="center" vertical="center" wrapText="1"/>
    </xf>
    <xf numFmtId="0" fontId="33" fillId="5" borderId="5" xfId="0" applyFont="1" applyFill="1" applyBorder="1" applyAlignment="1">
      <alignment horizontal="center" vertical="center" wrapText="1"/>
    </xf>
    <xf numFmtId="0" fontId="15" fillId="5" borderId="4" xfId="0" applyFont="1" applyFill="1" applyBorder="1" applyAlignment="1">
      <alignment horizontal="left" vertical="center" wrapText="1" indent="1"/>
    </xf>
    <xf numFmtId="0" fontId="0" fillId="0" borderId="0" xfId="0" applyAlignment="1">
      <alignment horizontal="left" wrapText="1" indent="1"/>
    </xf>
    <xf numFmtId="0" fontId="0" fillId="0" borderId="0" xfId="0" applyAlignment="1">
      <alignment horizontal="center" wrapText="1"/>
    </xf>
    <xf numFmtId="0" fontId="22" fillId="0" borderId="0" xfId="0" applyFont="1" applyAlignment="1">
      <alignment vertical="center" wrapText="1"/>
    </xf>
    <xf numFmtId="0" fontId="21" fillId="10" borderId="6" xfId="0" applyFont="1" applyFill="1" applyBorder="1" applyAlignment="1">
      <alignment horizontal="left" vertical="center" wrapText="1" indent="1"/>
    </xf>
    <xf numFmtId="0" fontId="27" fillId="0" borderId="0" xfId="0" applyFont="1" applyAlignment="1">
      <alignment horizontal="left" vertical="center" wrapText="1"/>
    </xf>
    <xf numFmtId="0" fontId="21" fillId="10" borderId="15" xfId="0" applyFont="1" applyFill="1" applyBorder="1" applyAlignment="1">
      <alignment horizontal="left" vertical="center" wrapText="1" indent="1"/>
    </xf>
    <xf numFmtId="0" fontId="32" fillId="10" borderId="6" xfId="0" applyFont="1" applyFill="1" applyBorder="1" applyAlignment="1">
      <alignment horizontal="left" vertical="center" wrapText="1" indent="1"/>
    </xf>
    <xf numFmtId="0" fontId="21" fillId="10" borderId="13" xfId="0" applyFont="1" applyFill="1" applyBorder="1" applyAlignment="1">
      <alignment horizontal="left" vertical="center" wrapText="1" indent="1"/>
    </xf>
    <xf numFmtId="0" fontId="21" fillId="10" borderId="4" xfId="0" applyFont="1" applyFill="1" applyBorder="1" applyAlignment="1">
      <alignment horizontal="left" vertical="center" wrapText="1" indent="1"/>
    </xf>
    <xf numFmtId="0" fontId="15" fillId="5" borderId="0" xfId="0" applyFont="1" applyFill="1"/>
    <xf numFmtId="0" fontId="15" fillId="0" borderId="0" xfId="0" applyFont="1"/>
    <xf numFmtId="0" fontId="15" fillId="0" borderId="0" xfId="0" applyFont="1" applyAlignment="1">
      <alignment horizontal="left" vertical="center" indent="1"/>
    </xf>
    <xf numFmtId="0" fontId="27" fillId="0" borderId="0" xfId="0" applyFont="1"/>
    <xf numFmtId="0" fontId="27" fillId="14" borderId="8" xfId="0" applyFont="1" applyFill="1" applyBorder="1"/>
    <xf numFmtId="0" fontId="27" fillId="14" borderId="7" xfId="0" applyFont="1" applyFill="1" applyBorder="1"/>
    <xf numFmtId="0" fontId="27" fillId="14" borderId="9" xfId="0" applyFont="1" applyFill="1" applyBorder="1"/>
    <xf numFmtId="0" fontId="27" fillId="14" borderId="13" xfId="0" applyFont="1" applyFill="1" applyBorder="1"/>
    <xf numFmtId="0" fontId="27" fillId="14" borderId="0" xfId="0" applyFont="1" applyFill="1"/>
    <xf numFmtId="0" fontId="27" fillId="14" borderId="3" xfId="0" applyFont="1" applyFill="1" applyBorder="1"/>
    <xf numFmtId="0" fontId="27" fillId="14" borderId="14" xfId="0" applyFont="1" applyFill="1" applyBorder="1"/>
    <xf numFmtId="0" fontId="27" fillId="14" borderId="11" xfId="0" applyFont="1" applyFill="1" applyBorder="1"/>
    <xf numFmtId="0" fontId="27" fillId="14" borderId="12" xfId="0" applyFont="1" applyFill="1" applyBorder="1"/>
    <xf numFmtId="0" fontId="27" fillId="0" borderId="0" xfId="0" applyFont="1" applyAlignment="1">
      <alignment horizontal="left" vertical="center" indent="1"/>
    </xf>
    <xf numFmtId="0" fontId="27" fillId="5" borderId="13" xfId="0" applyFont="1" applyFill="1" applyBorder="1"/>
    <xf numFmtId="0" fontId="27" fillId="5" borderId="0" xfId="0" applyFont="1" applyFill="1"/>
    <xf numFmtId="0" fontId="27" fillId="5" borderId="3" xfId="0" applyFont="1" applyFill="1" applyBorder="1"/>
    <xf numFmtId="0" fontId="15" fillId="5" borderId="13" xfId="0" applyFont="1" applyFill="1" applyBorder="1"/>
    <xf numFmtId="0" fontId="15" fillId="5" borderId="3" xfId="0" applyFont="1" applyFill="1" applyBorder="1"/>
    <xf numFmtId="0" fontId="27" fillId="5" borderId="14" xfId="0" applyFont="1" applyFill="1" applyBorder="1"/>
    <xf numFmtId="0" fontId="27" fillId="5" borderId="11" xfId="0" applyFont="1" applyFill="1" applyBorder="1"/>
    <xf numFmtId="0" fontId="27" fillId="5" borderId="12" xfId="0" applyFont="1" applyFill="1" applyBorder="1"/>
    <xf numFmtId="0" fontId="5" fillId="0" borderId="0" xfId="0" applyFont="1"/>
    <xf numFmtId="0" fontId="5" fillId="0" borderId="3" xfId="0" applyFont="1" applyBorder="1"/>
    <xf numFmtId="0" fontId="5" fillId="0" borderId="12" xfId="0" applyFont="1" applyBorder="1"/>
    <xf numFmtId="0" fontId="5" fillId="0" borderId="0" xfId="0" applyFont="1" applyAlignment="1">
      <alignment wrapText="1"/>
    </xf>
    <xf numFmtId="0" fontId="5" fillId="0" borderId="0" xfId="0" applyFont="1" applyAlignment="1">
      <alignment horizontal="left" indent="1"/>
    </xf>
    <xf numFmtId="167" fontId="5" fillId="0" borderId="0" xfId="0" applyNumberFormat="1" applyFont="1" applyAlignment="1">
      <alignment horizontal="left" indent="1"/>
    </xf>
    <xf numFmtId="2" fontId="5" fillId="0" borderId="0" xfId="0" applyNumberFormat="1" applyFont="1"/>
    <xf numFmtId="167" fontId="5" fillId="0" borderId="0" xfId="0" applyNumberFormat="1" applyFont="1"/>
    <xf numFmtId="0" fontId="5" fillId="14" borderId="37" xfId="0" applyFont="1" applyFill="1" applyBorder="1" applyAlignment="1">
      <alignment horizontal="left" wrapText="1" indent="1"/>
    </xf>
    <xf numFmtId="0" fontId="5" fillId="14" borderId="34" xfId="0" applyFont="1" applyFill="1" applyBorder="1" applyAlignment="1">
      <alignment horizontal="left" wrapText="1" indent="1"/>
    </xf>
    <xf numFmtId="0" fontId="5" fillId="14" borderId="38" xfId="0" applyFont="1" applyFill="1" applyBorder="1" applyAlignment="1">
      <alignment horizontal="left" wrapText="1" indent="1"/>
    </xf>
    <xf numFmtId="0" fontId="5" fillId="14" borderId="7" xfId="0" applyFont="1" applyFill="1" applyBorder="1" applyAlignment="1">
      <alignment horizontal="left" wrapText="1" indent="1"/>
    </xf>
    <xf numFmtId="167" fontId="5" fillId="14" borderId="34" xfId="0" applyNumberFormat="1" applyFont="1" applyFill="1" applyBorder="1" applyAlignment="1">
      <alignment horizontal="left" wrapText="1" indent="1"/>
    </xf>
    <xf numFmtId="0" fontId="5" fillId="14" borderId="34" xfId="0" applyFont="1" applyFill="1" applyBorder="1" applyAlignment="1">
      <alignment wrapText="1"/>
    </xf>
    <xf numFmtId="2" fontId="5" fillId="14" borderId="34" xfId="0" applyNumberFormat="1" applyFont="1" applyFill="1" applyBorder="1" applyAlignment="1">
      <alignment wrapText="1"/>
    </xf>
    <xf numFmtId="167" fontId="5" fillId="14" borderId="34" xfId="0" applyNumberFormat="1" applyFont="1" applyFill="1" applyBorder="1" applyAlignment="1">
      <alignment wrapText="1"/>
    </xf>
    <xf numFmtId="167" fontId="5" fillId="14" borderId="38" xfId="0" applyNumberFormat="1" applyFont="1" applyFill="1" applyBorder="1" applyAlignment="1">
      <alignment wrapText="1"/>
    </xf>
    <xf numFmtId="167" fontId="5" fillId="14" borderId="40" xfId="0" applyNumberFormat="1" applyFont="1" applyFill="1" applyBorder="1" applyAlignment="1">
      <alignment wrapText="1"/>
    </xf>
    <xf numFmtId="167" fontId="5" fillId="14" borderId="40" xfId="0" applyNumberFormat="1" applyFont="1" applyFill="1" applyBorder="1" applyAlignment="1">
      <alignment horizontal="left" vertical="center" wrapText="1" indent="1"/>
    </xf>
    <xf numFmtId="0" fontId="5" fillId="0" borderId="8" xfId="0" applyFont="1" applyBorder="1" applyAlignment="1">
      <alignment horizontal="left" indent="1"/>
    </xf>
    <xf numFmtId="0" fontId="5" fillId="0" borderId="7" xfId="0" applyFont="1" applyBorder="1" applyAlignment="1">
      <alignment horizontal="left" indent="1"/>
    </xf>
    <xf numFmtId="167" fontId="5" fillId="0" borderId="7" xfId="0" applyNumberFormat="1" applyFont="1" applyBorder="1" applyAlignment="1">
      <alignment horizontal="left" indent="1"/>
    </xf>
    <xf numFmtId="0" fontId="5" fillId="0" borderId="7" xfId="0" applyFont="1" applyBorder="1"/>
    <xf numFmtId="2" fontId="5" fillId="0" borderId="7" xfId="0" applyNumberFormat="1" applyFont="1" applyBorder="1"/>
    <xf numFmtId="167" fontId="5" fillId="0" borderId="7" xfId="0" applyNumberFormat="1" applyFont="1" applyBorder="1"/>
    <xf numFmtId="0" fontId="5" fillId="0" borderId="9" xfId="0" applyFont="1" applyBorder="1"/>
    <xf numFmtId="0" fontId="5" fillId="0" borderId="13" xfId="0" applyFont="1" applyBorder="1" applyAlignment="1">
      <alignment horizontal="left" indent="1"/>
    </xf>
    <xf numFmtId="0" fontId="5" fillId="0" borderId="14" xfId="0" applyFont="1" applyBorder="1" applyAlignment="1">
      <alignment horizontal="left" indent="1"/>
    </xf>
    <xf numFmtId="0" fontId="5" fillId="0" borderId="11" xfId="0" applyFont="1" applyBorder="1" applyAlignment="1">
      <alignment horizontal="left" indent="1"/>
    </xf>
    <xf numFmtId="167" fontId="5" fillId="0" borderId="11" xfId="0" applyNumberFormat="1" applyFont="1" applyBorder="1" applyAlignment="1">
      <alignment horizontal="left" indent="1"/>
    </xf>
    <xf numFmtId="0" fontId="5" fillId="0" borderId="11" xfId="0" applyFont="1" applyBorder="1"/>
    <xf numFmtId="2" fontId="5" fillId="0" borderId="11" xfId="0" applyNumberFormat="1" applyFont="1" applyBorder="1"/>
    <xf numFmtId="167" fontId="5" fillId="0" borderId="11" xfId="0" applyNumberFormat="1" applyFont="1" applyBorder="1"/>
    <xf numFmtId="0" fontId="39" fillId="0" borderId="13" xfId="0" applyFont="1" applyBorder="1" applyAlignment="1">
      <alignment horizontal="left" indent="1"/>
    </xf>
    <xf numFmtId="0" fontId="39" fillId="0" borderId="0" xfId="0" applyFont="1" applyAlignment="1">
      <alignment horizontal="left" indent="1"/>
    </xf>
    <xf numFmtId="0" fontId="39" fillId="0" borderId="0" xfId="0" applyFont="1" applyAlignment="1">
      <alignment horizontal="left" wrapText="1" indent="1"/>
    </xf>
    <xf numFmtId="0" fontId="39" fillId="0" borderId="0" xfId="0" applyFont="1" applyAlignment="1">
      <alignment horizontal="left" wrapText="1"/>
    </xf>
    <xf numFmtId="0" fontId="40" fillId="0" borderId="0" xfId="0" applyFont="1" applyAlignment="1">
      <alignment horizontal="left" vertical="center" wrapText="1"/>
    </xf>
    <xf numFmtId="0" fontId="39" fillId="0" borderId="13" xfId="0" applyFont="1" applyBorder="1" applyAlignment="1">
      <alignment horizontal="left" wrapText="1" indent="1"/>
    </xf>
    <xf numFmtId="0" fontId="5" fillId="0" borderId="0" xfId="0" applyFont="1" applyAlignment="1">
      <alignment horizontal="left" wrapText="1" indent="1"/>
    </xf>
    <xf numFmtId="167" fontId="5" fillId="0" borderId="0" xfId="0" applyNumberFormat="1" applyFont="1" applyAlignment="1">
      <alignment horizontal="left" wrapText="1" indent="1"/>
    </xf>
    <xf numFmtId="2" fontId="5" fillId="0" borderId="0" xfId="0" applyNumberFormat="1" applyFont="1" applyAlignment="1">
      <alignment wrapText="1"/>
    </xf>
    <xf numFmtId="167" fontId="5" fillId="0" borderId="0" xfId="0" applyNumberFormat="1" applyFont="1" applyAlignment="1">
      <alignment wrapText="1"/>
    </xf>
    <xf numFmtId="0" fontId="5" fillId="0" borderId="3" xfId="0" applyFont="1" applyBorder="1" applyAlignment="1">
      <alignment wrapText="1"/>
    </xf>
    <xf numFmtId="0" fontId="39" fillId="0" borderId="8" xfId="0" applyFont="1" applyBorder="1" applyAlignment="1">
      <alignment horizontal="left" indent="1"/>
    </xf>
    <xf numFmtId="0" fontId="39" fillId="0" borderId="7" xfId="0" applyFont="1" applyBorder="1" applyAlignment="1">
      <alignment horizontal="left" indent="1"/>
    </xf>
    <xf numFmtId="167" fontId="39" fillId="0" borderId="7" xfId="0" applyNumberFormat="1" applyFont="1" applyBorder="1" applyAlignment="1">
      <alignment horizontal="left" indent="1"/>
    </xf>
    <xf numFmtId="0" fontId="39" fillId="0" borderId="7" xfId="0" applyFont="1" applyBorder="1"/>
    <xf numFmtId="2" fontId="39" fillId="0" borderId="7" xfId="0" applyNumberFormat="1" applyFont="1" applyBorder="1"/>
    <xf numFmtId="167" fontId="39" fillId="0" borderId="7" xfId="0" applyNumberFormat="1" applyFont="1" applyBorder="1"/>
    <xf numFmtId="0" fontId="39" fillId="0" borderId="9" xfId="0" applyFont="1" applyBorder="1"/>
    <xf numFmtId="0" fontId="39" fillId="0" borderId="0" xfId="0" applyFont="1"/>
    <xf numFmtId="167" fontId="39" fillId="0" borderId="0" xfId="0" applyNumberFormat="1" applyFont="1" applyAlignment="1">
      <alignment horizontal="left" indent="1"/>
    </xf>
    <xf numFmtId="2" fontId="39" fillId="0" borderId="0" xfId="0" applyNumberFormat="1" applyFont="1"/>
    <xf numFmtId="167" fontId="39" fillId="0" borderId="0" xfId="0" applyNumberFormat="1" applyFont="1"/>
    <xf numFmtId="0" fontId="39" fillId="0" borderId="3" xfId="0" applyFont="1" applyBorder="1"/>
    <xf numFmtId="0" fontId="16" fillId="0" borderId="0" xfId="0" applyFont="1" applyAlignment="1" applyProtection="1">
      <alignment horizontal="left" indent="1"/>
      <protection locked="0"/>
    </xf>
    <xf numFmtId="0" fontId="16" fillId="0" borderId="0" xfId="0" applyFont="1" applyProtection="1">
      <protection locked="0"/>
    </xf>
    <xf numFmtId="0" fontId="16" fillId="0" borderId="0" xfId="0" applyFont="1" applyAlignment="1" applyProtection="1">
      <alignment horizontal="left" indent="2"/>
      <protection locked="0"/>
    </xf>
    <xf numFmtId="0" fontId="39" fillId="0" borderId="14" xfId="0" applyFont="1" applyBorder="1" applyAlignment="1">
      <alignment horizontal="left" indent="1"/>
    </xf>
    <xf numFmtId="0" fontId="39" fillId="0" borderId="11" xfId="0" applyFont="1" applyBorder="1" applyAlignment="1">
      <alignment horizontal="left" indent="1"/>
    </xf>
    <xf numFmtId="167" fontId="39" fillId="0" borderId="11" xfId="0" applyNumberFormat="1" applyFont="1" applyBorder="1" applyAlignment="1">
      <alignment horizontal="left" indent="1"/>
    </xf>
    <xf numFmtId="0" fontId="39" fillId="0" borderId="11" xfId="0" applyFont="1" applyBorder="1"/>
    <xf numFmtId="2" fontId="39" fillId="0" borderId="11" xfId="0" applyNumberFormat="1" applyFont="1" applyBorder="1"/>
    <xf numFmtId="167" fontId="39" fillId="0" borderId="11" xfId="0" applyNumberFormat="1" applyFont="1" applyBorder="1"/>
    <xf numFmtId="0" fontId="39" fillId="0" borderId="12" xfId="0" applyFont="1" applyBorder="1"/>
    <xf numFmtId="0" fontId="16" fillId="0" borderId="0" xfId="0" applyFont="1" applyAlignment="1" applyProtection="1">
      <alignment horizontal="left" vertical="center" wrapText="1"/>
      <protection locked="0"/>
    </xf>
    <xf numFmtId="0" fontId="16" fillId="0" borderId="0" xfId="0" applyFont="1" applyAlignment="1" applyProtection="1">
      <alignment horizontal="center" vertical="center" wrapText="1"/>
      <protection locked="0"/>
    </xf>
    <xf numFmtId="0" fontId="31" fillId="0" borderId="0" xfId="78" applyFont="1"/>
    <xf numFmtId="0" fontId="41" fillId="0" borderId="0" xfId="79" applyFont="1"/>
    <xf numFmtId="0" fontId="16" fillId="0" borderId="0" xfId="0" applyFont="1"/>
    <xf numFmtId="49" fontId="16" fillId="0" borderId="0" xfId="0" applyNumberFormat="1" applyFont="1" applyAlignment="1" applyProtection="1">
      <alignment horizontal="left" vertical="center" wrapText="1"/>
      <protection locked="0"/>
    </xf>
    <xf numFmtId="0" fontId="16" fillId="0" borderId="0" xfId="0" applyFont="1" applyAlignment="1">
      <alignment horizontal="left" vertical="center" wrapText="1"/>
    </xf>
    <xf numFmtId="49" fontId="16" fillId="0" borderId="0" xfId="0" applyNumberFormat="1" applyFont="1" applyAlignment="1">
      <alignment horizontal="left" vertical="center" wrapText="1"/>
    </xf>
    <xf numFmtId="0" fontId="16" fillId="0" borderId="0" xfId="0" applyFont="1" applyAlignment="1">
      <alignment horizontal="center" vertical="center" wrapText="1"/>
    </xf>
    <xf numFmtId="49" fontId="16" fillId="0" borderId="0" xfId="0" applyNumberFormat="1" applyFont="1" applyAlignment="1">
      <alignment horizontal="center" vertical="center" wrapText="1"/>
    </xf>
    <xf numFmtId="0" fontId="42" fillId="0" borderId="0" xfId="0" applyFont="1" applyAlignment="1">
      <alignment horizontal="left" vertical="center" wrapText="1"/>
    </xf>
    <xf numFmtId="0" fontId="5" fillId="14" borderId="41" xfId="0" applyFont="1" applyFill="1" applyBorder="1" applyAlignment="1">
      <alignment horizontal="center" wrapText="1"/>
    </xf>
    <xf numFmtId="0" fontId="39" fillId="0" borderId="7" xfId="0" applyFont="1" applyBorder="1" applyAlignment="1">
      <alignment horizontal="center"/>
    </xf>
    <xf numFmtId="0" fontId="39" fillId="0" borderId="0" xfId="0" applyFont="1" applyAlignment="1">
      <alignment horizontal="center"/>
    </xf>
    <xf numFmtId="0" fontId="16" fillId="0" borderId="0" xfId="0" applyFont="1" applyAlignment="1" applyProtection="1">
      <alignment horizontal="center"/>
      <protection locked="0"/>
    </xf>
    <xf numFmtId="0" fontId="39" fillId="0" borderId="11" xfId="0" applyFont="1" applyBorder="1" applyAlignment="1">
      <alignment horizontal="center"/>
    </xf>
    <xf numFmtId="0" fontId="5" fillId="0" borderId="7" xfId="0" applyFont="1" applyBorder="1" applyAlignment="1">
      <alignment horizontal="center"/>
    </xf>
    <xf numFmtId="0" fontId="5" fillId="0" borderId="0" xfId="0" applyFont="1" applyAlignment="1">
      <alignment horizontal="center" wrapText="1"/>
    </xf>
    <xf numFmtId="0" fontId="5" fillId="0" borderId="0" xfId="0" applyFont="1" applyAlignment="1">
      <alignment horizontal="center"/>
    </xf>
    <xf numFmtId="0" fontId="5" fillId="0" borderId="11" xfId="0" applyFont="1" applyBorder="1" applyAlignment="1">
      <alignment horizontal="center"/>
    </xf>
    <xf numFmtId="0" fontId="3" fillId="5" borderId="7"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3" fillId="5" borderId="13" xfId="0" applyFont="1" applyFill="1" applyBorder="1" applyAlignment="1">
      <alignment horizontal="center" vertical="center" wrapText="1"/>
    </xf>
    <xf numFmtId="0" fontId="3" fillId="5" borderId="0" xfId="0" applyFont="1" applyFill="1" applyAlignment="1">
      <alignment horizontal="center" vertical="center" wrapText="1"/>
    </xf>
    <xf numFmtId="0" fontId="3" fillId="5" borderId="3" xfId="0" applyFont="1" applyFill="1" applyBorder="1" applyAlignment="1">
      <alignment horizontal="center" vertical="center" wrapText="1"/>
    </xf>
    <xf numFmtId="0" fontId="0" fillId="13" borderId="32" xfId="0" applyFill="1" applyBorder="1" applyAlignment="1">
      <alignment horizontal="center" vertical="center" wrapText="1"/>
    </xf>
    <xf numFmtId="0" fontId="0" fillId="13" borderId="33" xfId="0" applyFill="1" applyBorder="1" applyAlignment="1">
      <alignment horizontal="center" vertical="center" wrapText="1"/>
    </xf>
    <xf numFmtId="0" fontId="0" fillId="13" borderId="43" xfId="0" applyFill="1" applyBorder="1" applyAlignment="1">
      <alignment horizontal="center" vertical="center" wrapText="1"/>
    </xf>
    <xf numFmtId="0" fontId="0" fillId="0" borderId="0" xfId="0" applyAlignment="1">
      <alignment vertical="center" wrapText="1"/>
    </xf>
    <xf numFmtId="49" fontId="0" fillId="0" borderId="0" xfId="0" applyNumberFormat="1" applyAlignment="1">
      <alignment horizontal="left" vertical="center" wrapText="1" indent="1"/>
    </xf>
    <xf numFmtId="0" fontId="3" fillId="10" borderId="7" xfId="0" applyFont="1" applyFill="1" applyBorder="1" applyAlignment="1">
      <alignment horizontal="center" vertical="center" wrapText="1"/>
    </xf>
    <xf numFmtId="0" fontId="0" fillId="0" borderId="0" xfId="0" applyAlignment="1">
      <alignment horizontal="left" indent="3"/>
    </xf>
    <xf numFmtId="0" fontId="0" fillId="5" borderId="22" xfId="0" applyFill="1" applyBorder="1" applyAlignment="1">
      <alignment horizontal="left" vertical="center" indent="3"/>
    </xf>
    <xf numFmtId="0" fontId="0" fillId="0" borderId="23" xfId="0" applyBorder="1" applyAlignment="1" applyProtection="1">
      <alignment horizontal="center" vertical="center" wrapText="1"/>
      <protection locked="0"/>
    </xf>
    <xf numFmtId="0" fontId="0" fillId="5" borderId="23" xfId="0" applyFill="1" applyBorder="1" applyAlignment="1">
      <alignment horizontal="center" vertical="center" wrapText="1"/>
    </xf>
    <xf numFmtId="0" fontId="11" fillId="0" borderId="23" xfId="0" applyFont="1" applyBorder="1" applyAlignment="1" applyProtection="1">
      <alignment horizontal="center" vertical="center" wrapText="1"/>
      <protection locked="0"/>
    </xf>
    <xf numFmtId="0" fontId="0" fillId="0" borderId="21" xfId="0" applyBorder="1" applyAlignment="1" applyProtection="1">
      <alignment horizontal="center" vertical="center" wrapText="1"/>
      <protection locked="0"/>
    </xf>
    <xf numFmtId="0" fontId="0" fillId="5" borderId="21" xfId="0" applyFill="1" applyBorder="1" applyAlignment="1">
      <alignment horizontal="center" vertical="center" wrapText="1"/>
    </xf>
    <xf numFmtId="0" fontId="11" fillId="0" borderId="21" xfId="0" applyFont="1" applyBorder="1" applyAlignment="1" applyProtection="1">
      <alignment horizontal="center" vertical="center" wrapText="1"/>
      <protection locked="0"/>
    </xf>
    <xf numFmtId="0" fontId="0" fillId="0" borderId="28" xfId="0" applyBorder="1" applyAlignment="1" applyProtection="1">
      <alignment horizontal="center" vertical="center" wrapText="1"/>
      <protection locked="0"/>
    </xf>
    <xf numFmtId="0" fontId="0" fillId="5" borderId="28" xfId="0" applyFill="1" applyBorder="1" applyAlignment="1">
      <alignment horizontal="center" vertical="center" wrapText="1"/>
    </xf>
    <xf numFmtId="0" fontId="0" fillId="0" borderId="0" xfId="0" applyAlignment="1">
      <alignment horizontal="left" indent="4"/>
    </xf>
    <xf numFmtId="0" fontId="0" fillId="5" borderId="18" xfId="0" applyFill="1" applyBorder="1" applyAlignment="1">
      <alignment horizontal="left" vertical="center" wrapText="1" indent="1"/>
    </xf>
    <xf numFmtId="0" fontId="0" fillId="0" borderId="0" xfId="0" applyAlignment="1">
      <alignment horizontal="left" vertical="center" indent="4"/>
    </xf>
    <xf numFmtId="0" fontId="0" fillId="0" borderId="0" xfId="0" applyAlignment="1">
      <alignment horizontal="left" vertical="center" indent="3"/>
    </xf>
    <xf numFmtId="49" fontId="0" fillId="0" borderId="21" xfId="0" applyNumberFormat="1" applyBorder="1" applyAlignment="1" applyProtection="1">
      <alignment horizontal="left" vertical="top" wrapText="1" indent="1"/>
      <protection locked="0"/>
    </xf>
    <xf numFmtId="0" fontId="15" fillId="5" borderId="4" xfId="0" applyFont="1" applyFill="1" applyBorder="1" applyAlignment="1">
      <alignment horizontal="left" vertical="center" wrapText="1" indent="2"/>
    </xf>
    <xf numFmtId="0" fontId="35" fillId="15" borderId="4" xfId="0" applyFont="1" applyFill="1" applyBorder="1" applyAlignment="1">
      <alignment horizontal="left" vertical="center" wrapText="1" indent="2"/>
    </xf>
    <xf numFmtId="0" fontId="7" fillId="5" borderId="22"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7" fillId="5" borderId="27" xfId="0" applyFont="1" applyFill="1" applyBorder="1" applyAlignment="1">
      <alignment horizontal="center" vertical="center" wrapText="1"/>
    </xf>
    <xf numFmtId="0" fontId="0" fillId="13" borderId="21" xfId="0" applyFill="1" applyBorder="1" applyAlignment="1">
      <alignment horizontal="left" vertical="center" wrapText="1" indent="3"/>
    </xf>
    <xf numFmtId="0" fontId="0" fillId="5" borderId="18" xfId="0" applyFill="1" applyBorder="1" applyAlignment="1">
      <alignment horizontal="left" vertical="center" wrapText="1" indent="3"/>
    </xf>
    <xf numFmtId="0" fontId="0" fillId="5" borderId="48" xfId="0" applyFill="1" applyBorder="1" applyAlignment="1">
      <alignment horizontal="left" vertical="center" wrapText="1" indent="3"/>
    </xf>
    <xf numFmtId="0" fontId="15" fillId="10" borderId="4" xfId="0" applyFont="1" applyFill="1" applyBorder="1" applyAlignment="1">
      <alignment horizontal="left" vertical="center" wrapText="1" indent="1"/>
    </xf>
    <xf numFmtId="0" fontId="0" fillId="13" borderId="18" xfId="0" applyFill="1" applyBorder="1" applyAlignment="1">
      <alignment horizontal="left" vertical="center" wrapText="1" indent="1"/>
    </xf>
    <xf numFmtId="0" fontId="0" fillId="13" borderId="18" xfId="0" applyFill="1" applyBorder="1" applyAlignment="1">
      <alignment horizontal="left" vertical="center" wrapText="1" indent="3"/>
    </xf>
    <xf numFmtId="0" fontId="0" fillId="13" borderId="48" xfId="0" applyFill="1" applyBorder="1" applyAlignment="1">
      <alignment horizontal="left" vertical="center" wrapText="1" indent="3"/>
    </xf>
    <xf numFmtId="0" fontId="8" fillId="11" borderId="15" xfId="0" applyFont="1" applyFill="1" applyBorder="1" applyAlignment="1">
      <alignment horizontal="center" vertical="center" wrapText="1"/>
    </xf>
    <xf numFmtId="0" fontId="0" fillId="5" borderId="31" xfId="0" applyFill="1" applyBorder="1" applyAlignment="1">
      <alignment horizontal="center" vertical="center" wrapText="1"/>
    </xf>
    <xf numFmtId="0" fontId="0" fillId="5" borderId="31" xfId="0" applyFill="1" applyBorder="1" applyAlignment="1">
      <alignment horizontal="left" vertical="center" wrapText="1" indent="3"/>
    </xf>
    <xf numFmtId="0" fontId="0" fillId="13" borderId="25" xfId="0" applyFill="1" applyBorder="1" applyAlignment="1">
      <alignment horizontal="center" vertical="center" wrapText="1"/>
    </xf>
    <xf numFmtId="0" fontId="0" fillId="13" borderId="25" xfId="0" applyFill="1" applyBorder="1" applyAlignment="1">
      <alignment horizontal="left" vertical="center" wrapText="1" indent="3"/>
    </xf>
    <xf numFmtId="0" fontId="0" fillId="13" borderId="26" xfId="0" applyFill="1" applyBorder="1" applyAlignment="1">
      <alignment horizontal="left" vertical="center" wrapText="1" indent="3"/>
    </xf>
    <xf numFmtId="0" fontId="0" fillId="13" borderId="27" xfId="0" applyFill="1" applyBorder="1" applyAlignment="1">
      <alignment horizontal="left" vertical="center" wrapText="1" indent="3"/>
    </xf>
    <xf numFmtId="0" fontId="0" fillId="13" borderId="28" xfId="0" applyFill="1" applyBorder="1" applyAlignment="1">
      <alignment horizontal="left" vertical="center" wrapText="1" indent="3"/>
    </xf>
    <xf numFmtId="0" fontId="0" fillId="13" borderId="29" xfId="0" applyFill="1" applyBorder="1" applyAlignment="1">
      <alignment horizontal="left" vertical="center" wrapText="1" indent="3"/>
    </xf>
    <xf numFmtId="0" fontId="33" fillId="5" borderId="31" xfId="0" applyFont="1" applyFill="1" applyBorder="1" applyAlignment="1">
      <alignment horizontal="center" vertical="center" wrapText="1"/>
    </xf>
    <xf numFmtId="0" fontId="0" fillId="5" borderId="52" xfId="0" applyFill="1" applyBorder="1" applyAlignment="1">
      <alignment horizontal="left" vertical="center" wrapText="1" indent="3"/>
    </xf>
    <xf numFmtId="0" fontId="0" fillId="5" borderId="53" xfId="0" applyFill="1" applyBorder="1" applyAlignment="1">
      <alignment horizontal="left" vertical="center" wrapText="1" indent="3"/>
    </xf>
    <xf numFmtId="0" fontId="0" fillId="5" borderId="54" xfId="0" applyFill="1" applyBorder="1" applyAlignment="1">
      <alignment horizontal="left" vertical="center" wrapText="1" indent="3"/>
    </xf>
    <xf numFmtId="0" fontId="0" fillId="13" borderId="53" xfId="0" applyFill="1" applyBorder="1" applyAlignment="1">
      <alignment horizontal="left" vertical="center" wrapText="1" indent="3"/>
    </xf>
    <xf numFmtId="0" fontId="0" fillId="5" borderId="50" xfId="0" applyFill="1" applyBorder="1" applyAlignment="1">
      <alignment horizontal="left" vertical="center" wrapText="1" indent="3"/>
    </xf>
    <xf numFmtId="0" fontId="0" fillId="13" borderId="55" xfId="0" applyFill="1" applyBorder="1" applyAlignment="1">
      <alignment horizontal="left" vertical="center" wrapText="1" indent="3"/>
    </xf>
    <xf numFmtId="0" fontId="0" fillId="13" borderId="46" xfId="0" applyFill="1" applyBorder="1" applyAlignment="1">
      <alignment horizontal="left" vertical="center" wrapText="1" indent="3"/>
    </xf>
    <xf numFmtId="0" fontId="0" fillId="13" borderId="44" xfId="0" applyFill="1" applyBorder="1" applyAlignment="1">
      <alignment horizontal="left" vertical="center" wrapText="1" indent="3"/>
    </xf>
    <xf numFmtId="0" fontId="0" fillId="13" borderId="54" xfId="0" applyFill="1" applyBorder="1" applyAlignment="1">
      <alignment horizontal="left" vertical="center" wrapText="1" indent="3"/>
    </xf>
    <xf numFmtId="0" fontId="0" fillId="5" borderId="49" xfId="0" applyFill="1" applyBorder="1" applyAlignment="1">
      <alignment horizontal="left" vertical="center" wrapText="1" indent="3"/>
    </xf>
    <xf numFmtId="0" fontId="0" fillId="13" borderId="56" xfId="0" applyFill="1" applyBorder="1" applyAlignment="1">
      <alignment horizontal="left" vertical="center" wrapText="1" indent="3"/>
    </xf>
    <xf numFmtId="0" fontId="0" fillId="13" borderId="47" xfId="0" applyFill="1" applyBorder="1" applyAlignment="1">
      <alignment horizontal="left" vertical="center" wrapText="1" indent="3"/>
    </xf>
    <xf numFmtId="0" fontId="0" fillId="13" borderId="45" xfId="0" applyFill="1" applyBorder="1" applyAlignment="1">
      <alignment horizontal="left" vertical="center" wrapText="1" indent="3"/>
    </xf>
    <xf numFmtId="49" fontId="15" fillId="5" borderId="4" xfId="0" applyNumberFormat="1" applyFont="1" applyFill="1" applyBorder="1" applyAlignment="1">
      <alignment horizontal="left" vertical="center" wrapText="1" inden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0" fontId="0" fillId="5" borderId="43" xfId="0" applyFill="1" applyBorder="1" applyAlignment="1">
      <alignment horizontal="center" vertical="center" wrapText="1"/>
    </xf>
    <xf numFmtId="166" fontId="0" fillId="5" borderId="4" xfId="0" applyNumberFormat="1" applyFill="1" applyBorder="1" applyAlignment="1">
      <alignment horizontal="center" vertical="center" wrapText="1"/>
    </xf>
    <xf numFmtId="166" fontId="33" fillId="5" borderId="5" xfId="0" applyNumberFormat="1" applyFont="1" applyFill="1" applyBorder="1" applyAlignment="1">
      <alignment horizontal="center" vertical="center" wrapText="1"/>
    </xf>
    <xf numFmtId="0" fontId="27" fillId="5" borderId="4" xfId="0" applyFont="1" applyFill="1" applyBorder="1" applyAlignment="1">
      <alignment horizontal="left" vertical="center" wrapText="1" indent="2"/>
    </xf>
    <xf numFmtId="0" fontId="0" fillId="5" borderId="53" xfId="0" applyFill="1" applyBorder="1" applyAlignment="1">
      <alignment horizontal="left" vertical="center" wrapText="1" indent="1"/>
    </xf>
    <xf numFmtId="0" fontId="0" fillId="13" borderId="53" xfId="0" applyFill="1" applyBorder="1" applyAlignment="1">
      <alignment horizontal="left" vertical="center" wrapText="1" indent="1"/>
    </xf>
    <xf numFmtId="0" fontId="0" fillId="13" borderId="53" xfId="0" applyFill="1" applyBorder="1" applyAlignment="1">
      <alignment horizontal="center" vertical="center" wrapText="1"/>
    </xf>
    <xf numFmtId="0" fontId="0" fillId="5" borderId="50" xfId="0" applyFill="1" applyBorder="1" applyAlignment="1">
      <alignment horizontal="center" vertical="center" wrapText="1"/>
    </xf>
    <xf numFmtId="0" fontId="0" fillId="13" borderId="55" xfId="0" applyFill="1" applyBorder="1" applyAlignment="1">
      <alignment horizontal="center" vertical="center" wrapText="1"/>
    </xf>
    <xf numFmtId="0" fontId="0" fillId="13" borderId="46" xfId="0" applyFill="1" applyBorder="1" applyAlignment="1">
      <alignment horizontal="center" vertical="center" wrapText="1"/>
    </xf>
    <xf numFmtId="0" fontId="0" fillId="13" borderId="44" xfId="0" applyFill="1" applyBorder="1" applyAlignment="1">
      <alignment horizontal="center" vertical="center" wrapText="1"/>
    </xf>
    <xf numFmtId="0" fontId="33" fillId="5" borderId="50" xfId="0" applyFont="1" applyFill="1" applyBorder="1" applyAlignment="1">
      <alignment horizontal="center" vertical="center" wrapText="1"/>
    </xf>
    <xf numFmtId="0" fontId="0" fillId="5" borderId="54" xfId="0" applyFill="1" applyBorder="1" applyAlignment="1">
      <alignment horizontal="left" vertical="center" wrapText="1" indent="1"/>
    </xf>
    <xf numFmtId="0" fontId="0" fillId="13" borderId="54" xfId="0" applyFill="1" applyBorder="1" applyAlignment="1">
      <alignment horizontal="left" vertical="center" wrapText="1" indent="1"/>
    </xf>
    <xf numFmtId="0" fontId="0" fillId="13" borderId="54" xfId="0" applyFill="1" applyBorder="1" applyAlignment="1">
      <alignment horizontal="center" vertical="center" wrapText="1"/>
    </xf>
    <xf numFmtId="0" fontId="0" fillId="5" borderId="49" xfId="0" applyFill="1" applyBorder="1" applyAlignment="1">
      <alignment horizontal="center" vertical="center" wrapText="1"/>
    </xf>
    <xf numFmtId="0" fontId="0" fillId="13" borderId="56" xfId="0" applyFill="1" applyBorder="1" applyAlignment="1">
      <alignment horizontal="center" vertical="center" wrapText="1"/>
    </xf>
    <xf numFmtId="0" fontId="0" fillId="13" borderId="47" xfId="0" applyFill="1" applyBorder="1" applyAlignment="1">
      <alignment horizontal="center" vertical="center" wrapText="1"/>
    </xf>
    <xf numFmtId="0" fontId="0" fillId="13" borderId="45" xfId="0" applyFill="1" applyBorder="1" applyAlignment="1">
      <alignment horizontal="center" vertical="center" wrapText="1"/>
    </xf>
    <xf numFmtId="0" fontId="33" fillId="5" borderId="49" xfId="0" applyFont="1" applyFill="1" applyBorder="1" applyAlignment="1">
      <alignment horizontal="center" vertical="center" wrapText="1"/>
    </xf>
    <xf numFmtId="0" fontId="0" fillId="13" borderId="5" xfId="0" applyFill="1" applyBorder="1" applyAlignment="1">
      <alignment horizontal="center" vertical="center" wrapText="1"/>
    </xf>
    <xf numFmtId="0" fontId="33" fillId="13" borderId="5" xfId="0" applyFont="1" applyFill="1" applyBorder="1" applyAlignment="1">
      <alignment horizontal="center" vertical="center" wrapText="1"/>
    </xf>
    <xf numFmtId="0" fontId="0" fillId="13" borderId="2" xfId="0" applyFill="1" applyBorder="1" applyAlignment="1">
      <alignment horizontal="center" vertical="center" wrapText="1"/>
    </xf>
    <xf numFmtId="0" fontId="0" fillId="5" borderId="17" xfId="0" applyFill="1" applyBorder="1" applyAlignment="1">
      <alignment horizontal="left" vertical="top" wrapText="1" indent="3"/>
    </xf>
    <xf numFmtId="0" fontId="0" fillId="5" borderId="18" xfId="0" applyFill="1" applyBorder="1" applyAlignment="1">
      <alignment horizontal="left" vertical="top" wrapText="1" indent="3"/>
    </xf>
    <xf numFmtId="0" fontId="16" fillId="5" borderId="18" xfId="0" applyFont="1" applyFill="1" applyBorder="1" applyAlignment="1">
      <alignment horizontal="left" vertical="top" wrapText="1" indent="3"/>
    </xf>
    <xf numFmtId="0" fontId="0" fillId="5" borderId="18" xfId="0" applyFill="1" applyBorder="1" applyAlignment="1">
      <alignment horizontal="left" wrapText="1" indent="3"/>
    </xf>
    <xf numFmtId="0" fontId="0" fillId="5" borderId="48" xfId="0" applyFill="1" applyBorder="1" applyAlignment="1">
      <alignment horizontal="left" wrapText="1" indent="3"/>
    </xf>
    <xf numFmtId="0" fontId="16" fillId="5" borderId="17" xfId="0" applyFont="1" applyFill="1" applyBorder="1" applyAlignment="1">
      <alignment horizontal="center" vertical="center" wrapText="1"/>
    </xf>
    <xf numFmtId="0" fontId="16" fillId="5" borderId="18" xfId="0" applyFont="1" applyFill="1" applyBorder="1" applyAlignment="1">
      <alignment horizontal="center" vertical="center" wrapText="1"/>
    </xf>
    <xf numFmtId="0" fontId="16" fillId="5" borderId="48" xfId="0" applyFont="1" applyFill="1" applyBorder="1" applyAlignment="1">
      <alignment horizontal="center" vertical="center" wrapText="1"/>
    </xf>
    <xf numFmtId="0" fontId="0" fillId="5" borderId="30" xfId="0" applyFill="1" applyBorder="1" applyAlignment="1">
      <alignment horizontal="center" vertical="center" wrapText="1"/>
    </xf>
    <xf numFmtId="0" fontId="0" fillId="5" borderId="52" xfId="0" applyFill="1" applyBorder="1" applyAlignment="1">
      <alignment horizontal="center" vertical="center" wrapText="1"/>
    </xf>
    <xf numFmtId="0" fontId="0" fillId="5" borderId="30" xfId="0" quotePrefix="1" applyFill="1" applyBorder="1" applyAlignment="1">
      <alignment horizontal="center" vertical="center" wrapText="1"/>
    </xf>
    <xf numFmtId="0" fontId="0" fillId="5" borderId="31" xfId="0" quotePrefix="1" applyFill="1" applyBorder="1" applyAlignment="1">
      <alignment horizontal="center" vertical="center" wrapText="1"/>
    </xf>
    <xf numFmtId="0" fontId="0" fillId="0" borderId="17" xfId="0" applyBorder="1" applyAlignment="1" applyProtection="1">
      <alignment horizontal="center" vertical="center" wrapText="1"/>
      <protection locked="0"/>
    </xf>
    <xf numFmtId="0" fontId="0" fillId="0" borderId="18" xfId="0" applyBorder="1" applyAlignment="1" applyProtection="1">
      <alignment horizontal="center" vertical="center" wrapText="1"/>
      <protection locked="0"/>
    </xf>
    <xf numFmtId="0" fontId="0" fillId="0" borderId="48" xfId="0" applyBorder="1" applyAlignment="1" applyProtection="1">
      <alignment horizontal="center" vertical="center" wrapText="1"/>
      <protection locked="0"/>
    </xf>
    <xf numFmtId="0" fontId="0" fillId="0" borderId="22" xfId="0" applyBorder="1" applyAlignment="1" applyProtection="1">
      <alignment horizontal="center" vertical="center" wrapText="1"/>
      <protection locked="0"/>
    </xf>
    <xf numFmtId="0" fontId="11" fillId="0" borderId="24" xfId="0" applyFont="1"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11" fillId="0" borderId="26" xfId="0" applyFont="1"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0" fillId="0" borderId="24" xfId="0"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29" xfId="0" applyBorder="1" applyAlignment="1" applyProtection="1">
      <alignment horizontal="center" vertical="center" wrapText="1"/>
      <protection locked="0"/>
    </xf>
    <xf numFmtId="0" fontId="11" fillId="0" borderId="22" xfId="0" applyFont="1" applyBorder="1" applyAlignment="1" applyProtection="1">
      <alignment horizontal="center" vertical="center" wrapText="1"/>
      <protection locked="0"/>
    </xf>
    <xf numFmtId="0" fontId="11" fillId="0" borderId="25" xfId="0" applyFont="1" applyBorder="1" applyAlignment="1" applyProtection="1">
      <alignment horizontal="center" vertical="center" wrapText="1"/>
      <protection locked="0"/>
    </xf>
    <xf numFmtId="0" fontId="0" fillId="5" borderId="19" xfId="0" applyFill="1" applyBorder="1" applyAlignment="1">
      <alignment horizontal="left" vertical="center" indent="3"/>
    </xf>
    <xf numFmtId="0" fontId="0" fillId="5" borderId="20" xfId="0" applyFill="1" applyBorder="1" applyAlignment="1">
      <alignment horizontal="left" vertical="center" indent="3"/>
    </xf>
    <xf numFmtId="0" fontId="16" fillId="5" borderId="20" xfId="0" applyFont="1" applyFill="1" applyBorder="1" applyAlignment="1">
      <alignment horizontal="left" vertical="center" indent="3"/>
    </xf>
    <xf numFmtId="0" fontId="16" fillId="5" borderId="51" xfId="0" applyFont="1" applyFill="1" applyBorder="1" applyAlignment="1">
      <alignment horizontal="left" vertical="center" indent="3"/>
    </xf>
    <xf numFmtId="0" fontId="0" fillId="5" borderId="17" xfId="0" applyFill="1" applyBorder="1" applyAlignment="1">
      <alignment horizontal="center" vertical="center" wrapText="1"/>
    </xf>
    <xf numFmtId="0" fontId="0" fillId="5" borderId="18" xfId="0" applyFill="1" applyBorder="1" applyAlignment="1">
      <alignment horizontal="center" vertical="center" wrapText="1"/>
    </xf>
    <xf numFmtId="0" fontId="0" fillId="5" borderId="48" xfId="0" applyFill="1" applyBorder="1" applyAlignment="1">
      <alignment horizontal="center" vertical="center" wrapText="1"/>
    </xf>
    <xf numFmtId="166" fontId="0" fillId="0" borderId="17" xfId="0" applyNumberFormat="1" applyBorder="1" applyAlignment="1" applyProtection="1">
      <alignment horizontal="center" vertical="center" wrapText="1"/>
      <protection locked="0"/>
    </xf>
    <xf numFmtId="166" fontId="0" fillId="0" borderId="18" xfId="0" applyNumberFormat="1" applyBorder="1" applyAlignment="1" applyProtection="1">
      <alignment horizontal="center" vertical="center" wrapText="1"/>
      <protection locked="0"/>
    </xf>
    <xf numFmtId="166" fontId="0" fillId="0" borderId="48" xfId="0" applyNumberFormat="1" applyBorder="1" applyAlignment="1" applyProtection="1">
      <alignment horizontal="center" vertical="center" wrapText="1"/>
      <protection locked="0"/>
    </xf>
    <xf numFmtId="0" fontId="0" fillId="5" borderId="30" xfId="0" applyFill="1" applyBorder="1" applyAlignment="1" applyProtection="1">
      <alignment horizontal="center" vertical="center" wrapText="1"/>
      <protection locked="0"/>
    </xf>
    <xf numFmtId="0" fontId="0" fillId="5" borderId="31" xfId="0" applyFill="1" applyBorder="1" applyAlignment="1" applyProtection="1">
      <alignment horizontal="center" vertical="center" wrapText="1"/>
      <protection locked="0"/>
    </xf>
    <xf numFmtId="0" fontId="0" fillId="5" borderId="52" xfId="0" applyFill="1" applyBorder="1" applyAlignment="1" applyProtection="1">
      <alignment horizontal="center" vertical="center" wrapText="1"/>
      <protection locked="0"/>
    </xf>
    <xf numFmtId="0" fontId="0" fillId="5" borderId="30" xfId="0" quotePrefix="1" applyFill="1" applyBorder="1" applyAlignment="1" applyProtection="1">
      <alignment horizontal="center" vertical="center" wrapText="1"/>
      <protection locked="0"/>
    </xf>
    <xf numFmtId="0" fontId="0" fillId="5" borderId="25"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51" xfId="0" applyFill="1" applyBorder="1" applyAlignment="1">
      <alignment horizontal="left" vertical="center" indent="3"/>
    </xf>
    <xf numFmtId="0" fontId="0" fillId="5" borderId="25" xfId="0" applyFill="1" applyBorder="1" applyAlignment="1">
      <alignment horizontal="left" vertical="center" indent="3"/>
    </xf>
    <xf numFmtId="0" fontId="0" fillId="5" borderId="27" xfId="0" applyFill="1" applyBorder="1" applyAlignment="1">
      <alignment horizontal="left" vertical="center" indent="3"/>
    </xf>
    <xf numFmtId="0" fontId="0" fillId="5" borderId="58" xfId="0" applyFill="1" applyBorder="1" applyAlignment="1">
      <alignment horizontal="center" vertical="center" wrapText="1"/>
    </xf>
    <xf numFmtId="0" fontId="0" fillId="5" borderId="57" xfId="0" applyFill="1" applyBorder="1" applyAlignment="1">
      <alignment horizontal="center" vertical="center" wrapText="1"/>
    </xf>
    <xf numFmtId="0" fontId="0" fillId="5" borderId="59" xfId="0" applyFill="1"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48" xfId="0" applyBorder="1" applyAlignment="1">
      <alignment horizontal="center" vertical="center" wrapText="1"/>
    </xf>
    <xf numFmtId="49" fontId="0" fillId="0" borderId="31" xfId="0" applyNumberFormat="1" applyBorder="1" applyAlignment="1" applyProtection="1">
      <alignment horizontal="left" vertical="top" wrapText="1" indent="1"/>
      <protection locked="0"/>
    </xf>
    <xf numFmtId="49" fontId="11" fillId="0" borderId="31" xfId="0" applyNumberFormat="1" applyFont="1" applyBorder="1" applyAlignment="1" applyProtection="1">
      <alignment horizontal="left" vertical="top" wrapText="1" indent="1"/>
      <protection locked="0"/>
    </xf>
    <xf numFmtId="0" fontId="0" fillId="13" borderId="21" xfId="0" applyFill="1" applyBorder="1" applyAlignment="1" applyProtection="1">
      <alignment wrapText="1"/>
      <protection locked="0"/>
    </xf>
    <xf numFmtId="0" fontId="0" fillId="13" borderId="23" xfId="0" applyFill="1" applyBorder="1" applyAlignment="1">
      <alignment horizontal="center" wrapText="1"/>
    </xf>
    <xf numFmtId="0" fontId="0" fillId="13" borderId="24" xfId="0" applyFill="1" applyBorder="1" applyAlignment="1">
      <alignment horizontal="center" wrapText="1"/>
    </xf>
    <xf numFmtId="0" fontId="0" fillId="13" borderId="26" xfId="0" applyFill="1" applyBorder="1" applyAlignment="1" applyProtection="1">
      <alignment wrapText="1"/>
      <protection locked="0"/>
    </xf>
    <xf numFmtId="0" fontId="11" fillId="5" borderId="25" xfId="0" applyFont="1" applyFill="1" applyBorder="1" applyAlignment="1">
      <alignment horizontal="left" vertical="center" wrapText="1" indent="1"/>
    </xf>
    <xf numFmtId="0" fontId="11" fillId="5" borderId="21" xfId="0" applyFont="1" applyFill="1" applyBorder="1" applyAlignment="1">
      <alignment horizontal="left" vertical="center" wrapText="1" indent="1"/>
    </xf>
    <xf numFmtId="0" fontId="0" fillId="5" borderId="22" xfId="0" applyFill="1" applyBorder="1" applyAlignment="1">
      <alignment horizontal="left" wrapText="1" indent="1"/>
    </xf>
    <xf numFmtId="0" fontId="0" fillId="5" borderId="23" xfId="0" applyFill="1" applyBorder="1" applyAlignment="1">
      <alignment horizontal="left" wrapText="1" indent="1"/>
    </xf>
    <xf numFmtId="166" fontId="0" fillId="0" borderId="0" xfId="0" applyNumberFormat="1" applyAlignment="1">
      <alignment horizontal="center" wrapText="1"/>
    </xf>
    <xf numFmtId="0" fontId="0" fillId="0" borderId="0" xfId="0" applyAlignment="1">
      <alignment horizontal="left" vertical="center" wrapText="1" indent="2"/>
    </xf>
    <xf numFmtId="0" fontId="0" fillId="5" borderId="22" xfId="0" applyFill="1" applyBorder="1" applyAlignment="1">
      <alignment horizontal="left" vertical="center" wrapText="1"/>
    </xf>
    <xf numFmtId="0" fontId="0" fillId="5" borderId="23" xfId="0" applyFill="1" applyBorder="1" applyAlignment="1">
      <alignment horizontal="left" wrapText="1"/>
    </xf>
    <xf numFmtId="0" fontId="0" fillId="5" borderId="25" xfId="0" applyFill="1" applyBorder="1" applyAlignment="1">
      <alignment horizontal="left" vertical="center" wrapText="1" indent="2"/>
    </xf>
    <xf numFmtId="0" fontId="0" fillId="5" borderId="21" xfId="0" applyFill="1" applyBorder="1" applyAlignment="1">
      <alignment horizontal="left" vertical="center" wrapText="1" indent="2"/>
    </xf>
    <xf numFmtId="0" fontId="0" fillId="5" borderId="27" xfId="0" applyFill="1" applyBorder="1" applyAlignment="1">
      <alignment horizontal="left" vertical="center" wrapText="1"/>
    </xf>
    <xf numFmtId="0" fontId="0" fillId="5" borderId="28" xfId="0" applyFill="1" applyBorder="1" applyAlignment="1">
      <alignment horizontal="left" wrapText="1"/>
    </xf>
    <xf numFmtId="0" fontId="0" fillId="16" borderId="49" xfId="0" applyFill="1" applyBorder="1" applyAlignment="1">
      <alignment horizontal="left" vertical="center" wrapText="1" indent="3"/>
    </xf>
    <xf numFmtId="0" fontId="0" fillId="16" borderId="31" xfId="0" applyFill="1" applyBorder="1" applyAlignment="1">
      <alignment horizontal="left" vertical="center" wrapText="1" indent="3"/>
    </xf>
    <xf numFmtId="0" fontId="0" fillId="16" borderId="52" xfId="0" applyFill="1" applyBorder="1" applyAlignment="1">
      <alignment horizontal="left" vertical="center" wrapText="1" indent="3"/>
    </xf>
    <xf numFmtId="0" fontId="21" fillId="16" borderId="37" xfId="0" applyFont="1" applyFill="1" applyBorder="1" applyAlignment="1">
      <alignment horizontal="center" vertical="center" wrapText="1"/>
    </xf>
    <xf numFmtId="0" fontId="21" fillId="16" borderId="34" xfId="0" applyFont="1" applyFill="1" applyBorder="1" applyAlignment="1">
      <alignment horizontal="center" vertical="center" wrapText="1"/>
    </xf>
    <xf numFmtId="166" fontId="0" fillId="16" borderId="38" xfId="0" applyNumberFormat="1" applyFill="1" applyBorder="1" applyAlignment="1">
      <alignment horizontal="center" wrapText="1"/>
    </xf>
    <xf numFmtId="166" fontId="7" fillId="16" borderId="40" xfId="0" applyNumberFormat="1" applyFont="1" applyFill="1" applyBorder="1" applyAlignment="1">
      <alignment horizontal="center" vertical="center" wrapText="1"/>
    </xf>
    <xf numFmtId="0" fontId="21" fillId="16" borderId="8" xfId="0" applyFont="1" applyFill="1" applyBorder="1" applyAlignment="1">
      <alignment horizontal="left" vertical="center" wrapText="1" indent="1"/>
    </xf>
    <xf numFmtId="0" fontId="21" fillId="16" borderId="7" xfId="0" applyFont="1" applyFill="1" applyBorder="1" applyAlignment="1">
      <alignment horizontal="left" vertical="center" wrapText="1" indent="1"/>
    </xf>
    <xf numFmtId="0" fontId="22" fillId="16" borderId="7" xfId="0" applyFont="1" applyFill="1" applyBorder="1" applyAlignment="1">
      <alignment horizontal="center" vertical="center" wrapText="1"/>
    </xf>
    <xf numFmtId="0" fontId="22" fillId="16" borderId="9" xfId="0" applyFont="1" applyFill="1" applyBorder="1" applyAlignment="1">
      <alignment horizontal="center" vertical="center" wrapText="1"/>
    </xf>
    <xf numFmtId="0" fontId="7" fillId="0" borderId="0" xfId="0" applyFont="1" applyAlignment="1">
      <alignment horizontal="center" wrapText="1"/>
    </xf>
    <xf numFmtId="0" fontId="7" fillId="0" borderId="0" xfId="0" applyFont="1" applyAlignment="1">
      <alignment wrapText="1"/>
    </xf>
    <xf numFmtId="0" fontId="7" fillId="0" borderId="0" xfId="0" applyFont="1" applyAlignment="1">
      <alignment horizontal="left" wrapText="1" indent="3"/>
    </xf>
    <xf numFmtId="0" fontId="0" fillId="0" borderId="0" xfId="0" applyAlignment="1">
      <alignment horizontal="left" wrapText="1" indent="3"/>
    </xf>
    <xf numFmtId="0" fontId="15" fillId="0" borderId="0" xfId="0" applyFont="1" applyAlignment="1">
      <alignment horizontal="left" indent="1"/>
    </xf>
    <xf numFmtId="0" fontId="15" fillId="5" borderId="0" xfId="0" applyFont="1" applyFill="1" applyAlignment="1">
      <alignment horizontal="left" indent="1"/>
    </xf>
    <xf numFmtId="0" fontId="15" fillId="5" borderId="11" xfId="0" applyFont="1" applyFill="1" applyBorder="1" applyAlignment="1">
      <alignment horizontal="left" indent="1"/>
    </xf>
    <xf numFmtId="0" fontId="0" fillId="5" borderId="58" xfId="0" applyFill="1" applyBorder="1" applyAlignment="1">
      <alignment wrapText="1"/>
    </xf>
    <xf numFmtId="166" fontId="0" fillId="5" borderId="57" xfId="0" applyNumberFormat="1" applyFill="1" applyBorder="1" applyAlignment="1">
      <alignment horizontal="center" vertical="center" wrapText="1"/>
    </xf>
    <xf numFmtId="0" fontId="0" fillId="5" borderId="59" xfId="0" applyFill="1" applyBorder="1" applyAlignment="1">
      <alignment wrapText="1"/>
    </xf>
    <xf numFmtId="166" fontId="0" fillId="13" borderId="17" xfId="0" applyNumberFormat="1" applyFill="1" applyBorder="1" applyAlignment="1" applyProtection="1">
      <alignment horizontal="center" wrapText="1"/>
      <protection locked="0"/>
    </xf>
    <xf numFmtId="166" fontId="0" fillId="13" borderId="18" xfId="0" applyNumberFormat="1" applyFill="1" applyBorder="1" applyAlignment="1" applyProtection="1">
      <alignment horizontal="center" wrapText="1"/>
      <protection locked="0"/>
    </xf>
    <xf numFmtId="166" fontId="0" fillId="13" borderId="48" xfId="0" applyNumberFormat="1" applyFill="1" applyBorder="1" applyAlignment="1" applyProtection="1">
      <alignment horizontal="center" wrapText="1"/>
      <protection locked="0"/>
    </xf>
    <xf numFmtId="0" fontId="0" fillId="5" borderId="5" xfId="0" applyFill="1" applyBorder="1" applyAlignment="1">
      <alignment horizontal="center" vertical="center" wrapText="1"/>
    </xf>
    <xf numFmtId="0" fontId="3" fillId="16" borderId="8" xfId="0" applyFont="1" applyFill="1" applyBorder="1" applyAlignment="1">
      <alignment horizontal="left" vertical="center" wrapText="1" indent="1"/>
    </xf>
    <xf numFmtId="0" fontId="3" fillId="16" borderId="7" xfId="0" applyFont="1" applyFill="1" applyBorder="1" applyAlignment="1">
      <alignment horizontal="left" vertical="center" wrapText="1"/>
    </xf>
    <xf numFmtId="0" fontId="7" fillId="16" borderId="9" xfId="0" applyFont="1" applyFill="1" applyBorder="1" applyAlignment="1">
      <alignment horizontal="center" vertical="center" wrapText="1"/>
    </xf>
    <xf numFmtId="0" fontId="7" fillId="5" borderId="0" xfId="0" applyFont="1" applyFill="1" applyAlignment="1">
      <alignment horizontal="left" vertical="center" wrapText="1" indent="2"/>
    </xf>
    <xf numFmtId="0" fontId="0" fillId="5" borderId="8" xfId="0" applyFill="1" applyBorder="1" applyAlignment="1">
      <alignment horizontal="left" vertical="center" wrapText="1" indent="1"/>
    </xf>
    <xf numFmtId="0" fontId="0" fillId="5" borderId="7" xfId="0" applyFill="1" applyBorder="1" applyAlignment="1">
      <alignment horizontal="left" wrapText="1"/>
    </xf>
    <xf numFmtId="0" fontId="7" fillId="5" borderId="13" xfId="0" applyFont="1" applyFill="1" applyBorder="1" applyAlignment="1">
      <alignment horizontal="left" vertical="center" wrapText="1" indent="1"/>
    </xf>
    <xf numFmtId="0" fontId="0" fillId="5" borderId="14" xfId="0" applyFill="1" applyBorder="1" applyAlignment="1">
      <alignment horizontal="left" vertical="center" wrapText="1" indent="1"/>
    </xf>
    <xf numFmtId="0" fontId="0" fillId="5" borderId="11" xfId="0" applyFill="1" applyBorder="1" applyAlignment="1">
      <alignment horizontal="left" wrapText="1"/>
    </xf>
    <xf numFmtId="0" fontId="0" fillId="5" borderId="11" xfId="0" applyFill="1" applyBorder="1" applyAlignment="1">
      <alignment horizontal="left" vertical="center" wrapText="1" indent="2"/>
    </xf>
    <xf numFmtId="0" fontId="7" fillId="5" borderId="8" xfId="0" applyFont="1" applyFill="1" applyBorder="1" applyAlignment="1">
      <alignment horizontal="left" vertical="center" wrapText="1" indent="1"/>
    </xf>
    <xf numFmtId="0" fontId="7" fillId="5" borderId="7" xfId="0" applyFont="1" applyFill="1" applyBorder="1" applyAlignment="1">
      <alignment horizontal="left" vertical="center" wrapText="1" indent="2"/>
    </xf>
    <xf numFmtId="0" fontId="0" fillId="5" borderId="14" xfId="0" applyFill="1" applyBorder="1" applyAlignment="1">
      <alignment horizontal="left" vertical="center" wrapText="1" indent="2"/>
    </xf>
    <xf numFmtId="0" fontId="0" fillId="17" borderId="0" xfId="0" applyFill="1" applyAlignment="1">
      <alignment horizontal="center" vertical="center" wrapText="1"/>
    </xf>
    <xf numFmtId="0" fontId="27" fillId="6" borderId="0" xfId="0" applyFont="1" applyFill="1" applyAlignment="1">
      <alignment vertical="center" wrapText="1"/>
    </xf>
    <xf numFmtId="0" fontId="27" fillId="8" borderId="0" xfId="0" applyFont="1" applyFill="1" applyAlignment="1">
      <alignment horizontal="center" vertical="center" wrapText="1"/>
    </xf>
    <xf numFmtId="0" fontId="0" fillId="17" borderId="3" xfId="0" applyFill="1" applyBorder="1" applyAlignment="1">
      <alignment wrapText="1"/>
    </xf>
    <xf numFmtId="0" fontId="27" fillId="17" borderId="0" xfId="0" applyFont="1" applyFill="1" applyAlignment="1">
      <alignment vertical="center" wrapText="1"/>
    </xf>
    <xf numFmtId="0" fontId="27" fillId="17" borderId="0" xfId="0" applyFont="1" applyFill="1" applyAlignment="1">
      <alignment horizontal="left" vertical="center" wrapText="1" indent="1"/>
    </xf>
    <xf numFmtId="0" fontId="0" fillId="17" borderId="11" xfId="0" applyFill="1" applyBorder="1" applyAlignment="1">
      <alignment horizontal="center" vertical="center" wrapText="1"/>
    </xf>
    <xf numFmtId="0" fontId="27" fillId="17" borderId="11" xfId="0" applyFont="1" applyFill="1" applyBorder="1" applyAlignment="1">
      <alignment vertical="center" wrapText="1"/>
    </xf>
    <xf numFmtId="0" fontId="0" fillId="17" borderId="12" xfId="0" applyFill="1" applyBorder="1" applyAlignment="1">
      <alignment wrapText="1"/>
    </xf>
    <xf numFmtId="0" fontId="15" fillId="20" borderId="8" xfId="0" applyFont="1" applyFill="1" applyBorder="1" applyAlignment="1">
      <alignment horizontal="left"/>
    </xf>
    <xf numFmtId="0" fontId="15" fillId="20" borderId="7" xfId="0" applyFont="1" applyFill="1" applyBorder="1" applyAlignment="1">
      <alignment horizontal="left"/>
    </xf>
    <xf numFmtId="0" fontId="15" fillId="20" borderId="8" xfId="0" applyFont="1" applyFill="1" applyBorder="1" applyAlignment="1">
      <alignment horizontal="left" indent="1"/>
    </xf>
    <xf numFmtId="0" fontId="15" fillId="20" borderId="7" xfId="0" applyFont="1" applyFill="1" applyBorder="1" applyAlignment="1">
      <alignment horizontal="left" indent="1"/>
    </xf>
    <xf numFmtId="0" fontId="38" fillId="20" borderId="8" xfId="0" applyFont="1" applyFill="1" applyBorder="1" applyAlignment="1">
      <alignment horizontal="left"/>
    </xf>
    <xf numFmtId="0" fontId="38" fillId="20" borderId="7" xfId="0" applyFont="1" applyFill="1" applyBorder="1" applyAlignment="1">
      <alignment horizontal="left"/>
    </xf>
    <xf numFmtId="0" fontId="38" fillId="20" borderId="9" xfId="0" applyFont="1" applyFill="1" applyBorder="1" applyAlignment="1">
      <alignment horizontal="left"/>
    </xf>
    <xf numFmtId="0" fontId="27" fillId="20" borderId="13" xfId="0" applyFont="1" applyFill="1" applyBorder="1" applyAlignment="1">
      <alignment horizontal="left" vertical="center" wrapText="1" indent="1"/>
    </xf>
    <xf numFmtId="0" fontId="27" fillId="20" borderId="0" xfId="0" applyFont="1" applyFill="1" applyAlignment="1">
      <alignment horizontal="left" vertical="center" wrapText="1" indent="1"/>
    </xf>
    <xf numFmtId="0" fontId="35" fillId="20" borderId="13" xfId="0" applyFont="1" applyFill="1" applyBorder="1" applyAlignment="1">
      <alignment horizontal="left" vertical="center" wrapText="1" indent="1"/>
    </xf>
    <xf numFmtId="0" fontId="35" fillId="20" borderId="0" xfId="0" applyFont="1" applyFill="1" applyAlignment="1">
      <alignment horizontal="left" vertical="center" wrapText="1" indent="1"/>
    </xf>
    <xf numFmtId="0" fontId="38" fillId="20" borderId="13" xfId="77" applyFont="1" applyFill="1" applyBorder="1" applyAlignment="1">
      <alignment horizontal="left" indent="2"/>
    </xf>
    <xf numFmtId="0" fontId="38" fillId="20" borderId="0" xfId="77" applyFont="1" applyFill="1" applyAlignment="1">
      <alignment horizontal="left" indent="2"/>
    </xf>
    <xf numFmtId="0" fontId="38" fillId="20" borderId="3" xfId="77" applyFont="1" applyFill="1" applyBorder="1" applyAlignment="1">
      <alignment horizontal="left" indent="2"/>
    </xf>
    <xf numFmtId="0" fontId="37" fillId="20" borderId="13" xfId="77" applyFont="1" applyFill="1" applyBorder="1" applyAlignment="1">
      <alignment horizontal="left" indent="2"/>
    </xf>
    <xf numFmtId="0" fontId="37" fillId="20" borderId="0" xfId="77" applyFont="1" applyFill="1" applyAlignment="1">
      <alignment horizontal="left" indent="2"/>
    </xf>
    <xf numFmtId="0" fontId="37" fillId="20" borderId="3" xfId="77" applyFont="1" applyFill="1" applyBorder="1" applyAlignment="1">
      <alignment horizontal="left" indent="2"/>
    </xf>
    <xf numFmtId="0" fontId="36" fillId="19" borderId="6" xfId="0" applyFont="1" applyFill="1" applyBorder="1" applyAlignment="1">
      <alignment horizontal="left" vertical="center" indent="2"/>
    </xf>
    <xf numFmtId="0" fontId="15" fillId="19" borderId="10" xfId="0" applyFont="1" applyFill="1" applyBorder="1" applyAlignment="1">
      <alignment horizontal="left" vertical="center" indent="2"/>
    </xf>
    <xf numFmtId="0" fontId="0" fillId="6" borderId="0" xfId="0" applyFill="1"/>
    <xf numFmtId="0" fontId="0" fillId="7" borderId="8" xfId="0" applyFill="1" applyBorder="1"/>
    <xf numFmtId="0" fontId="0" fillId="7" borderId="7" xfId="0" applyFill="1" applyBorder="1"/>
    <xf numFmtId="0" fontId="0" fillId="7" borderId="13" xfId="0" applyFill="1" applyBorder="1"/>
    <xf numFmtId="0" fontId="0" fillId="7" borderId="0" xfId="0" applyFill="1"/>
    <xf numFmtId="0" fontId="0" fillId="6" borderId="0" xfId="0" applyFill="1" applyAlignment="1">
      <alignment vertical="center"/>
    </xf>
    <xf numFmtId="0" fontId="0" fillId="6" borderId="13" xfId="0" applyFill="1" applyBorder="1"/>
    <xf numFmtId="0" fontId="0" fillId="6" borderId="3" xfId="0" applyFill="1" applyBorder="1"/>
    <xf numFmtId="0" fontId="0" fillId="6" borderId="11" xfId="0" applyFill="1" applyBorder="1"/>
    <xf numFmtId="0" fontId="15" fillId="6" borderId="0" xfId="0" applyFont="1" applyFill="1" applyAlignment="1">
      <alignment horizontal="left" indent="1"/>
    </xf>
    <xf numFmtId="0" fontId="0" fillId="6" borderId="14" xfId="0" applyFill="1" applyBorder="1"/>
    <xf numFmtId="0" fontId="0" fillId="6" borderId="12" xfId="0" applyFill="1" applyBorder="1"/>
    <xf numFmtId="0" fontId="0" fillId="6" borderId="0" xfId="0" applyFill="1" applyProtection="1">
      <protection locked="0"/>
    </xf>
    <xf numFmtId="0" fontId="0" fillId="0" borderId="18" xfId="0" applyBorder="1" applyAlignment="1" applyProtection="1">
      <alignment horizontal="left" vertical="center" wrapText="1" indent="1"/>
      <protection locked="0"/>
    </xf>
    <xf numFmtId="0" fontId="0" fillId="0" borderId="18" xfId="0" applyBorder="1" applyAlignment="1">
      <alignment horizontal="left" vertical="center" wrapText="1" indent="1"/>
    </xf>
    <xf numFmtId="0" fontId="0" fillId="0" borderId="60" xfId="0" applyBorder="1" applyAlignment="1" applyProtection="1">
      <alignment horizontal="center" vertical="center" wrapText="1"/>
      <protection locked="0"/>
    </xf>
    <xf numFmtId="0" fontId="0" fillId="0" borderId="61" xfId="0" applyBorder="1" applyAlignment="1" applyProtection="1">
      <alignment horizontal="center" vertical="center" wrapText="1"/>
      <protection locked="0"/>
    </xf>
    <xf numFmtId="0" fontId="0" fillId="0" borderId="62" xfId="0" applyBorder="1" applyAlignment="1" applyProtection="1">
      <alignment horizontal="center" vertical="center" wrapText="1"/>
      <protection locked="0"/>
    </xf>
    <xf numFmtId="0" fontId="0" fillId="0" borderId="57" xfId="0" applyBorder="1" applyAlignment="1" applyProtection="1">
      <alignment horizontal="center"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49" fontId="0" fillId="5" borderId="4" xfId="0" applyNumberFormat="1" applyFill="1" applyBorder="1" applyAlignment="1">
      <alignment horizontal="left" vertical="center" wrapText="1" indent="1"/>
    </xf>
    <xf numFmtId="168" fontId="27" fillId="5" borderId="6" xfId="0" applyNumberFormat="1" applyFont="1" applyFill="1" applyBorder="1" applyAlignment="1">
      <alignment horizontal="left" vertical="center" wrapText="1" indent="1"/>
    </xf>
    <xf numFmtId="0" fontId="0" fillId="0" borderId="30" xfId="0" applyBorder="1" applyAlignment="1" applyProtection="1">
      <alignment horizontal="left" vertical="top" wrapText="1" indent="1"/>
      <protection locked="0"/>
    </xf>
    <xf numFmtId="0" fontId="12" fillId="5" borderId="31" xfId="0" applyFont="1" applyFill="1" applyBorder="1" applyAlignment="1">
      <alignment horizontal="left" vertical="center" wrapText="1" indent="1"/>
    </xf>
    <xf numFmtId="49" fontId="0" fillId="0" borderId="31" xfId="0" quotePrefix="1" applyNumberFormat="1" applyBorder="1" applyAlignment="1" applyProtection="1">
      <alignment horizontal="left" vertical="top" wrapText="1" indent="1"/>
      <protection locked="0"/>
    </xf>
    <xf numFmtId="0" fontId="0" fillId="0" borderId="31" xfId="0" applyBorder="1" applyAlignment="1" applyProtection="1">
      <alignment horizontal="left" wrapText="1" indent="1"/>
      <protection locked="0"/>
    </xf>
    <xf numFmtId="0" fontId="11" fillId="0" borderId="7" xfId="0" applyFont="1" applyBorder="1" applyAlignment="1" applyProtection="1">
      <alignment horizontal="left" vertical="top" wrapText="1" indent="1"/>
      <protection locked="0"/>
    </xf>
    <xf numFmtId="0" fontId="11" fillId="0" borderId="49" xfId="0" applyFont="1" applyBorder="1" applyAlignment="1" applyProtection="1">
      <alignment horizontal="left" vertical="top" wrapText="1" indent="1"/>
      <protection locked="0"/>
    </xf>
    <xf numFmtId="0" fontId="12" fillId="5" borderId="52" xfId="0" applyFont="1" applyFill="1" applyBorder="1" applyAlignment="1">
      <alignment horizontal="left" vertical="center" wrapText="1" indent="1"/>
    </xf>
    <xf numFmtId="0" fontId="0" fillId="0" borderId="31" xfId="0" applyBorder="1" applyAlignment="1" applyProtection="1">
      <alignment horizontal="left" vertical="center" wrapText="1" indent="1"/>
      <protection locked="0"/>
    </xf>
    <xf numFmtId="0" fontId="0" fillId="0" borderId="31" xfId="0" quotePrefix="1" applyBorder="1" applyAlignment="1">
      <alignment horizontal="left" vertical="center" wrapText="1" indent="1"/>
    </xf>
    <xf numFmtId="0" fontId="0" fillId="0" borderId="31" xfId="0" quotePrefix="1" applyBorder="1" applyAlignment="1" applyProtection="1">
      <alignment horizontal="left" vertical="center" wrapText="1" indent="1"/>
      <protection locked="0"/>
    </xf>
    <xf numFmtId="0" fontId="0" fillId="0" borderId="23" xfId="0" quotePrefix="1" applyBorder="1" applyAlignment="1" applyProtection="1">
      <alignment horizontal="left" vertical="top" wrapText="1" indent="1"/>
      <protection locked="0"/>
    </xf>
    <xf numFmtId="0" fontId="12" fillId="5" borderId="21" xfId="0" applyFont="1" applyFill="1" applyBorder="1" applyAlignment="1">
      <alignment horizontal="left" vertical="center" wrapText="1" indent="1"/>
    </xf>
    <xf numFmtId="0" fontId="0" fillId="0" borderId="21" xfId="0" quotePrefix="1" applyBorder="1" applyAlignment="1" applyProtection="1">
      <alignment horizontal="left" vertical="center" wrapText="1" indent="1"/>
      <protection locked="0"/>
    </xf>
    <xf numFmtId="0" fontId="0" fillId="0" borderId="21" xfId="0" applyBorder="1" applyAlignment="1" applyProtection="1">
      <alignment horizontal="left" vertical="center" wrapText="1" indent="1"/>
      <protection locked="0"/>
    </xf>
    <xf numFmtId="0" fontId="12" fillId="5" borderId="28" xfId="0" applyFont="1" applyFill="1" applyBorder="1" applyAlignment="1">
      <alignment horizontal="left" vertical="center" wrapText="1" indent="1"/>
    </xf>
    <xf numFmtId="0" fontId="0" fillId="0" borderId="22" xfId="0" quotePrefix="1" applyBorder="1" applyAlignment="1">
      <alignment horizontal="center" vertical="center" wrapText="1"/>
    </xf>
    <xf numFmtId="0" fontId="0" fillId="0" borderId="24" xfId="0" quotePrefix="1" applyBorder="1" applyAlignment="1">
      <alignment horizontal="center" vertical="center" wrapText="1"/>
    </xf>
    <xf numFmtId="0" fontId="49" fillId="0" borderId="0" xfId="0" applyFont="1" applyAlignment="1">
      <alignment horizontal="left" vertical="center"/>
    </xf>
    <xf numFmtId="0" fontId="0" fillId="0" borderId="0" xfId="0" applyAlignment="1">
      <alignment horizontal="center"/>
    </xf>
    <xf numFmtId="0" fontId="50" fillId="0" borderId="0" xfId="0" applyFont="1" applyAlignment="1">
      <alignment horizontal="center" vertical="center"/>
    </xf>
    <xf numFmtId="0" fontId="51" fillId="0" borderId="0" xfId="0" applyFont="1" applyAlignment="1">
      <alignment horizontal="center" vertical="center"/>
    </xf>
    <xf numFmtId="0" fontId="52" fillId="0" borderId="63" xfId="0" applyFont="1" applyBorder="1" applyAlignment="1">
      <alignment horizontal="center" vertical="center" wrapText="1"/>
    </xf>
    <xf numFmtId="0" fontId="52" fillId="0" borderId="64" xfId="0" applyFont="1" applyBorder="1" applyAlignment="1">
      <alignment horizontal="center" vertical="center" wrapText="1"/>
    </xf>
    <xf numFmtId="0" fontId="52" fillId="0" borderId="64" xfId="0" applyFont="1" applyBorder="1" applyAlignment="1">
      <alignment vertical="center" wrapText="1"/>
    </xf>
    <xf numFmtId="0" fontId="51" fillId="0" borderId="65" xfId="0" applyFont="1" applyBorder="1" applyAlignment="1">
      <alignment horizontal="center" vertical="center" wrapText="1"/>
    </xf>
    <xf numFmtId="0" fontId="51" fillId="0" borderId="66" xfId="0" applyFont="1" applyBorder="1" applyAlignment="1">
      <alignment horizontal="left" vertical="center" wrapText="1" indent="1"/>
    </xf>
    <xf numFmtId="9" fontId="51" fillId="0" borderId="66" xfId="0" applyNumberFormat="1" applyFont="1" applyBorder="1" applyAlignment="1">
      <alignment horizontal="center" vertical="center" wrapText="1"/>
    </xf>
    <xf numFmtId="0" fontId="51" fillId="0" borderId="66" xfId="0" applyFont="1" applyBorder="1" applyAlignment="1">
      <alignment horizontal="center" vertical="center" wrapText="1"/>
    </xf>
    <xf numFmtId="0" fontId="53" fillId="0" borderId="0" xfId="0" applyFont="1"/>
    <xf numFmtId="0" fontId="49" fillId="0" borderId="0" xfId="0" applyFont="1" applyAlignment="1">
      <alignment vertical="center"/>
    </xf>
    <xf numFmtId="0" fontId="50" fillId="0" borderId="0" xfId="0" applyFont="1" applyAlignment="1">
      <alignment vertical="center"/>
    </xf>
    <xf numFmtId="0" fontId="51" fillId="0" borderId="0" xfId="0" applyFont="1" applyAlignment="1">
      <alignment vertical="center"/>
    </xf>
    <xf numFmtId="0" fontId="52" fillId="0" borderId="64" xfId="0" applyFont="1" applyBorder="1" applyAlignment="1">
      <alignment horizontal="left" vertical="center" wrapText="1" indent="1"/>
    </xf>
    <xf numFmtId="0" fontId="54" fillId="0" borderId="0" xfId="0" applyFont="1" applyAlignment="1">
      <alignment vertical="center"/>
    </xf>
    <xf numFmtId="0" fontId="0" fillId="13" borderId="1" xfId="0" applyFill="1" applyBorder="1" applyAlignment="1">
      <alignment horizontal="left" vertical="center" wrapText="1" indent="2"/>
    </xf>
    <xf numFmtId="166" fontId="0" fillId="13" borderId="5" xfId="0" applyNumberFormat="1" applyFill="1" applyBorder="1" applyAlignment="1">
      <alignment horizontal="left" vertical="center" wrapText="1" indent="2"/>
    </xf>
    <xf numFmtId="0" fontId="0" fillId="13" borderId="2" xfId="0" applyFill="1" applyBorder="1" applyAlignment="1">
      <alignment horizontal="left" vertical="center" wrapText="1" indent="2"/>
    </xf>
    <xf numFmtId="0" fontId="11" fillId="0" borderId="22" xfId="0" applyFont="1" applyBorder="1" applyAlignment="1">
      <alignment horizontal="center" vertical="center" wrapText="1"/>
    </xf>
    <xf numFmtId="0" fontId="11" fillId="0" borderId="25"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7" xfId="0" applyFont="1" applyBorder="1" applyAlignment="1">
      <alignment horizontal="center" vertical="center" wrapText="1"/>
    </xf>
    <xf numFmtId="0" fontId="15" fillId="10" borderId="23" xfId="0" applyFont="1" applyFill="1" applyBorder="1" applyAlignment="1">
      <alignment horizontal="left" vertical="center" wrapText="1" indent="1"/>
    </xf>
    <xf numFmtId="0" fontId="21" fillId="10" borderId="21" xfId="0" applyFont="1" applyFill="1" applyBorder="1" applyAlignment="1">
      <alignment horizontal="left" vertical="center" wrapText="1" indent="1"/>
    </xf>
    <xf numFmtId="0" fontId="15" fillId="5" borderId="21" xfId="0" applyFont="1" applyFill="1" applyBorder="1" applyAlignment="1">
      <alignment horizontal="left" vertical="center" wrapText="1" indent="1"/>
    </xf>
    <xf numFmtId="0" fontId="0" fillId="5" borderId="21" xfId="0" applyFill="1" applyBorder="1" applyAlignment="1">
      <alignment horizontal="left" vertical="center" wrapText="1" indent="1"/>
    </xf>
    <xf numFmtId="49" fontId="15" fillId="5" borderId="26" xfId="0" applyNumberFormat="1" applyFont="1" applyFill="1" applyBorder="1" applyAlignment="1">
      <alignment horizontal="left" vertical="center" wrapText="1" indent="1"/>
    </xf>
    <xf numFmtId="0" fontId="27" fillId="5" borderId="21" xfId="0" applyFont="1" applyFill="1" applyBorder="1" applyAlignment="1">
      <alignment horizontal="left" vertical="center" wrapText="1" indent="1"/>
    </xf>
    <xf numFmtId="0" fontId="35" fillId="15" borderId="21" xfId="0" applyFont="1" applyFill="1" applyBorder="1" applyAlignment="1">
      <alignment horizontal="left" vertical="center" wrapText="1" indent="1"/>
    </xf>
    <xf numFmtId="0" fontId="0" fillId="5" borderId="28" xfId="0" applyFill="1" applyBorder="1" applyAlignment="1">
      <alignment horizontal="left" vertical="center" wrapText="1" indent="1"/>
    </xf>
    <xf numFmtId="0" fontId="15" fillId="0" borderId="0" xfId="0" applyFont="1" applyAlignment="1">
      <alignment horizontal="left" vertical="center" wrapText="1" indent="1"/>
    </xf>
    <xf numFmtId="0" fontId="15" fillId="6" borderId="0" xfId="0" applyFont="1" applyFill="1" applyAlignment="1">
      <alignment horizontal="left" vertical="center" indent="1"/>
    </xf>
    <xf numFmtId="0" fontId="15" fillId="6" borderId="13" xfId="0" applyFont="1" applyFill="1" applyBorder="1" applyAlignment="1">
      <alignment horizontal="left" vertical="center" wrapText="1" indent="1"/>
    </xf>
    <xf numFmtId="0" fontId="15" fillId="6" borderId="0" xfId="0" applyFont="1" applyFill="1" applyAlignment="1" applyProtection="1">
      <alignment horizontal="left" vertical="center" indent="1"/>
      <protection locked="0"/>
    </xf>
    <xf numFmtId="0" fontId="15" fillId="6" borderId="3" xfId="0" applyFont="1" applyFill="1" applyBorder="1" applyAlignment="1" applyProtection="1">
      <alignment horizontal="left" vertical="center" indent="1"/>
      <protection locked="0"/>
    </xf>
    <xf numFmtId="0" fontId="56" fillId="15" borderId="8" xfId="0" applyFont="1" applyFill="1" applyBorder="1"/>
    <xf numFmtId="0" fontId="56" fillId="15" borderId="7" xfId="0" applyFont="1" applyFill="1" applyBorder="1"/>
    <xf numFmtId="0" fontId="35" fillId="15" borderId="7" xfId="0" applyFont="1" applyFill="1" applyBorder="1" applyAlignment="1">
      <alignment horizontal="left" indent="1"/>
    </xf>
    <xf numFmtId="0" fontId="56" fillId="15" borderId="9" xfId="0" applyFont="1" applyFill="1" applyBorder="1"/>
    <xf numFmtId="0" fontId="56" fillId="15" borderId="0" xfId="0" applyFont="1" applyFill="1"/>
    <xf numFmtId="0" fontId="35" fillId="15" borderId="0" xfId="0" applyFont="1" applyFill="1" applyAlignment="1">
      <alignment horizontal="left" indent="1"/>
    </xf>
    <xf numFmtId="0" fontId="56" fillId="15" borderId="3" xfId="0" applyFont="1" applyFill="1" applyBorder="1"/>
    <xf numFmtId="0" fontId="56" fillId="15" borderId="13" xfId="0" applyFont="1" applyFill="1" applyBorder="1"/>
    <xf numFmtId="0" fontId="56" fillId="15" borderId="3" xfId="0" applyFont="1" applyFill="1" applyBorder="1" applyAlignment="1">
      <alignment wrapText="1"/>
    </xf>
    <xf numFmtId="0" fontId="56" fillId="15" borderId="14" xfId="0" applyFont="1" applyFill="1" applyBorder="1"/>
    <xf numFmtId="0" fontId="56" fillId="15" borderId="11" xfId="0" applyFont="1" applyFill="1" applyBorder="1"/>
    <xf numFmtId="0" fontId="35" fillId="15" borderId="11" xfId="0" applyFont="1" applyFill="1" applyBorder="1" applyAlignment="1">
      <alignment horizontal="left" indent="1"/>
    </xf>
    <xf numFmtId="0" fontId="56" fillId="15" borderId="12" xfId="0" applyFont="1" applyFill="1" applyBorder="1"/>
    <xf numFmtId="0" fontId="27" fillId="17" borderId="0" xfId="0" applyFont="1" applyFill="1" applyAlignment="1">
      <alignment horizontal="left" vertical="center" wrapText="1" indent="2"/>
    </xf>
    <xf numFmtId="0" fontId="46" fillId="8" borderId="21" xfId="1" applyFont="1" applyFill="1" applyBorder="1" applyAlignment="1">
      <alignment horizontal="center" vertical="center" wrapText="1"/>
    </xf>
    <xf numFmtId="0" fontId="18" fillId="8" borderId="21" xfId="0" quotePrefix="1" applyFont="1" applyFill="1" applyBorder="1" applyAlignment="1">
      <alignment horizontal="center" vertical="center"/>
    </xf>
    <xf numFmtId="0" fontId="0" fillId="23" borderId="9" xfId="0" applyFill="1" applyBorder="1" applyAlignment="1">
      <alignment wrapText="1"/>
    </xf>
    <xf numFmtId="0" fontId="0" fillId="23" borderId="0" xfId="0" applyFill="1" applyAlignment="1">
      <alignment horizontal="left" wrapText="1"/>
    </xf>
    <xf numFmtId="0" fontId="45" fillId="23" borderId="0" xfId="0" applyFont="1" applyFill="1" applyAlignment="1">
      <alignment horizontal="left" vertical="center" wrapText="1" indent="1"/>
    </xf>
    <xf numFmtId="0" fontId="27" fillId="23" borderId="0" xfId="0" applyFont="1" applyFill="1" applyAlignment="1">
      <alignment horizontal="left" vertical="center" wrapText="1" indent="2"/>
    </xf>
    <xf numFmtId="0" fontId="27" fillId="23" borderId="0" xfId="0" applyFont="1" applyFill="1" applyAlignment="1">
      <alignment horizontal="left" vertical="center" wrapText="1" indent="1"/>
    </xf>
    <xf numFmtId="0" fontId="45" fillId="24" borderId="0" xfId="0" applyFont="1" applyFill="1" applyAlignment="1">
      <alignment horizontal="left" vertical="center" wrapText="1" indent="1"/>
    </xf>
    <xf numFmtId="0" fontId="27" fillId="0" borderId="0" xfId="0" applyFont="1" applyAlignment="1">
      <alignment vertical="center" wrapText="1"/>
    </xf>
    <xf numFmtId="0" fontId="58" fillId="5" borderId="8" xfId="0" applyFont="1" applyFill="1" applyBorder="1" applyAlignment="1">
      <alignment horizontal="left"/>
    </xf>
    <xf numFmtId="0" fontId="58" fillId="5" borderId="7" xfId="0" applyFont="1" applyFill="1" applyBorder="1"/>
    <xf numFmtId="0" fontId="58" fillId="5" borderId="13" xfId="0" applyFont="1" applyFill="1" applyBorder="1" applyAlignment="1">
      <alignment horizontal="left"/>
    </xf>
    <xf numFmtId="0" fontId="58" fillId="5" borderId="0" xfId="0" applyFont="1" applyFill="1"/>
    <xf numFmtId="0" fontId="58" fillId="5" borderId="0" xfId="0" applyFont="1" applyFill="1" applyAlignment="1">
      <alignment horizontal="left" indent="1"/>
    </xf>
    <xf numFmtId="0" fontId="58" fillId="5" borderId="0" xfId="0" applyFont="1" applyFill="1" applyAlignment="1">
      <alignment horizontal="center"/>
    </xf>
    <xf numFmtId="0" fontId="58" fillId="5" borderId="3" xfId="0" applyFont="1" applyFill="1" applyBorder="1" applyAlignment="1">
      <alignment horizontal="center"/>
    </xf>
    <xf numFmtId="0" fontId="0" fillId="5" borderId="0" xfId="0" applyFill="1"/>
    <xf numFmtId="166" fontId="58" fillId="5" borderId="0" xfId="0" applyNumberFormat="1" applyFont="1" applyFill="1"/>
    <xf numFmtId="0" fontId="0" fillId="5" borderId="3" xfId="0" applyFill="1" applyBorder="1"/>
    <xf numFmtId="0" fontId="0" fillId="5" borderId="14" xfId="0" applyFill="1" applyBorder="1"/>
    <xf numFmtId="0" fontId="0" fillId="5" borderId="11" xfId="0" applyFill="1" applyBorder="1"/>
    <xf numFmtId="0" fontId="0" fillId="5" borderId="12" xfId="0" applyFill="1" applyBorder="1"/>
    <xf numFmtId="0" fontId="27" fillId="6" borderId="13" xfId="0" applyFont="1" applyFill="1" applyBorder="1" applyAlignment="1">
      <alignment vertical="center" wrapText="1"/>
    </xf>
    <xf numFmtId="0" fontId="27" fillId="5" borderId="7" xfId="0" applyFont="1" applyFill="1" applyBorder="1" applyAlignment="1">
      <alignment vertical="center" wrapText="1"/>
    </xf>
    <xf numFmtId="9" fontId="27" fillId="5" borderId="9" xfId="0" applyNumberFormat="1" applyFont="1" applyFill="1" applyBorder="1" applyAlignment="1">
      <alignment horizontal="left" vertical="center" wrapText="1" indent="1"/>
    </xf>
    <xf numFmtId="0" fontId="27" fillId="6" borderId="3" xfId="0" applyFont="1" applyFill="1" applyBorder="1" applyAlignment="1">
      <alignment vertical="center" wrapText="1"/>
    </xf>
    <xf numFmtId="0" fontId="27" fillId="5" borderId="0" xfId="0" applyFont="1" applyFill="1" applyAlignment="1">
      <alignment vertical="center" wrapText="1"/>
    </xf>
    <xf numFmtId="0" fontId="27" fillId="5" borderId="0" xfId="0" applyFont="1" applyFill="1" applyAlignment="1">
      <alignment horizontal="left" vertical="center" wrapText="1" indent="1"/>
    </xf>
    <xf numFmtId="9" fontId="27" fillId="5" borderId="3" xfId="0" applyNumberFormat="1" applyFont="1" applyFill="1" applyBorder="1" applyAlignment="1">
      <alignment horizontal="left" vertical="center" wrapText="1" indent="1"/>
    </xf>
    <xf numFmtId="0" fontId="27" fillId="5" borderId="11" xfId="0" applyFont="1" applyFill="1" applyBorder="1" applyAlignment="1">
      <alignment vertical="center" wrapText="1"/>
    </xf>
    <xf numFmtId="9" fontId="27" fillId="5" borderId="12" xfId="0" applyNumberFormat="1" applyFont="1" applyFill="1" applyBorder="1" applyAlignment="1">
      <alignment horizontal="left" vertical="center" wrapText="1" indent="1"/>
    </xf>
    <xf numFmtId="0" fontId="27" fillId="6" borderId="14" xfId="0" applyFont="1" applyFill="1" applyBorder="1" applyAlignment="1">
      <alignment vertical="center" wrapText="1"/>
    </xf>
    <xf numFmtId="0" fontId="27" fillId="6" borderId="11" xfId="0" applyFont="1" applyFill="1" applyBorder="1" applyAlignment="1">
      <alignment vertical="center" wrapText="1"/>
    </xf>
    <xf numFmtId="0" fontId="27" fillId="6" borderId="12" xfId="0" applyFont="1" applyFill="1" applyBorder="1" applyAlignment="1">
      <alignment vertical="center" wrapText="1"/>
    </xf>
    <xf numFmtId="166" fontId="11" fillId="0" borderId="0" xfId="0" applyNumberFormat="1" applyFont="1" applyAlignment="1">
      <alignment horizontal="center" vertical="center" wrapText="1"/>
    </xf>
    <xf numFmtId="0" fontId="11" fillId="25" borderId="0" xfId="0" applyFont="1" applyFill="1" applyAlignment="1">
      <alignment horizontal="left" vertical="center" wrapText="1"/>
    </xf>
    <xf numFmtId="0" fontId="11" fillId="0" borderId="0" xfId="0" applyFont="1" applyAlignment="1">
      <alignment horizontal="left" vertical="center" wrapText="1"/>
    </xf>
    <xf numFmtId="0" fontId="56" fillId="0" borderId="0" xfId="0" applyFont="1" applyAlignment="1">
      <alignment horizontal="left" vertical="center" wrapText="1"/>
    </xf>
    <xf numFmtId="0" fontId="9" fillId="0" borderId="0" xfId="0" applyFont="1" applyAlignment="1">
      <alignment horizontal="left" vertical="center" wrapText="1"/>
    </xf>
    <xf numFmtId="166" fontId="11" fillId="15" borderId="22" xfId="0" applyNumberFormat="1" applyFont="1" applyFill="1" applyBorder="1" applyAlignment="1">
      <alignment horizontal="center" vertical="center" wrapText="1"/>
    </xf>
    <xf numFmtId="166" fontId="11" fillId="15" borderId="23" xfId="0" applyNumberFormat="1" applyFont="1" applyFill="1" applyBorder="1" applyAlignment="1">
      <alignment horizontal="center" vertical="center" wrapText="1"/>
    </xf>
    <xf numFmtId="166" fontId="11" fillId="15" borderId="24" xfId="0" applyNumberFormat="1" applyFont="1" applyFill="1" applyBorder="1" applyAlignment="1">
      <alignment horizontal="center" vertical="center" wrapText="1"/>
    </xf>
    <xf numFmtId="9" fontId="9" fillId="11" borderId="4" xfId="0" applyNumberFormat="1" applyFont="1" applyFill="1" applyBorder="1" applyAlignment="1">
      <alignment horizontal="center" vertical="center" wrapText="1"/>
    </xf>
    <xf numFmtId="9" fontId="9" fillId="11" borderId="2" xfId="0" applyNumberFormat="1" applyFont="1" applyFill="1" applyBorder="1" applyAlignment="1">
      <alignment horizontal="center" vertical="center" wrapText="1"/>
    </xf>
    <xf numFmtId="166" fontId="11" fillId="27" borderId="25" xfId="0" applyNumberFormat="1" applyFont="1" applyFill="1" applyBorder="1" applyAlignment="1">
      <alignment horizontal="center" vertical="center" wrapText="1"/>
    </xf>
    <xf numFmtId="166" fontId="11" fillId="27" borderId="21" xfId="0" applyNumberFormat="1" applyFont="1" applyFill="1" applyBorder="1" applyAlignment="1">
      <alignment horizontal="center" vertical="center" wrapText="1"/>
    </xf>
    <xf numFmtId="166" fontId="11" fillId="27" borderId="26" xfId="0" applyNumberFormat="1" applyFont="1" applyFill="1" applyBorder="1" applyAlignment="1">
      <alignment horizontal="center" vertical="center" wrapText="1"/>
    </xf>
    <xf numFmtId="166" fontId="11" fillId="13" borderId="25" xfId="0" applyNumberFormat="1" applyFont="1" applyFill="1" applyBorder="1" applyAlignment="1">
      <alignment horizontal="center" vertical="center" wrapText="1"/>
    </xf>
    <xf numFmtId="166" fontId="11" fillId="13" borderId="21" xfId="0" applyNumberFormat="1" applyFont="1" applyFill="1" applyBorder="1" applyAlignment="1">
      <alignment horizontal="center" vertical="center" wrapText="1"/>
    </xf>
    <xf numFmtId="166" fontId="11" fillId="13" borderId="26" xfId="0" applyNumberFormat="1" applyFont="1" applyFill="1" applyBorder="1" applyAlignment="1">
      <alignment horizontal="center" vertical="center" wrapText="1"/>
    </xf>
    <xf numFmtId="0" fontId="11" fillId="0" borderId="0" xfId="0" applyFont="1" applyAlignment="1">
      <alignment horizontal="left" vertical="center" wrapText="1" indent="1"/>
    </xf>
    <xf numFmtId="166" fontId="0" fillId="0" borderId="0" xfId="0" applyNumberFormat="1" applyAlignment="1">
      <alignment horizontal="center" vertical="center" wrapText="1"/>
    </xf>
    <xf numFmtId="166" fontId="27" fillId="0" borderId="0" xfId="0" applyNumberFormat="1" applyFont="1" applyAlignment="1">
      <alignment horizontal="center" vertical="center" wrapText="1"/>
    </xf>
    <xf numFmtId="166" fontId="3" fillId="0" borderId="0" xfId="0" applyNumberFormat="1" applyFont="1" applyAlignment="1">
      <alignment horizontal="center" vertical="center" wrapText="1"/>
    </xf>
    <xf numFmtId="0" fontId="14" fillId="0" borderId="0" xfId="0" applyFont="1" applyAlignment="1">
      <alignment horizontal="left" vertical="center" wrapText="1"/>
    </xf>
    <xf numFmtId="9" fontId="0" fillId="0" borderId="0" xfId="258" applyFont="1" applyAlignment="1">
      <alignment horizontal="center" vertical="center" wrapText="1"/>
    </xf>
    <xf numFmtId="0" fontId="47" fillId="0" borderId="0" xfId="77" applyFont="1" applyAlignment="1">
      <alignment vertical="center"/>
    </xf>
    <xf numFmtId="0" fontId="47" fillId="13" borderId="4" xfId="77" applyFont="1" applyFill="1" applyBorder="1" applyAlignment="1">
      <alignment horizontal="left" vertical="center" indent="1"/>
    </xf>
    <xf numFmtId="0" fontId="55" fillId="0" borderId="0" xfId="0" applyFont="1" applyAlignment="1">
      <alignment vertical="center" wrapText="1"/>
    </xf>
    <xf numFmtId="0" fontId="45" fillId="6" borderId="0" xfId="77" applyFont="1" applyFill="1" applyAlignment="1" applyProtection="1">
      <alignment horizontal="left" vertical="center" indent="1"/>
      <protection locked="0"/>
    </xf>
    <xf numFmtId="0" fontId="45" fillId="6" borderId="3" xfId="77" applyFont="1" applyFill="1" applyBorder="1" applyAlignment="1" applyProtection="1">
      <alignment horizontal="left" vertical="center" indent="1"/>
      <protection locked="0"/>
    </xf>
    <xf numFmtId="0" fontId="45" fillId="6" borderId="14" xfId="77" applyFont="1" applyFill="1" applyBorder="1" applyAlignment="1" applyProtection="1">
      <alignment horizontal="left" vertical="center" indent="1"/>
      <protection locked="0"/>
    </xf>
    <xf numFmtId="0" fontId="45" fillId="6" borderId="11" xfId="77" applyFont="1" applyFill="1" applyBorder="1" applyAlignment="1" applyProtection="1">
      <alignment horizontal="left" vertical="center" indent="1"/>
      <protection locked="0"/>
    </xf>
    <xf numFmtId="0" fontId="45" fillId="6" borderId="12" xfId="77" applyFont="1" applyFill="1" applyBorder="1" applyAlignment="1" applyProtection="1">
      <alignment horizontal="left" vertical="center" indent="1"/>
      <protection locked="0"/>
    </xf>
    <xf numFmtId="166" fontId="3" fillId="12" borderId="14" xfId="0" applyNumberFormat="1" applyFont="1" applyFill="1" applyBorder="1" applyAlignment="1">
      <alignment horizontal="center" vertical="center" wrapText="1"/>
    </xf>
    <xf numFmtId="166" fontId="3" fillId="10" borderId="11" xfId="0" applyNumberFormat="1" applyFont="1" applyFill="1" applyBorder="1" applyAlignment="1">
      <alignment horizontal="center" vertical="center" wrapText="1"/>
    </xf>
    <xf numFmtId="166" fontId="3" fillId="10" borderId="12" xfId="0" applyNumberFormat="1" applyFont="1" applyFill="1" applyBorder="1" applyAlignment="1">
      <alignment horizontal="center" vertical="center" wrapText="1"/>
    </xf>
    <xf numFmtId="166" fontId="0" fillId="5" borderId="22" xfId="0" applyNumberFormat="1" applyFill="1" applyBorder="1" applyAlignment="1">
      <alignment horizontal="center" vertical="center" wrapText="1"/>
    </xf>
    <xf numFmtId="166" fontId="0" fillId="5" borderId="23" xfId="0" applyNumberFormat="1" applyFill="1" applyBorder="1" applyAlignment="1">
      <alignment horizontal="center" vertical="center" wrapText="1"/>
    </xf>
    <xf numFmtId="166" fontId="0" fillId="5" borderId="24" xfId="0" applyNumberFormat="1" applyFill="1" applyBorder="1" applyAlignment="1">
      <alignment horizontal="center" vertical="center" wrapText="1"/>
    </xf>
    <xf numFmtId="164" fontId="0" fillId="5" borderId="23" xfId="277" applyNumberFormat="1" applyFont="1" applyFill="1" applyBorder="1" applyAlignment="1">
      <alignment horizontal="center" vertical="center" wrapText="1"/>
    </xf>
    <xf numFmtId="166" fontId="0" fillId="5" borderId="25" xfId="0" applyNumberFormat="1" applyFill="1" applyBorder="1" applyAlignment="1">
      <alignment horizontal="center" vertical="center" wrapText="1"/>
    </xf>
    <xf numFmtId="166" fontId="0" fillId="5" borderId="21" xfId="0" applyNumberFormat="1" applyFill="1" applyBorder="1" applyAlignment="1">
      <alignment horizontal="center" vertical="center" wrapText="1"/>
    </xf>
    <xf numFmtId="166" fontId="0" fillId="5" borderId="26" xfId="0" applyNumberFormat="1" applyFill="1" applyBorder="1" applyAlignment="1">
      <alignment horizontal="center" vertical="center" wrapText="1"/>
    </xf>
    <xf numFmtId="164" fontId="0" fillId="5" borderId="21" xfId="277" applyNumberFormat="1" applyFont="1" applyFill="1" applyBorder="1" applyAlignment="1">
      <alignment horizontal="center" vertical="center" wrapText="1"/>
    </xf>
    <xf numFmtId="166" fontId="0" fillId="5" borderId="27" xfId="0" applyNumberFormat="1" applyFill="1" applyBorder="1" applyAlignment="1">
      <alignment horizontal="center" vertical="center" wrapText="1"/>
    </xf>
    <xf numFmtId="166" fontId="0" fillId="5" borderId="28" xfId="0" applyNumberFormat="1" applyFill="1" applyBorder="1" applyAlignment="1">
      <alignment horizontal="center" vertical="center" wrapText="1"/>
    </xf>
    <xf numFmtId="166" fontId="0" fillId="5" borderId="29" xfId="0" applyNumberFormat="1" applyFill="1" applyBorder="1" applyAlignment="1">
      <alignment horizontal="center" vertical="center" wrapText="1"/>
    </xf>
    <xf numFmtId="164" fontId="0" fillId="5" borderId="28" xfId="277" applyNumberFormat="1" applyFont="1" applyFill="1" applyBorder="1" applyAlignment="1">
      <alignment horizontal="center" vertical="center" wrapText="1"/>
    </xf>
    <xf numFmtId="0" fontId="5" fillId="0" borderId="0" xfId="0" applyFont="1" applyAlignment="1">
      <alignment vertical="center" wrapText="1"/>
    </xf>
    <xf numFmtId="0" fontId="39" fillId="5" borderId="8" xfId="0" applyFont="1" applyFill="1" applyBorder="1" applyAlignment="1">
      <alignment horizontal="center" vertical="center" wrapText="1"/>
    </xf>
    <xf numFmtId="0" fontId="39" fillId="5" borderId="7" xfId="0" applyFont="1" applyFill="1" applyBorder="1" applyAlignment="1">
      <alignment horizontal="center" vertical="center" wrapText="1"/>
    </xf>
    <xf numFmtId="0" fontId="39" fillId="5" borderId="9" xfId="0" applyFont="1" applyFill="1" applyBorder="1" applyAlignment="1">
      <alignment horizontal="center" vertical="center" wrapText="1"/>
    </xf>
    <xf numFmtId="0" fontId="5" fillId="0" borderId="0" xfId="0" applyFont="1" applyAlignment="1">
      <alignment vertical="center"/>
    </xf>
    <xf numFmtId="166" fontId="39" fillId="13" borderId="32" xfId="0" applyNumberFormat="1" applyFont="1" applyFill="1" applyBorder="1" applyAlignment="1">
      <alignment horizontal="center" vertical="center"/>
    </xf>
    <xf numFmtId="166" fontId="39" fillId="13" borderId="33" xfId="0" applyNumberFormat="1" applyFont="1" applyFill="1" applyBorder="1" applyAlignment="1">
      <alignment horizontal="center" vertical="center"/>
    </xf>
    <xf numFmtId="9" fontId="39" fillId="13" borderId="33" xfId="258" applyFont="1" applyFill="1" applyBorder="1" applyAlignment="1">
      <alignment horizontal="center" vertical="center"/>
    </xf>
    <xf numFmtId="9" fontId="39" fillId="13" borderId="43" xfId="258" applyFont="1" applyFill="1" applyBorder="1" applyAlignment="1">
      <alignment horizontal="center" vertical="center"/>
    </xf>
    <xf numFmtId="166" fontId="0" fillId="13" borderId="32" xfId="0" applyNumberFormat="1" applyFill="1" applyBorder="1" applyAlignment="1">
      <alignment horizontal="center" vertical="center" wrapText="1"/>
    </xf>
    <xf numFmtId="166" fontId="0" fillId="13" borderId="33" xfId="0" applyNumberFormat="1" applyFill="1" applyBorder="1" applyAlignment="1">
      <alignment horizontal="center" vertical="center" wrapText="1"/>
    </xf>
    <xf numFmtId="166" fontId="0" fillId="13" borderId="43" xfId="0" applyNumberFormat="1" applyFill="1" applyBorder="1" applyAlignment="1">
      <alignment horizontal="center" vertical="center" wrapText="1"/>
    </xf>
    <xf numFmtId="9" fontId="0" fillId="0" borderId="25" xfId="0" applyNumberFormat="1" applyBorder="1" applyAlignment="1" applyProtection="1">
      <alignment horizontal="center" vertical="center" wrapText="1"/>
      <protection locked="0"/>
    </xf>
    <xf numFmtId="9" fontId="0" fillId="0" borderId="27" xfId="0" applyNumberFormat="1" applyBorder="1" applyAlignment="1" applyProtection="1">
      <alignment horizontal="center" vertical="center" wrapText="1"/>
      <protection locked="0"/>
    </xf>
    <xf numFmtId="9" fontId="0" fillId="0" borderId="26" xfId="0" applyNumberFormat="1" applyBorder="1" applyAlignment="1" applyProtection="1">
      <alignment horizontal="center" vertical="center" wrapText="1"/>
      <protection locked="0"/>
    </xf>
    <xf numFmtId="9" fontId="0" fillId="0" borderId="19" xfId="258" applyFont="1" applyBorder="1" applyAlignment="1" applyProtection="1">
      <alignment horizontal="center" vertical="center" wrapText="1"/>
      <protection locked="0"/>
    </xf>
    <xf numFmtId="9" fontId="0" fillId="0" borderId="20" xfId="0" applyNumberFormat="1" applyBorder="1" applyAlignment="1" applyProtection="1">
      <alignment horizontal="center" vertical="center" wrapText="1"/>
      <protection locked="0"/>
    </xf>
    <xf numFmtId="9" fontId="0" fillId="0" borderId="51" xfId="0" applyNumberFormat="1" applyBorder="1" applyAlignment="1" applyProtection="1">
      <alignment horizontal="center" vertical="center" wrapText="1"/>
      <protection locked="0"/>
    </xf>
    <xf numFmtId="9" fontId="0" fillId="0" borderId="17" xfId="258" applyFont="1" applyBorder="1" applyAlignment="1" applyProtection="1">
      <alignment horizontal="center" vertical="center" wrapText="1"/>
      <protection locked="0"/>
    </xf>
    <xf numFmtId="9" fontId="0" fillId="0" borderId="18" xfId="258" applyFont="1" applyBorder="1" applyAlignment="1" applyProtection="1">
      <alignment horizontal="center" vertical="center" wrapText="1"/>
      <protection locked="0"/>
    </xf>
    <xf numFmtId="9" fontId="0" fillId="0" borderId="18" xfId="0" applyNumberFormat="1" applyBorder="1" applyAlignment="1" applyProtection="1">
      <alignment horizontal="center" vertical="center" wrapText="1"/>
      <protection locked="0"/>
    </xf>
    <xf numFmtId="9" fontId="0" fillId="0" borderId="48" xfId="258" applyFont="1" applyBorder="1" applyAlignment="1" applyProtection="1">
      <alignment horizontal="center" vertical="center" wrapText="1"/>
      <protection locked="0"/>
    </xf>
    <xf numFmtId="9" fontId="0" fillId="0" borderId="24" xfId="0" applyNumberFormat="1" applyBorder="1" applyAlignment="1" applyProtection="1">
      <alignment horizontal="center" vertical="center" wrapText="1"/>
      <protection locked="0"/>
    </xf>
    <xf numFmtId="9" fontId="0" fillId="0" borderId="29" xfId="0" applyNumberFormat="1" applyBorder="1" applyAlignment="1" applyProtection="1">
      <alignment horizontal="center" vertical="center" wrapText="1"/>
      <protection locked="0"/>
    </xf>
    <xf numFmtId="9" fontId="11" fillId="0" borderId="25" xfId="0" applyNumberFormat="1" applyFont="1" applyBorder="1" applyAlignment="1" applyProtection="1">
      <alignment horizontal="center" vertical="center" wrapText="1"/>
      <protection locked="0"/>
    </xf>
    <xf numFmtId="9" fontId="11" fillId="0" borderId="22" xfId="0" applyNumberFormat="1" applyFont="1" applyBorder="1" applyAlignment="1" applyProtection="1">
      <alignment horizontal="center" vertical="center" wrapText="1"/>
      <protection locked="0"/>
    </xf>
    <xf numFmtId="166" fontId="11" fillId="13" borderId="27" xfId="0" applyNumberFormat="1" applyFont="1" applyFill="1" applyBorder="1" applyAlignment="1">
      <alignment horizontal="center" vertical="center" wrapText="1"/>
    </xf>
    <xf numFmtId="166" fontId="11" fillId="13" borderId="28" xfId="0" applyNumberFormat="1" applyFont="1" applyFill="1" applyBorder="1" applyAlignment="1">
      <alignment horizontal="center" vertical="center" wrapText="1"/>
    </xf>
    <xf numFmtId="166" fontId="11" fillId="13" borderId="29" xfId="0" applyNumberFormat="1" applyFont="1" applyFill="1" applyBorder="1" applyAlignment="1">
      <alignment horizontal="center" vertical="center" wrapText="1"/>
    </xf>
    <xf numFmtId="0" fontId="0" fillId="13" borderId="48" xfId="0" applyFill="1" applyBorder="1" applyAlignment="1">
      <alignment horizontal="center" vertical="center" wrapText="1"/>
    </xf>
    <xf numFmtId="0" fontId="0" fillId="13" borderId="27" xfId="0" applyFill="1" applyBorder="1" applyAlignment="1">
      <alignment horizontal="center" vertical="center" wrapText="1"/>
    </xf>
    <xf numFmtId="9" fontId="0" fillId="5" borderId="32" xfId="258" applyFont="1" applyFill="1" applyBorder="1" applyAlignment="1">
      <alignment horizontal="center" vertical="center" wrapText="1"/>
    </xf>
    <xf numFmtId="9" fontId="0" fillId="5" borderId="43" xfId="258" applyFont="1" applyFill="1" applyBorder="1" applyAlignment="1">
      <alignment horizontal="center" vertical="center" wrapText="1"/>
    </xf>
    <xf numFmtId="9" fontId="0" fillId="13" borderId="56" xfId="258" applyFont="1" applyFill="1" applyBorder="1" applyAlignment="1">
      <alignment horizontal="center" vertical="center" wrapText="1"/>
    </xf>
    <xf numFmtId="9" fontId="0" fillId="13" borderId="45" xfId="258" applyFont="1" applyFill="1" applyBorder="1" applyAlignment="1">
      <alignment horizontal="center" vertical="center" wrapText="1"/>
    </xf>
    <xf numFmtId="9" fontId="0" fillId="13" borderId="25" xfId="258" applyFont="1" applyFill="1" applyBorder="1" applyAlignment="1">
      <alignment horizontal="center" vertical="center" wrapText="1"/>
    </xf>
    <xf numFmtId="9" fontId="0" fillId="13" borderId="26" xfId="258" applyFont="1" applyFill="1" applyBorder="1" applyAlignment="1">
      <alignment horizontal="center" vertical="center" wrapText="1"/>
    </xf>
    <xf numFmtId="9" fontId="0" fillId="13" borderId="55" xfId="258" applyFont="1" applyFill="1" applyBorder="1" applyAlignment="1">
      <alignment horizontal="center" vertical="center" wrapText="1"/>
    </xf>
    <xf numFmtId="9" fontId="0" fillId="13" borderId="44" xfId="258" applyFont="1" applyFill="1" applyBorder="1" applyAlignment="1">
      <alignment horizontal="center" vertical="center" wrapText="1"/>
    </xf>
    <xf numFmtId="9" fontId="0" fillId="13" borderId="56" xfId="258" applyFont="1" applyFill="1" applyBorder="1" applyAlignment="1">
      <alignment horizontal="left" vertical="center" wrapText="1" indent="3"/>
    </xf>
    <xf numFmtId="9" fontId="0" fillId="13" borderId="45" xfId="258" applyFont="1" applyFill="1" applyBorder="1" applyAlignment="1">
      <alignment horizontal="left" vertical="center" wrapText="1" indent="3"/>
    </xf>
    <xf numFmtId="9" fontId="0" fillId="13" borderId="25" xfId="258" applyFont="1" applyFill="1" applyBorder="1" applyAlignment="1">
      <alignment horizontal="left" vertical="center" wrapText="1" indent="3"/>
    </xf>
    <xf numFmtId="9" fontId="0" fillId="13" borderId="26" xfId="258" applyFont="1" applyFill="1" applyBorder="1" applyAlignment="1">
      <alignment horizontal="left" vertical="center" wrapText="1" indent="3"/>
    </xf>
    <xf numFmtId="9" fontId="0" fillId="13" borderId="55" xfId="258" applyFont="1" applyFill="1" applyBorder="1" applyAlignment="1">
      <alignment horizontal="left" vertical="center" wrapText="1" indent="3"/>
    </xf>
    <xf numFmtId="9" fontId="0" fillId="13" borderId="44" xfId="258" applyFont="1" applyFill="1" applyBorder="1" applyAlignment="1">
      <alignment horizontal="left" vertical="center" wrapText="1" indent="3"/>
    </xf>
    <xf numFmtId="9" fontId="0" fillId="13" borderId="27" xfId="258" applyFont="1" applyFill="1" applyBorder="1" applyAlignment="1">
      <alignment horizontal="left" vertical="center" wrapText="1" indent="3"/>
    </xf>
    <xf numFmtId="9" fontId="0" fillId="13" borderId="29" xfId="258" applyFont="1" applyFill="1" applyBorder="1" applyAlignment="1">
      <alignment horizontal="left" vertical="center" wrapText="1" indent="3"/>
    </xf>
    <xf numFmtId="164" fontId="11" fillId="0" borderId="0" xfId="277" applyNumberFormat="1" applyFont="1" applyAlignment="1">
      <alignment horizontal="center" vertical="center" wrapText="1"/>
    </xf>
    <xf numFmtId="164" fontId="11" fillId="15" borderId="25" xfId="277" applyNumberFormat="1" applyFont="1" applyFill="1" applyBorder="1" applyAlignment="1">
      <alignment horizontal="center" vertical="center" wrapText="1"/>
    </xf>
    <xf numFmtId="164" fontId="11" fillId="15" borderId="21" xfId="277" applyNumberFormat="1" applyFont="1" applyFill="1" applyBorder="1" applyAlignment="1">
      <alignment horizontal="center" vertical="center" wrapText="1"/>
    </xf>
    <xf numFmtId="164" fontId="11" fillId="15" borderId="26" xfId="277" applyNumberFormat="1" applyFont="1" applyFill="1" applyBorder="1" applyAlignment="1">
      <alignment horizontal="center" vertical="center" wrapText="1"/>
    </xf>
    <xf numFmtId="164" fontId="0" fillId="13" borderId="25" xfId="277" applyNumberFormat="1" applyFont="1" applyFill="1" applyBorder="1" applyAlignment="1">
      <alignment horizontal="center" vertical="center" wrapText="1"/>
    </xf>
    <xf numFmtId="164" fontId="0" fillId="13" borderId="21" xfId="277" applyNumberFormat="1" applyFont="1" applyFill="1" applyBorder="1" applyAlignment="1">
      <alignment horizontal="center" vertical="center" wrapText="1"/>
    </xf>
    <xf numFmtId="164" fontId="0" fillId="13" borderId="26" xfId="277" applyNumberFormat="1" applyFont="1" applyFill="1" applyBorder="1" applyAlignment="1">
      <alignment horizontal="center" vertical="center" wrapText="1"/>
    </xf>
    <xf numFmtId="164" fontId="0" fillId="13" borderId="27" xfId="277" applyNumberFormat="1" applyFont="1" applyFill="1" applyBorder="1" applyAlignment="1">
      <alignment horizontal="center" vertical="center" wrapText="1"/>
    </xf>
    <xf numFmtId="164" fontId="0" fillId="13" borderId="28" xfId="277" applyNumberFormat="1" applyFont="1" applyFill="1" applyBorder="1" applyAlignment="1">
      <alignment horizontal="center" vertical="center" wrapText="1"/>
    </xf>
    <xf numFmtId="164" fontId="0" fillId="13" borderId="29" xfId="277" applyNumberFormat="1" applyFont="1" applyFill="1" applyBorder="1" applyAlignment="1">
      <alignment horizontal="center" vertical="center" wrapText="1"/>
    </xf>
    <xf numFmtId="164" fontId="0" fillId="0" borderId="0" xfId="277" applyNumberFormat="1" applyFont="1" applyAlignment="1">
      <alignment horizontal="center" vertical="center" wrapText="1"/>
    </xf>
    <xf numFmtId="164" fontId="27" fillId="0" borderId="0" xfId="277" applyNumberFormat="1" applyFont="1" applyAlignment="1">
      <alignment horizontal="left" vertical="center" wrapText="1"/>
    </xf>
    <xf numFmtId="164" fontId="3" fillId="0" borderId="0" xfId="277" applyNumberFormat="1" applyFont="1" applyAlignment="1">
      <alignment horizontal="left" vertical="center" wrapText="1"/>
    </xf>
    <xf numFmtId="164" fontId="0" fillId="0" borderId="0" xfId="277" applyNumberFormat="1" applyFont="1" applyAlignment="1">
      <alignment horizontal="left" vertical="center" wrapText="1" indent="1"/>
    </xf>
    <xf numFmtId="164" fontId="0" fillId="0" borderId="0" xfId="277" applyNumberFormat="1" applyFont="1" applyAlignment="1">
      <alignment horizontal="left" vertical="center" wrapText="1"/>
    </xf>
    <xf numFmtId="166" fontId="0" fillId="13" borderId="25" xfId="277" applyNumberFormat="1" applyFont="1" applyFill="1" applyBorder="1" applyAlignment="1">
      <alignment horizontal="center" vertical="center" wrapText="1"/>
    </xf>
    <xf numFmtId="166" fontId="0" fillId="13" borderId="21" xfId="277" applyNumberFormat="1" applyFont="1" applyFill="1" applyBorder="1" applyAlignment="1">
      <alignment horizontal="center" vertical="center" wrapText="1"/>
    </xf>
    <xf numFmtId="166" fontId="0" fillId="13" borderId="26" xfId="277" applyNumberFormat="1" applyFont="1" applyFill="1" applyBorder="1" applyAlignment="1">
      <alignment horizontal="center" vertical="center" wrapText="1"/>
    </xf>
    <xf numFmtId="166" fontId="0" fillId="13" borderId="55" xfId="277" applyNumberFormat="1" applyFont="1" applyFill="1" applyBorder="1" applyAlignment="1">
      <alignment horizontal="center" vertical="center" wrapText="1"/>
    </xf>
    <xf numFmtId="166" fontId="0" fillId="13" borderId="46" xfId="277" applyNumberFormat="1" applyFont="1" applyFill="1" applyBorder="1" applyAlignment="1">
      <alignment horizontal="center" vertical="center" wrapText="1"/>
    </xf>
    <xf numFmtId="166" fontId="0" fillId="13" borderId="44" xfId="277" applyNumberFormat="1" applyFont="1" applyFill="1" applyBorder="1" applyAlignment="1">
      <alignment horizontal="center" vertical="center" wrapText="1"/>
    </xf>
    <xf numFmtId="166" fontId="11" fillId="13" borderId="55" xfId="0" applyNumberFormat="1" applyFont="1" applyFill="1" applyBorder="1" applyAlignment="1">
      <alignment horizontal="center" vertical="center" wrapText="1"/>
    </xf>
    <xf numFmtId="166" fontId="11" fillId="13" borderId="46" xfId="0" applyNumberFormat="1" applyFont="1" applyFill="1" applyBorder="1" applyAlignment="1">
      <alignment horizontal="center" vertical="center" wrapText="1"/>
    </xf>
    <xf numFmtId="166" fontId="11" fillId="13" borderId="44" xfId="0" applyNumberFormat="1" applyFont="1" applyFill="1" applyBorder="1" applyAlignment="1">
      <alignment horizontal="center" vertical="center" wrapText="1"/>
    </xf>
    <xf numFmtId="166" fontId="0" fillId="13" borderId="56" xfId="277" applyNumberFormat="1" applyFont="1" applyFill="1" applyBorder="1" applyAlignment="1">
      <alignment horizontal="center" vertical="center" wrapText="1"/>
    </xf>
    <xf numFmtId="166" fontId="0" fillId="13" borderId="47" xfId="277" applyNumberFormat="1" applyFont="1" applyFill="1" applyBorder="1" applyAlignment="1">
      <alignment horizontal="center" vertical="center" wrapText="1"/>
    </xf>
    <xf numFmtId="166" fontId="0" fillId="13" borderId="45" xfId="277" applyNumberFormat="1" applyFont="1" applyFill="1" applyBorder="1" applyAlignment="1">
      <alignment horizontal="center" vertical="center" wrapText="1"/>
    </xf>
    <xf numFmtId="166" fontId="11" fillId="13" borderId="56" xfId="0" applyNumberFormat="1" applyFont="1" applyFill="1" applyBorder="1" applyAlignment="1">
      <alignment horizontal="center" vertical="center" wrapText="1"/>
    </xf>
    <xf numFmtId="166" fontId="11" fillId="13" borderId="47" xfId="0" applyNumberFormat="1" applyFont="1" applyFill="1" applyBorder="1" applyAlignment="1">
      <alignment horizontal="center" vertical="center" wrapText="1"/>
    </xf>
    <xf numFmtId="166" fontId="11" fillId="13" borderId="45" xfId="0" applyNumberFormat="1" applyFont="1" applyFill="1" applyBorder="1" applyAlignment="1">
      <alignment horizontal="center" vertical="center" wrapText="1"/>
    </xf>
    <xf numFmtId="164" fontId="0" fillId="5" borderId="32" xfId="277" applyNumberFormat="1" applyFont="1" applyFill="1" applyBorder="1" applyAlignment="1">
      <alignment horizontal="center" vertical="center" wrapText="1"/>
    </xf>
    <xf numFmtId="164" fontId="0" fillId="5" borderId="33" xfId="277" applyNumberFormat="1" applyFont="1" applyFill="1" applyBorder="1" applyAlignment="1">
      <alignment horizontal="center" vertical="center" wrapText="1"/>
    </xf>
    <xf numFmtId="164" fontId="0" fillId="5" borderId="43" xfId="277" applyNumberFormat="1" applyFont="1" applyFill="1" applyBorder="1" applyAlignment="1">
      <alignment horizontal="center" vertical="center" wrapText="1"/>
    </xf>
    <xf numFmtId="164" fontId="11" fillId="5" borderId="32" xfId="0" applyNumberFormat="1" applyFont="1" applyFill="1" applyBorder="1" applyAlignment="1">
      <alignment horizontal="center" vertical="center" wrapText="1"/>
    </xf>
    <xf numFmtId="164" fontId="11" fillId="5" borderId="33" xfId="0" applyNumberFormat="1" applyFont="1" applyFill="1" applyBorder="1" applyAlignment="1">
      <alignment horizontal="center" vertical="center" wrapText="1"/>
    </xf>
    <xf numFmtId="164" fontId="11" fillId="5" borderId="43" xfId="0" applyNumberFormat="1" applyFont="1" applyFill="1" applyBorder="1" applyAlignment="1">
      <alignment horizontal="center" vertical="center" wrapText="1"/>
    </xf>
    <xf numFmtId="164" fontId="0" fillId="13" borderId="55" xfId="277" applyNumberFormat="1" applyFont="1" applyFill="1" applyBorder="1" applyAlignment="1">
      <alignment horizontal="center" vertical="center" wrapText="1"/>
    </xf>
    <xf numFmtId="164" fontId="0" fillId="13" borderId="46" xfId="277" applyNumberFormat="1" applyFont="1" applyFill="1" applyBorder="1" applyAlignment="1">
      <alignment horizontal="center" vertical="center" wrapText="1"/>
    </xf>
    <xf numFmtId="164" fontId="0" fillId="13" borderId="44" xfId="277" applyNumberFormat="1" applyFont="1" applyFill="1" applyBorder="1" applyAlignment="1">
      <alignment horizontal="center" vertical="center" wrapText="1"/>
    </xf>
    <xf numFmtId="164" fontId="0" fillId="13" borderId="56" xfId="277" applyNumberFormat="1" applyFont="1" applyFill="1" applyBorder="1" applyAlignment="1">
      <alignment horizontal="center" vertical="center" wrapText="1"/>
    </xf>
    <xf numFmtId="164" fontId="0" fillId="13" borderId="47" xfId="277" applyNumberFormat="1" applyFont="1" applyFill="1" applyBorder="1" applyAlignment="1">
      <alignment horizontal="center" vertical="center" wrapText="1"/>
    </xf>
    <xf numFmtId="164" fontId="0" fillId="13" borderId="45" xfId="277" applyNumberFormat="1" applyFont="1" applyFill="1" applyBorder="1" applyAlignment="1">
      <alignment horizontal="center" vertical="center" wrapText="1"/>
    </xf>
    <xf numFmtId="166" fontId="11" fillId="5" borderId="32" xfId="0" applyNumberFormat="1" applyFont="1" applyFill="1" applyBorder="1" applyAlignment="1">
      <alignment horizontal="center" vertical="center" wrapText="1"/>
    </xf>
    <xf numFmtId="166" fontId="11" fillId="5" borderId="33" xfId="0" applyNumberFormat="1" applyFont="1" applyFill="1" applyBorder="1" applyAlignment="1">
      <alignment horizontal="center" vertical="center" wrapText="1"/>
    </xf>
    <xf numFmtId="166" fontId="11" fillId="5" borderId="43" xfId="0" applyNumberFormat="1" applyFont="1" applyFill="1" applyBorder="1" applyAlignment="1">
      <alignment horizontal="center" vertical="center" wrapText="1"/>
    </xf>
    <xf numFmtId="164" fontId="11" fillId="15" borderId="25" xfId="0" applyNumberFormat="1" applyFont="1" applyFill="1" applyBorder="1" applyAlignment="1">
      <alignment horizontal="center" vertical="center" wrapText="1"/>
    </xf>
    <xf numFmtId="164" fontId="11" fillId="15" borderId="21" xfId="0" applyNumberFormat="1" applyFont="1" applyFill="1" applyBorder="1" applyAlignment="1">
      <alignment horizontal="center" vertical="center" wrapText="1"/>
    </xf>
    <xf numFmtId="164" fontId="11" fillId="15" borderId="26" xfId="0" applyNumberFormat="1" applyFont="1" applyFill="1" applyBorder="1" applyAlignment="1">
      <alignment horizontal="center" vertical="center" wrapText="1"/>
    </xf>
    <xf numFmtId="166" fontId="11" fillId="27" borderId="55" xfId="0" applyNumberFormat="1" applyFont="1" applyFill="1" applyBorder="1" applyAlignment="1">
      <alignment horizontal="center" vertical="center" wrapText="1"/>
    </xf>
    <xf numFmtId="166" fontId="11" fillId="27" borderId="46" xfId="0" applyNumberFormat="1" applyFont="1" applyFill="1" applyBorder="1" applyAlignment="1">
      <alignment horizontal="center" vertical="center" wrapText="1"/>
    </xf>
    <xf numFmtId="166" fontId="11" fillId="27" borderId="44" xfId="0" applyNumberFormat="1" applyFont="1" applyFill="1" applyBorder="1" applyAlignment="1">
      <alignment horizontal="center" vertical="center" wrapText="1"/>
    </xf>
    <xf numFmtId="0" fontId="15" fillId="5" borderId="26" xfId="0" applyFont="1" applyFill="1" applyBorder="1" applyAlignment="1">
      <alignment horizontal="left" vertical="center" wrapText="1" indent="1"/>
    </xf>
    <xf numFmtId="0" fontId="27" fillId="5" borderId="26" xfId="0" applyFont="1" applyFill="1" applyBorder="1" applyAlignment="1">
      <alignment horizontal="left" vertical="center" wrapText="1" indent="1"/>
    </xf>
    <xf numFmtId="0" fontId="0" fillId="5" borderId="26" xfId="0" applyFill="1" applyBorder="1" applyAlignment="1">
      <alignment horizontal="left" vertical="center" wrapText="1" indent="1"/>
    </xf>
    <xf numFmtId="0" fontId="0" fillId="13" borderId="26" xfId="0" applyFill="1" applyBorder="1" applyAlignment="1">
      <alignment horizontal="left" vertical="center" wrapText="1" indent="1"/>
    </xf>
    <xf numFmtId="49" fontId="27" fillId="5" borderId="26" xfId="0" applyNumberFormat="1" applyFont="1" applyFill="1" applyBorder="1" applyAlignment="1">
      <alignment horizontal="left" vertical="center" wrapText="1" indent="1"/>
    </xf>
    <xf numFmtId="49" fontId="0" fillId="0" borderId="0" xfId="0" applyNumberFormat="1"/>
    <xf numFmtId="164" fontId="0" fillId="5" borderId="4" xfId="0" applyNumberFormat="1" applyFill="1" applyBorder="1" applyAlignment="1">
      <alignment horizontal="center" vertical="center" wrapText="1"/>
    </xf>
    <xf numFmtId="166" fontId="0" fillId="13" borderId="54" xfId="0" applyNumberFormat="1" applyFill="1" applyBorder="1" applyAlignment="1">
      <alignment horizontal="center" vertical="center" wrapText="1"/>
    </xf>
    <xf numFmtId="166" fontId="0" fillId="13" borderId="18" xfId="0" applyNumberFormat="1" applyFill="1" applyBorder="1" applyAlignment="1">
      <alignment horizontal="center" vertical="center" wrapText="1"/>
    </xf>
    <xf numFmtId="166" fontId="0" fillId="13" borderId="53" xfId="0" applyNumberFormat="1" applyFill="1" applyBorder="1" applyAlignment="1">
      <alignment horizontal="center" vertical="center" wrapText="1"/>
    </xf>
    <xf numFmtId="166" fontId="0" fillId="13" borderId="48" xfId="0" applyNumberFormat="1" applyFill="1" applyBorder="1" applyAlignment="1">
      <alignment horizontal="center" vertical="center" wrapText="1"/>
    </xf>
    <xf numFmtId="166" fontId="11" fillId="15" borderId="22" xfId="277" applyNumberFormat="1" applyFont="1" applyFill="1" applyBorder="1" applyAlignment="1">
      <alignment horizontal="center" vertical="center" wrapText="1"/>
    </xf>
    <xf numFmtId="166" fontId="11" fillId="15" borderId="23" xfId="277" applyNumberFormat="1" applyFont="1" applyFill="1" applyBorder="1" applyAlignment="1">
      <alignment horizontal="center" vertical="center" wrapText="1"/>
    </xf>
    <xf numFmtId="166" fontId="11" fillId="15" borderId="24" xfId="277" applyNumberFormat="1" applyFont="1" applyFill="1" applyBorder="1" applyAlignment="1">
      <alignment horizontal="center" vertical="center" wrapText="1"/>
    </xf>
    <xf numFmtId="0" fontId="47" fillId="5" borderId="25" xfId="77" applyFont="1" applyFill="1" applyBorder="1" applyAlignment="1">
      <alignment horizontal="center" vertical="center" wrapText="1"/>
    </xf>
    <xf numFmtId="0" fontId="47" fillId="5" borderId="25" xfId="77" applyFont="1" applyFill="1" applyBorder="1" applyAlignment="1">
      <alignment horizontal="center" vertical="center"/>
    </xf>
    <xf numFmtId="0" fontId="44" fillId="5" borderId="4" xfId="77" applyFont="1" applyFill="1" applyBorder="1" applyAlignment="1">
      <alignment horizontal="left" vertical="center" indent="2"/>
    </xf>
    <xf numFmtId="0" fontId="44" fillId="5" borderId="4" xfId="77" applyFont="1" applyFill="1" applyBorder="1" applyAlignment="1">
      <alignment horizontal="left" vertical="center" wrapText="1" indent="2"/>
    </xf>
    <xf numFmtId="0" fontId="44" fillId="15" borderId="4" xfId="77" applyFont="1" applyFill="1" applyBorder="1" applyAlignment="1">
      <alignment horizontal="left" vertical="center" wrapText="1" indent="2"/>
    </xf>
    <xf numFmtId="0" fontId="46" fillId="8" borderId="0" xfId="1" applyFont="1" applyFill="1" applyBorder="1" applyAlignment="1">
      <alignment horizontal="center" vertical="center" wrapText="1"/>
    </xf>
    <xf numFmtId="0" fontId="3" fillId="10" borderId="3" xfId="0" applyFont="1" applyFill="1" applyBorder="1" applyAlignment="1">
      <alignment horizontal="center" vertical="center" wrapText="1"/>
    </xf>
    <xf numFmtId="0" fontId="3" fillId="10" borderId="15" xfId="0" applyFont="1" applyFill="1" applyBorder="1" applyAlignment="1">
      <alignment horizontal="center" vertical="center" wrapText="1"/>
    </xf>
    <xf numFmtId="0" fontId="3" fillId="10" borderId="9" xfId="0" applyFont="1" applyFill="1" applyBorder="1" applyAlignment="1">
      <alignment horizontal="center" vertical="center" wrapText="1"/>
    </xf>
    <xf numFmtId="0" fontId="3" fillId="10" borderId="13" xfId="0" applyFont="1" applyFill="1" applyBorder="1" applyAlignment="1">
      <alignment horizontal="center" vertical="center" wrapText="1"/>
    </xf>
    <xf numFmtId="0" fontId="3" fillId="10" borderId="8" xfId="0" applyFont="1" applyFill="1" applyBorder="1" applyAlignment="1">
      <alignment horizontal="center" vertical="center" wrapText="1"/>
    </xf>
    <xf numFmtId="0" fontId="22" fillId="10" borderId="6" xfId="0" applyFont="1" applyFill="1" applyBorder="1" applyAlignment="1">
      <alignment horizontal="center" vertical="center" wrapText="1"/>
    </xf>
    <xf numFmtId="49" fontId="32" fillId="10" borderId="8" xfId="0" applyNumberFormat="1" applyFont="1" applyFill="1" applyBorder="1" applyAlignment="1">
      <alignment horizontal="center" vertical="center" wrapText="1"/>
    </xf>
    <xf numFmtId="49" fontId="14" fillId="10" borderId="13" xfId="0" applyNumberFormat="1" applyFont="1" applyFill="1" applyBorder="1" applyAlignment="1">
      <alignment horizontal="center" vertical="center" wrapText="1"/>
    </xf>
    <xf numFmtId="0" fontId="0" fillId="13" borderId="1" xfId="0" applyFill="1" applyBorder="1" applyAlignment="1">
      <alignment horizontal="center" vertical="center" wrapText="1"/>
    </xf>
    <xf numFmtId="0" fontId="11" fillId="0" borderId="0" xfId="0" applyFont="1" applyAlignment="1">
      <alignment horizontal="center" vertical="center" wrapText="1"/>
    </xf>
    <xf numFmtId="0" fontId="16" fillId="5" borderId="20" xfId="0" applyFont="1" applyFill="1" applyBorder="1" applyAlignment="1">
      <alignment horizontal="left" vertical="center" wrapText="1" indent="3"/>
    </xf>
    <xf numFmtId="0" fontId="0" fillId="5" borderId="20" xfId="0" applyFill="1" applyBorder="1" applyAlignment="1">
      <alignment horizontal="left" vertical="center" wrapText="1" indent="3"/>
    </xf>
    <xf numFmtId="0" fontId="27" fillId="20" borderId="13" xfId="0" applyFont="1" applyFill="1" applyBorder="1" applyAlignment="1">
      <alignment horizontal="left" vertical="center" wrapText="1" indent="1"/>
    </xf>
    <xf numFmtId="0" fontId="27" fillId="20" borderId="0" xfId="0" applyFont="1" applyFill="1" applyAlignment="1">
      <alignment horizontal="left" vertical="center" wrapText="1" indent="1"/>
    </xf>
    <xf numFmtId="0" fontId="25" fillId="19" borderId="38" xfId="0" applyFont="1" applyFill="1" applyBorder="1" applyAlignment="1">
      <alignment horizontal="center" vertical="center" wrapText="1"/>
    </xf>
    <xf numFmtId="0" fontId="25" fillId="19" borderId="7" xfId="0" applyFont="1" applyFill="1" applyBorder="1" applyAlignment="1">
      <alignment horizontal="center" vertical="center"/>
    </xf>
    <xf numFmtId="0" fontId="25" fillId="19" borderId="41" xfId="0" applyFont="1" applyFill="1" applyBorder="1" applyAlignment="1">
      <alignment horizontal="center" vertical="center"/>
    </xf>
    <xf numFmtId="0" fontId="25" fillId="19" borderId="35" xfId="0" applyFont="1" applyFill="1" applyBorder="1" applyAlignment="1">
      <alignment horizontal="center" vertical="center"/>
    </xf>
    <xf numFmtId="0" fontId="25" fillId="19" borderId="0" xfId="0" applyFont="1" applyFill="1" applyAlignment="1">
      <alignment horizontal="center" vertical="center"/>
    </xf>
    <xf numFmtId="0" fontId="25" fillId="19" borderId="36" xfId="0" applyFont="1" applyFill="1" applyBorder="1" applyAlignment="1">
      <alignment horizontal="center" vertical="center"/>
    </xf>
    <xf numFmtId="0" fontId="25" fillId="19" borderId="39" xfId="0" applyFont="1" applyFill="1" applyBorder="1" applyAlignment="1">
      <alignment horizontal="center" vertical="center"/>
    </xf>
    <xf numFmtId="0" fontId="25" fillId="19" borderId="11" xfId="0" applyFont="1" applyFill="1" applyBorder="1" applyAlignment="1">
      <alignment horizontal="center" vertical="center"/>
    </xf>
    <xf numFmtId="0" fontId="25" fillId="19" borderId="42" xfId="0" applyFont="1" applyFill="1" applyBorder="1" applyAlignment="1">
      <alignment horizontal="center" vertical="center"/>
    </xf>
    <xf numFmtId="0" fontId="36" fillId="19" borderId="13" xfId="0" applyFont="1" applyFill="1" applyBorder="1" applyAlignment="1">
      <alignment horizontal="left" vertical="center" indent="1"/>
    </xf>
    <xf numFmtId="0" fontId="36" fillId="19" borderId="0" xfId="0" applyFont="1" applyFill="1" applyAlignment="1">
      <alignment horizontal="left" vertical="center" indent="1"/>
    </xf>
    <xf numFmtId="0" fontId="36" fillId="19" borderId="3" xfId="0" applyFont="1" applyFill="1" applyBorder="1" applyAlignment="1">
      <alignment horizontal="left" vertical="center" indent="1"/>
    </xf>
    <xf numFmtId="0" fontId="15" fillId="21" borderId="8" xfId="0" applyFont="1" applyFill="1" applyBorder="1" applyAlignment="1">
      <alignment horizontal="left"/>
    </xf>
    <xf numFmtId="0" fontId="15" fillId="21" borderId="7" xfId="0" applyFont="1" applyFill="1" applyBorder="1" applyAlignment="1">
      <alignment horizontal="left"/>
    </xf>
    <xf numFmtId="0" fontId="15" fillId="21" borderId="9" xfId="0" applyFont="1" applyFill="1" applyBorder="1" applyAlignment="1">
      <alignment horizontal="left"/>
    </xf>
    <xf numFmtId="0" fontId="15" fillId="21" borderId="8" xfId="0" applyFont="1" applyFill="1" applyBorder="1" applyAlignment="1">
      <alignment horizontal="left" indent="1"/>
    </xf>
    <xf numFmtId="0" fontId="15" fillId="21" borderId="7" xfId="0" applyFont="1" applyFill="1" applyBorder="1" applyAlignment="1">
      <alignment horizontal="left" indent="1"/>
    </xf>
    <xf numFmtId="0" fontId="15" fillId="21" borderId="9" xfId="0" applyFont="1" applyFill="1" applyBorder="1" applyAlignment="1">
      <alignment horizontal="left" indent="1"/>
    </xf>
    <xf numFmtId="0" fontId="44" fillId="19" borderId="14" xfId="77" applyFont="1" applyFill="1" applyBorder="1" applyAlignment="1">
      <alignment horizontal="left" vertical="center" indent="1"/>
    </xf>
    <xf numFmtId="0" fontId="44" fillId="19" borderId="11" xfId="77" applyFont="1" applyFill="1" applyBorder="1" applyAlignment="1">
      <alignment horizontal="left" vertical="center" indent="1"/>
    </xf>
    <xf numFmtId="0" fontId="44" fillId="19" borderId="12" xfId="77" applyFont="1" applyFill="1" applyBorder="1" applyAlignment="1">
      <alignment horizontal="left" vertical="center" indent="1"/>
    </xf>
    <xf numFmtId="0" fontId="27" fillId="19" borderId="14" xfId="0" applyFont="1" applyFill="1" applyBorder="1" applyAlignment="1">
      <alignment horizontal="left" vertical="center" indent="1"/>
    </xf>
    <xf numFmtId="0" fontId="27" fillId="19" borderId="11" xfId="0" applyFont="1" applyFill="1" applyBorder="1" applyAlignment="1">
      <alignment horizontal="left" vertical="center" indent="1"/>
    </xf>
    <xf numFmtId="0" fontId="27" fillId="19" borderId="12" xfId="0" applyFont="1" applyFill="1" applyBorder="1" applyAlignment="1">
      <alignment horizontal="left" vertical="center" indent="1"/>
    </xf>
    <xf numFmtId="0" fontId="44" fillId="19" borderId="14" xfId="77" applyFont="1" applyFill="1" applyBorder="1" applyAlignment="1">
      <alignment horizontal="left" vertical="center" wrapText="1" indent="1"/>
    </xf>
    <xf numFmtId="0" fontId="44" fillId="19" borderId="11" xfId="77" applyFont="1" applyFill="1" applyBorder="1" applyAlignment="1">
      <alignment horizontal="left" vertical="center" wrapText="1" indent="1"/>
    </xf>
    <xf numFmtId="0" fontId="44" fillId="19" borderId="12" xfId="77" applyFont="1" applyFill="1" applyBorder="1" applyAlignment="1">
      <alignment horizontal="left" vertical="center" wrapText="1" indent="1"/>
    </xf>
    <xf numFmtId="0" fontId="27" fillId="19" borderId="14" xfId="0" applyFont="1" applyFill="1" applyBorder="1" applyAlignment="1">
      <alignment horizontal="left" vertical="center" wrapText="1" indent="1"/>
    </xf>
    <xf numFmtId="0" fontId="27" fillId="19" borderId="11" xfId="0" applyFont="1" applyFill="1" applyBorder="1" applyAlignment="1">
      <alignment horizontal="left" vertical="center" wrapText="1" indent="1"/>
    </xf>
    <xf numFmtId="0" fontId="27" fillId="19" borderId="12" xfId="0" applyFont="1" applyFill="1" applyBorder="1" applyAlignment="1">
      <alignment horizontal="left" vertical="center" wrapText="1" indent="1"/>
    </xf>
    <xf numFmtId="0" fontId="35" fillId="20" borderId="13" xfId="0" applyFont="1" applyFill="1" applyBorder="1" applyAlignment="1">
      <alignment horizontal="left" vertical="center" wrapText="1" indent="1"/>
    </xf>
    <xf numFmtId="0" fontId="35" fillId="20" borderId="0" xfId="0" applyFont="1" applyFill="1" applyAlignment="1">
      <alignment horizontal="left" vertical="center" wrapText="1" indent="1"/>
    </xf>
    <xf numFmtId="0" fontId="44" fillId="20" borderId="13" xfId="77" applyFont="1" applyFill="1" applyBorder="1" applyAlignment="1">
      <alignment horizontal="left" indent="1"/>
    </xf>
    <xf numFmtId="0" fontId="44" fillId="20" borderId="0" xfId="77" applyFont="1" applyFill="1" applyAlignment="1">
      <alignment horizontal="left" indent="1"/>
    </xf>
    <xf numFmtId="0" fontId="44" fillId="20" borderId="3" xfId="77" applyFont="1" applyFill="1" applyBorder="1" applyAlignment="1">
      <alignment horizontal="left" indent="1"/>
    </xf>
    <xf numFmtId="0" fontId="15" fillId="20" borderId="13" xfId="0" applyFont="1" applyFill="1" applyBorder="1" applyAlignment="1">
      <alignment horizontal="left" vertical="center" wrapText="1" indent="1"/>
    </xf>
    <xf numFmtId="0" fontId="15" fillId="20" borderId="0" xfId="0" applyFont="1" applyFill="1" applyAlignment="1">
      <alignment horizontal="left" vertical="center" wrapText="1" indent="1"/>
    </xf>
    <xf numFmtId="0" fontId="56" fillId="22" borderId="8" xfId="0" applyFont="1" applyFill="1" applyBorder="1" applyAlignment="1">
      <alignment horizontal="left" vertical="center" wrapText="1" indent="1"/>
    </xf>
    <xf numFmtId="0" fontId="56" fillId="22" borderId="7" xfId="0" applyFont="1" applyFill="1" applyBorder="1" applyAlignment="1">
      <alignment horizontal="left" vertical="center" wrapText="1" indent="1"/>
    </xf>
    <xf numFmtId="0" fontId="56" fillId="22" borderId="9" xfId="0" applyFont="1" applyFill="1" applyBorder="1" applyAlignment="1">
      <alignment horizontal="left" vertical="center" wrapText="1" indent="1"/>
    </xf>
    <xf numFmtId="0" fontId="56" fillId="22" borderId="13" xfId="0" applyFont="1" applyFill="1" applyBorder="1" applyAlignment="1">
      <alignment horizontal="left" vertical="center" wrapText="1" indent="1"/>
    </xf>
    <xf numFmtId="0" fontId="56" fillId="22" borderId="0" xfId="0" applyFont="1" applyFill="1" applyAlignment="1">
      <alignment horizontal="left" vertical="center" wrapText="1" indent="1"/>
    </xf>
    <xf numFmtId="0" fontId="56" fillId="22" borderId="3" xfId="0" applyFont="1" applyFill="1" applyBorder="1" applyAlignment="1">
      <alignment horizontal="left" vertical="center" wrapText="1" indent="1"/>
    </xf>
    <xf numFmtId="0" fontId="56" fillId="22" borderId="14" xfId="0" applyFont="1" applyFill="1" applyBorder="1" applyAlignment="1">
      <alignment horizontal="left" vertical="center" wrapText="1" indent="1"/>
    </xf>
    <xf numFmtId="0" fontId="56" fillId="22" borderId="11" xfId="0" applyFont="1" applyFill="1" applyBorder="1" applyAlignment="1">
      <alignment horizontal="left" vertical="center" wrapText="1" indent="1"/>
    </xf>
    <xf numFmtId="0" fontId="56" fillId="22" borderId="12" xfId="0" applyFont="1" applyFill="1" applyBorder="1" applyAlignment="1">
      <alignment horizontal="left" vertical="center" wrapText="1" indent="1"/>
    </xf>
    <xf numFmtId="0" fontId="57" fillId="15" borderId="13" xfId="0" applyFont="1" applyFill="1" applyBorder="1" applyAlignment="1">
      <alignment horizontal="left" indent="1"/>
    </xf>
    <xf numFmtId="0" fontId="57" fillId="15" borderId="0" xfId="0" applyFont="1" applyFill="1" applyAlignment="1">
      <alignment horizontal="left" indent="1"/>
    </xf>
    <xf numFmtId="0" fontId="15" fillId="20" borderId="14" xfId="0" applyFont="1" applyFill="1" applyBorder="1" applyAlignment="1">
      <alignment horizontal="left" vertical="center" wrapText="1" indent="1"/>
    </xf>
    <xf numFmtId="0" fontId="15" fillId="20" borderId="11" xfId="0" applyFont="1" applyFill="1" applyBorder="1" applyAlignment="1">
      <alignment horizontal="left" vertical="center" wrapText="1" indent="1"/>
    </xf>
    <xf numFmtId="0" fontId="27" fillId="20" borderId="14" xfId="0" applyFont="1" applyFill="1" applyBorder="1" applyAlignment="1">
      <alignment horizontal="left" vertical="center" wrapText="1" indent="1"/>
    </xf>
    <xf numFmtId="0" fontId="27" fillId="20" borderId="11" xfId="0" applyFont="1" applyFill="1" applyBorder="1" applyAlignment="1">
      <alignment horizontal="left" vertical="center" wrapText="1" indent="1"/>
    </xf>
    <xf numFmtId="0" fontId="44" fillId="20" borderId="14" xfId="77" applyFont="1" applyFill="1" applyBorder="1" applyAlignment="1">
      <alignment horizontal="left" indent="1"/>
    </xf>
    <xf numFmtId="0" fontId="44" fillId="20" borderId="11" xfId="77" applyFont="1" applyFill="1" applyBorder="1" applyAlignment="1">
      <alignment horizontal="left" indent="1"/>
    </xf>
    <xf numFmtId="0" fontId="44" fillId="20" borderId="12" xfId="77" applyFont="1" applyFill="1" applyBorder="1" applyAlignment="1">
      <alignment horizontal="left" indent="1"/>
    </xf>
    <xf numFmtId="0" fontId="24" fillId="9" borderId="1" xfId="2" applyFont="1" applyFill="1" applyBorder="1" applyAlignment="1">
      <alignment horizontal="center" vertical="center" wrapText="1"/>
    </xf>
    <xf numFmtId="0" fontId="24" fillId="9" borderId="5" xfId="2" applyFont="1" applyFill="1" applyBorder="1" applyAlignment="1">
      <alignment horizontal="center" vertical="center" wrapText="1"/>
    </xf>
    <xf numFmtId="0" fontId="24" fillId="9" borderId="2" xfId="2" applyFont="1" applyFill="1" applyBorder="1" applyAlignment="1">
      <alignment horizontal="center" vertical="center" wrapText="1"/>
    </xf>
    <xf numFmtId="0" fontId="28" fillId="4" borderId="6" xfId="0" applyFont="1" applyFill="1" applyBorder="1" applyAlignment="1">
      <alignment horizontal="center" vertical="center" textRotation="90"/>
    </xf>
    <xf numFmtId="0" fontId="28" fillId="4" borderId="15" xfId="0" applyFont="1" applyFill="1" applyBorder="1" applyAlignment="1">
      <alignment horizontal="center" vertical="center" textRotation="90"/>
    </xf>
    <xf numFmtId="0" fontId="28" fillId="4" borderId="10" xfId="0" applyFont="1" applyFill="1" applyBorder="1" applyAlignment="1">
      <alignment horizontal="center" vertical="center" textRotation="90"/>
    </xf>
    <xf numFmtId="0" fontId="47" fillId="9" borderId="1" xfId="77" applyFont="1" applyFill="1" applyBorder="1" applyAlignment="1">
      <alignment horizontal="left" vertical="center" wrapText="1" indent="1"/>
    </xf>
    <xf numFmtId="0" fontId="47" fillId="9" borderId="2" xfId="77" applyFont="1" applyFill="1" applyBorder="1" applyAlignment="1">
      <alignment horizontal="left" vertical="center" wrapText="1" indent="1"/>
    </xf>
    <xf numFmtId="0" fontId="47" fillId="18" borderId="1" xfId="77" applyFont="1" applyFill="1" applyBorder="1" applyAlignment="1">
      <alignment horizontal="left" vertical="center" wrapText="1" indent="1"/>
    </xf>
    <xf numFmtId="0" fontId="47" fillId="18" borderId="2" xfId="77" applyFont="1" applyFill="1" applyBorder="1" applyAlignment="1">
      <alignment horizontal="left" vertical="center" wrapText="1" indent="1"/>
    </xf>
    <xf numFmtId="0" fontId="47" fillId="3" borderId="1" xfId="77" applyFont="1" applyFill="1" applyBorder="1" applyAlignment="1">
      <alignment horizontal="center" vertical="center" wrapText="1"/>
    </xf>
    <xf numFmtId="0" fontId="47" fillId="3" borderId="5" xfId="77" applyFont="1" applyFill="1" applyBorder="1" applyAlignment="1">
      <alignment horizontal="center" vertical="center" wrapText="1"/>
    </xf>
    <xf numFmtId="0" fontId="47" fillId="3" borderId="2" xfId="77" applyFont="1" applyFill="1" applyBorder="1" applyAlignment="1">
      <alignment horizontal="center" vertical="center" wrapText="1"/>
    </xf>
    <xf numFmtId="0" fontId="7" fillId="10" borderId="22" xfId="0" applyFont="1" applyFill="1" applyBorder="1" applyAlignment="1">
      <alignment horizontal="left" vertical="center" wrapText="1" indent="1"/>
    </xf>
    <xf numFmtId="0" fontId="7" fillId="10" borderId="25" xfId="0" applyFont="1" applyFill="1" applyBorder="1" applyAlignment="1">
      <alignment horizontal="left" vertical="center" wrapText="1" indent="1"/>
    </xf>
    <xf numFmtId="0" fontId="21" fillId="16" borderId="24" xfId="0" applyFont="1" applyFill="1" applyBorder="1" applyAlignment="1">
      <alignment horizontal="left" vertical="center" wrapText="1" indent="1"/>
    </xf>
    <xf numFmtId="0" fontId="21" fillId="16" borderId="26" xfId="0" applyFont="1" applyFill="1" applyBorder="1" applyAlignment="1">
      <alignment horizontal="left" vertical="center" wrapText="1" indent="1"/>
    </xf>
    <xf numFmtId="0" fontId="55" fillId="0" borderId="0" xfId="0" applyFont="1" applyAlignment="1">
      <alignment horizontal="left" vertical="center" wrapText="1" indent="1"/>
    </xf>
    <xf numFmtId="0" fontId="26" fillId="6" borderId="8" xfId="0" applyFont="1" applyFill="1" applyBorder="1" applyAlignment="1">
      <alignment horizontal="left" vertical="center" indent="1"/>
    </xf>
    <xf numFmtId="0" fontId="26" fillId="6" borderId="7" xfId="0" applyFont="1" applyFill="1" applyBorder="1" applyAlignment="1">
      <alignment horizontal="left" vertical="center" indent="1"/>
    </xf>
    <xf numFmtId="0" fontId="26" fillId="6" borderId="9" xfId="0" applyFont="1" applyFill="1" applyBorder="1" applyAlignment="1">
      <alignment horizontal="left" vertical="center" indent="1"/>
    </xf>
    <xf numFmtId="0" fontId="26" fillId="6" borderId="13" xfId="0" applyFont="1" applyFill="1" applyBorder="1" applyAlignment="1">
      <alignment horizontal="left" vertical="center" indent="1"/>
    </xf>
    <xf numFmtId="0" fontId="26" fillId="6" borderId="0" xfId="0" applyFont="1" applyFill="1" applyAlignment="1">
      <alignment horizontal="left" vertical="center" indent="1"/>
    </xf>
    <xf numFmtId="0" fontId="26" fillId="6" borderId="3" xfId="0" applyFont="1" applyFill="1" applyBorder="1" applyAlignment="1">
      <alignment horizontal="left" vertical="center" indent="1"/>
    </xf>
    <xf numFmtId="0" fontId="27" fillId="6" borderId="13" xfId="0" applyFont="1" applyFill="1" applyBorder="1" applyAlignment="1">
      <alignment horizontal="left" vertical="center" wrapText="1" indent="1"/>
    </xf>
    <xf numFmtId="0" fontId="27" fillId="6" borderId="0" xfId="0" applyFont="1" applyFill="1" applyAlignment="1">
      <alignment horizontal="left" vertical="center" wrapText="1" indent="1"/>
    </xf>
    <xf numFmtId="0" fontId="27" fillId="6" borderId="3" xfId="0" applyFont="1" applyFill="1" applyBorder="1" applyAlignment="1">
      <alignment horizontal="left" vertical="center" wrapText="1" indent="1"/>
    </xf>
    <xf numFmtId="0" fontId="27" fillId="5" borderId="8" xfId="0" applyFont="1" applyFill="1" applyBorder="1" applyAlignment="1">
      <alignment horizontal="left" vertical="center" wrapText="1" indent="1"/>
    </xf>
    <xf numFmtId="0" fontId="27" fillId="5" borderId="7" xfId="0" applyFont="1" applyFill="1" applyBorder="1" applyAlignment="1">
      <alignment horizontal="left" vertical="center" wrapText="1" indent="1"/>
    </xf>
    <xf numFmtId="0" fontId="27" fillId="5" borderId="13" xfId="0" applyFont="1" applyFill="1" applyBorder="1" applyAlignment="1">
      <alignment horizontal="left" vertical="center" wrapText="1" indent="1"/>
    </xf>
    <xf numFmtId="0" fontId="27" fillId="5" borderId="0" xfId="0" applyFont="1" applyFill="1" applyAlignment="1">
      <alignment horizontal="left" vertical="center" wrapText="1" indent="1"/>
    </xf>
    <xf numFmtId="0" fontId="27" fillId="5" borderId="14" xfId="0" applyFont="1" applyFill="1" applyBorder="1" applyAlignment="1">
      <alignment horizontal="left" vertical="center" wrapText="1" indent="1"/>
    </xf>
    <xf numFmtId="0" fontId="27" fillId="5" borderId="11" xfId="0" applyFont="1" applyFill="1" applyBorder="1" applyAlignment="1">
      <alignment horizontal="left" vertical="center" wrapText="1" indent="1"/>
    </xf>
    <xf numFmtId="0" fontId="0" fillId="5" borderId="13" xfId="0" applyFill="1" applyBorder="1" applyAlignment="1">
      <alignment horizontal="left"/>
    </xf>
    <xf numFmtId="0" fontId="0" fillId="5" borderId="0" xfId="0" applyFill="1" applyAlignment="1">
      <alignment horizontal="left"/>
    </xf>
    <xf numFmtId="0" fontId="58" fillId="5" borderId="0" xfId="0" applyFont="1" applyFill="1" applyAlignment="1">
      <alignment horizontal="center"/>
    </xf>
    <xf numFmtId="0" fontId="47" fillId="6" borderId="5" xfId="77" applyFont="1" applyFill="1" applyBorder="1" applyAlignment="1">
      <alignment horizontal="left" vertical="center" wrapText="1" indent="1"/>
    </xf>
    <xf numFmtId="0" fontId="0" fillId="5" borderId="0" xfId="0" applyFill="1" applyAlignment="1">
      <alignment horizontal="left" wrapText="1" indent="1"/>
    </xf>
    <xf numFmtId="0" fontId="58" fillId="5" borderId="7" xfId="0" applyFont="1" applyFill="1" applyBorder="1" applyAlignment="1">
      <alignment horizontal="left" indent="1"/>
    </xf>
    <xf numFmtId="0" fontId="58" fillId="5" borderId="7" xfId="0" applyFont="1" applyFill="1" applyBorder="1" applyAlignment="1">
      <alignment horizontal="center"/>
    </xf>
    <xf numFmtId="0" fontId="58" fillId="5" borderId="9" xfId="0" applyFont="1" applyFill="1" applyBorder="1" applyAlignment="1">
      <alignment horizontal="center"/>
    </xf>
    <xf numFmtId="166" fontId="0" fillId="5" borderId="0" xfId="0" applyNumberFormat="1" applyFill="1" applyAlignment="1">
      <alignment horizontal="center" wrapText="1"/>
    </xf>
    <xf numFmtId="166" fontId="0" fillId="5" borderId="3" xfId="0" applyNumberFormat="1" applyFill="1" applyBorder="1" applyAlignment="1">
      <alignment horizontal="center" wrapText="1"/>
    </xf>
    <xf numFmtId="0" fontId="27" fillId="6" borderId="13" xfId="0" applyFont="1" applyFill="1" applyBorder="1" applyAlignment="1" applyProtection="1">
      <alignment horizontal="left" vertical="center" wrapText="1" indent="1"/>
      <protection locked="0"/>
    </xf>
    <xf numFmtId="0" fontId="27" fillId="6" borderId="0" xfId="0" applyFont="1" applyFill="1" applyAlignment="1" applyProtection="1">
      <alignment horizontal="left" vertical="center" indent="1"/>
      <protection locked="0"/>
    </xf>
    <xf numFmtId="0" fontId="27" fillId="6" borderId="3" xfId="0" applyFont="1" applyFill="1" applyBorder="1" applyAlignment="1" applyProtection="1">
      <alignment horizontal="left" vertical="center" indent="1"/>
      <protection locked="0"/>
    </xf>
    <xf numFmtId="0" fontId="27" fillId="6" borderId="13" xfId="0" applyFont="1" applyFill="1" applyBorder="1" applyAlignment="1" applyProtection="1">
      <alignment horizontal="left" vertical="center" indent="1"/>
      <protection locked="0"/>
    </xf>
    <xf numFmtId="0" fontId="27" fillId="6" borderId="14" xfId="0" applyFont="1" applyFill="1" applyBorder="1" applyAlignment="1" applyProtection="1">
      <alignment horizontal="left" vertical="center" indent="1"/>
      <protection locked="0"/>
    </xf>
    <xf numFmtId="0" fontId="27" fillId="6" borderId="11" xfId="0" applyFont="1" applyFill="1" applyBorder="1" applyAlignment="1" applyProtection="1">
      <alignment horizontal="left" vertical="center" indent="1"/>
      <protection locked="0"/>
    </xf>
    <xf numFmtId="0" fontId="27" fillId="6" borderId="12" xfId="0" applyFont="1" applyFill="1" applyBorder="1" applyAlignment="1" applyProtection="1">
      <alignment horizontal="left" vertical="center" indent="1"/>
      <protection locked="0"/>
    </xf>
    <xf numFmtId="0" fontId="15" fillId="6" borderId="8" xfId="0" applyFont="1" applyFill="1" applyBorder="1" applyAlignment="1">
      <alignment vertical="center"/>
    </xf>
    <xf numFmtId="0" fontId="15" fillId="6" borderId="7" xfId="0" applyFont="1" applyFill="1" applyBorder="1" applyAlignment="1">
      <alignment vertical="center"/>
    </xf>
    <xf numFmtId="0" fontId="15" fillId="6" borderId="9" xfId="0" applyFont="1" applyFill="1" applyBorder="1" applyAlignment="1">
      <alignment vertical="center"/>
    </xf>
    <xf numFmtId="0" fontId="15" fillId="6" borderId="8" xfId="0" applyFont="1" applyFill="1" applyBorder="1" applyAlignment="1">
      <alignment horizontal="left" vertical="center" indent="1"/>
    </xf>
    <xf numFmtId="0" fontId="15" fillId="6" borderId="7" xfId="0" applyFont="1" applyFill="1" applyBorder="1" applyAlignment="1">
      <alignment horizontal="left" vertical="center" indent="1"/>
    </xf>
    <xf numFmtId="0" fontId="15" fillId="6" borderId="9" xfId="0" applyFont="1" applyFill="1" applyBorder="1" applyAlignment="1">
      <alignment horizontal="left" vertical="center" indent="1"/>
    </xf>
    <xf numFmtId="0" fontId="44" fillId="6" borderId="13" xfId="77" applyFont="1" applyFill="1" applyBorder="1" applyAlignment="1">
      <alignment horizontal="left" vertical="center" wrapText="1" indent="1"/>
    </xf>
    <xf numFmtId="0" fontId="44" fillId="6" borderId="0" xfId="77" applyFont="1" applyFill="1" applyAlignment="1">
      <alignment horizontal="left" vertical="center" indent="1"/>
    </xf>
    <xf numFmtId="0" fontId="44" fillId="6" borderId="3" xfId="77" applyFont="1" applyFill="1" applyBorder="1" applyAlignment="1">
      <alignment horizontal="left" vertical="center" indent="1"/>
    </xf>
    <xf numFmtId="0" fontId="44" fillId="6" borderId="13" xfId="77" applyFont="1" applyFill="1" applyBorder="1" applyAlignment="1">
      <alignment horizontal="left" vertical="center" indent="1"/>
    </xf>
    <xf numFmtId="0" fontId="44" fillId="6" borderId="14" xfId="77" applyFont="1" applyFill="1" applyBorder="1" applyAlignment="1">
      <alignment horizontal="left" vertical="center" indent="1"/>
    </xf>
    <xf numFmtId="0" fontId="44" fillId="6" borderId="11" xfId="77" applyFont="1" applyFill="1" applyBorder="1" applyAlignment="1">
      <alignment horizontal="left" vertical="center" indent="1"/>
    </xf>
    <xf numFmtId="0" fontId="44" fillId="6" borderId="12" xfId="77" applyFont="1" applyFill="1" applyBorder="1" applyAlignment="1">
      <alignment horizontal="left" vertical="center" indent="1"/>
    </xf>
    <xf numFmtId="0" fontId="23" fillId="6" borderId="8" xfId="0" applyFont="1" applyFill="1" applyBorder="1" applyAlignment="1">
      <alignment horizontal="left" vertical="center" indent="1"/>
    </xf>
    <xf numFmtId="0" fontId="23" fillId="6" borderId="7" xfId="0" applyFont="1" applyFill="1" applyBorder="1" applyAlignment="1">
      <alignment horizontal="left" vertical="center" indent="1"/>
    </xf>
    <xf numFmtId="0" fontId="23" fillId="6" borderId="9" xfId="0" applyFont="1" applyFill="1" applyBorder="1" applyAlignment="1">
      <alignment horizontal="left" vertical="center" indent="1"/>
    </xf>
    <xf numFmtId="0" fontId="23" fillId="6" borderId="13" xfId="0" applyFont="1" applyFill="1" applyBorder="1" applyAlignment="1">
      <alignment horizontal="left" vertical="center" indent="1"/>
    </xf>
    <xf numFmtId="0" fontId="23" fillId="6" borderId="0" xfId="0" applyFont="1" applyFill="1" applyAlignment="1">
      <alignment horizontal="left" vertical="center" indent="1"/>
    </xf>
    <xf numFmtId="0" fontId="23" fillId="6" borderId="3" xfId="0" applyFont="1" applyFill="1" applyBorder="1" applyAlignment="1">
      <alignment horizontal="left" vertical="center" indent="1"/>
    </xf>
    <xf numFmtId="49" fontId="27" fillId="6" borderId="13" xfId="0" applyNumberFormat="1" applyFont="1" applyFill="1" applyBorder="1" applyAlignment="1" applyProtection="1">
      <alignment horizontal="left" vertical="center" wrapText="1" indent="1"/>
      <protection locked="0"/>
    </xf>
    <xf numFmtId="49" fontId="27" fillId="6" borderId="0" xfId="0" applyNumberFormat="1" applyFont="1" applyFill="1" applyAlignment="1" applyProtection="1">
      <alignment horizontal="left" vertical="center" indent="1"/>
      <protection locked="0"/>
    </xf>
    <xf numFmtId="49" fontId="27" fillId="6" borderId="3" xfId="0" applyNumberFormat="1" applyFont="1" applyFill="1" applyBorder="1" applyAlignment="1" applyProtection="1">
      <alignment horizontal="left" vertical="center" indent="1"/>
      <protection locked="0"/>
    </xf>
    <xf numFmtId="49" fontId="27" fillId="6" borderId="13" xfId="0" applyNumberFormat="1" applyFont="1" applyFill="1" applyBorder="1" applyAlignment="1" applyProtection="1">
      <alignment horizontal="left" vertical="center" indent="1"/>
      <protection locked="0"/>
    </xf>
    <xf numFmtId="49" fontId="27" fillId="6" borderId="14" xfId="0" applyNumberFormat="1" applyFont="1" applyFill="1" applyBorder="1" applyAlignment="1" applyProtection="1">
      <alignment horizontal="left" vertical="center" indent="1"/>
      <protection locked="0"/>
    </xf>
    <xf numFmtId="49" fontId="27" fillId="6" borderId="11" xfId="0" applyNumberFormat="1" applyFont="1" applyFill="1" applyBorder="1" applyAlignment="1" applyProtection="1">
      <alignment horizontal="left" vertical="center" indent="1"/>
      <protection locked="0"/>
    </xf>
    <xf numFmtId="49" fontId="27" fillId="6" borderId="12" xfId="0" applyNumberFormat="1" applyFont="1" applyFill="1" applyBorder="1" applyAlignment="1" applyProtection="1">
      <alignment horizontal="left" vertical="center" indent="1"/>
      <protection locked="0"/>
    </xf>
    <xf numFmtId="0" fontId="15" fillId="6" borderId="3" xfId="0" applyFont="1" applyFill="1" applyBorder="1" applyAlignment="1">
      <alignment horizontal="left" vertical="center" indent="1"/>
    </xf>
    <xf numFmtId="0" fontId="15" fillId="6" borderId="13" xfId="0" applyFont="1" applyFill="1" applyBorder="1" applyAlignment="1">
      <alignment horizontal="left" vertical="center" indent="1"/>
    </xf>
    <xf numFmtId="0" fontId="15" fillId="6" borderId="0" xfId="0" applyFont="1" applyFill="1" applyAlignment="1">
      <alignment horizontal="left" vertical="center" indent="1"/>
    </xf>
    <xf numFmtId="0" fontId="15" fillId="6" borderId="13" xfId="0" applyFont="1" applyFill="1" applyBorder="1" applyAlignment="1">
      <alignment horizontal="left" vertical="center" wrapText="1" indent="1"/>
    </xf>
    <xf numFmtId="0" fontId="15" fillId="6" borderId="0" xfId="0" applyFont="1" applyFill="1" applyAlignment="1">
      <alignment horizontal="left" vertical="center" wrapText="1" indent="1"/>
    </xf>
    <xf numFmtId="0" fontId="15" fillId="6" borderId="3" xfId="0" applyFont="1" applyFill="1" applyBorder="1" applyAlignment="1">
      <alignment horizontal="left" vertical="center" wrapText="1" indent="1"/>
    </xf>
    <xf numFmtId="0" fontId="15" fillId="6" borderId="14" xfId="0" applyFont="1" applyFill="1" applyBorder="1" applyAlignment="1">
      <alignment horizontal="left" vertical="center" wrapText="1" indent="1"/>
    </xf>
    <xf numFmtId="0" fontId="15" fillId="6" borderId="11" xfId="0" applyFont="1" applyFill="1" applyBorder="1" applyAlignment="1">
      <alignment horizontal="left" vertical="center" wrapText="1" indent="1"/>
    </xf>
    <xf numFmtId="0" fontId="15" fillId="6" borderId="12" xfId="0" applyFont="1" applyFill="1" applyBorder="1" applyAlignment="1">
      <alignment horizontal="left" vertical="center" wrapText="1" indent="1"/>
    </xf>
    <xf numFmtId="0" fontId="15" fillId="6" borderId="14" xfId="0" applyFont="1" applyFill="1" applyBorder="1" applyAlignment="1">
      <alignment horizontal="left" vertical="center" indent="1"/>
    </xf>
    <xf numFmtId="0" fontId="15" fillId="6" borderId="11" xfId="0" applyFont="1" applyFill="1" applyBorder="1" applyAlignment="1">
      <alignment horizontal="left" vertical="center" indent="1"/>
    </xf>
    <xf numFmtId="0" fontId="15" fillId="6" borderId="12" xfId="0" applyFont="1" applyFill="1" applyBorder="1" applyAlignment="1">
      <alignment horizontal="left" vertical="center" indent="1"/>
    </xf>
    <xf numFmtId="0" fontId="15" fillId="6" borderId="13" xfId="0" applyFont="1" applyFill="1" applyBorder="1" applyAlignment="1" applyProtection="1">
      <alignment horizontal="left" vertical="center" indent="1"/>
      <protection locked="0"/>
    </xf>
    <xf numFmtId="0" fontId="15" fillId="6" borderId="0" xfId="0" applyFont="1" applyFill="1" applyAlignment="1" applyProtection="1">
      <alignment horizontal="left" vertical="center" indent="1"/>
      <protection locked="0"/>
    </xf>
    <xf numFmtId="0" fontId="15" fillId="6" borderId="3" xfId="0" applyFont="1" applyFill="1" applyBorder="1" applyAlignment="1" applyProtection="1">
      <alignment horizontal="left" vertical="center" indent="1"/>
      <protection locked="0"/>
    </xf>
    <xf numFmtId="0" fontId="15" fillId="6" borderId="14" xfId="0" applyFont="1" applyFill="1" applyBorder="1" applyAlignment="1" applyProtection="1">
      <alignment horizontal="left" vertical="center" indent="1"/>
      <protection locked="0"/>
    </xf>
    <xf numFmtId="0" fontId="15" fillId="6" borderId="11" xfId="0" applyFont="1" applyFill="1" applyBorder="1" applyAlignment="1" applyProtection="1">
      <alignment horizontal="left" vertical="center" indent="1"/>
      <protection locked="0"/>
    </xf>
    <xf numFmtId="0" fontId="15" fillId="6" borderId="12" xfId="0" applyFont="1" applyFill="1" applyBorder="1" applyAlignment="1" applyProtection="1">
      <alignment horizontal="left" vertical="center" indent="1"/>
      <protection locked="0"/>
    </xf>
    <xf numFmtId="0" fontId="25" fillId="6" borderId="8" xfId="0" applyFont="1" applyFill="1" applyBorder="1" applyAlignment="1">
      <alignment horizontal="center" vertical="center" wrapText="1"/>
    </xf>
    <xf numFmtId="0" fontId="25" fillId="6" borderId="7" xfId="0" applyFont="1" applyFill="1" applyBorder="1" applyAlignment="1">
      <alignment horizontal="center" vertical="center"/>
    </xf>
    <xf numFmtId="0" fontId="25" fillId="6" borderId="9" xfId="0" applyFont="1" applyFill="1" applyBorder="1" applyAlignment="1">
      <alignment horizontal="center" vertical="center"/>
    </xf>
    <xf numFmtId="0" fontId="25" fillId="6" borderId="13" xfId="0" applyFont="1" applyFill="1" applyBorder="1" applyAlignment="1">
      <alignment horizontal="center" vertical="center"/>
    </xf>
    <xf numFmtId="0" fontId="25" fillId="6" borderId="0" xfId="0" applyFont="1" applyFill="1" applyAlignment="1">
      <alignment horizontal="center" vertical="center"/>
    </xf>
    <xf numFmtId="0" fontId="25" fillId="6" borderId="3" xfId="0" applyFont="1" applyFill="1" applyBorder="1" applyAlignment="1">
      <alignment horizontal="center" vertical="center"/>
    </xf>
    <xf numFmtId="0" fontId="25" fillId="6" borderId="11" xfId="0" applyFont="1" applyFill="1" applyBorder="1" applyAlignment="1">
      <alignment horizontal="center" vertical="center"/>
    </xf>
    <xf numFmtId="0" fontId="15" fillId="6" borderId="8" xfId="0" applyFont="1" applyFill="1" applyBorder="1" applyAlignment="1">
      <alignment horizontal="center" vertical="center"/>
    </xf>
    <xf numFmtId="0" fontId="15" fillId="6" borderId="14" xfId="0" applyFont="1" applyFill="1" applyBorder="1" applyAlignment="1">
      <alignment horizontal="center" vertical="center"/>
    </xf>
    <xf numFmtId="14" fontId="15" fillId="6" borderId="7" xfId="0" applyNumberFormat="1" applyFont="1" applyFill="1" applyBorder="1" applyAlignment="1" applyProtection="1">
      <alignment horizontal="center" vertical="center"/>
      <protection locked="0"/>
    </xf>
    <xf numFmtId="0" fontId="15" fillId="6" borderId="7" xfId="0" applyFont="1" applyFill="1" applyBorder="1" applyAlignment="1" applyProtection="1">
      <alignment horizontal="center" vertical="center"/>
      <protection locked="0"/>
    </xf>
    <xf numFmtId="0" fontId="15" fillId="6" borderId="9" xfId="0" applyFont="1" applyFill="1" applyBorder="1" applyAlignment="1" applyProtection="1">
      <alignment horizontal="center" vertical="center"/>
      <protection locked="0"/>
    </xf>
    <xf numFmtId="0" fontId="15" fillId="6" borderId="11" xfId="0" applyFont="1" applyFill="1" applyBorder="1" applyAlignment="1" applyProtection="1">
      <alignment horizontal="center" vertical="center"/>
      <protection locked="0"/>
    </xf>
    <xf numFmtId="0" fontId="15" fillId="6" borderId="12" xfId="0" applyFont="1" applyFill="1" applyBorder="1" applyAlignment="1" applyProtection="1">
      <alignment horizontal="center" vertical="center"/>
      <protection locked="0"/>
    </xf>
    <xf numFmtId="0" fontId="15" fillId="6" borderId="13" xfId="0" applyFont="1" applyFill="1" applyBorder="1" applyAlignment="1">
      <alignment horizontal="center" vertical="center"/>
    </xf>
    <xf numFmtId="0" fontId="15" fillId="6" borderId="8" xfId="0" applyFont="1" applyFill="1" applyBorder="1" applyAlignment="1">
      <alignment horizontal="center" wrapText="1"/>
    </xf>
    <xf numFmtId="0" fontId="15" fillId="6" borderId="14" xfId="0" applyFont="1" applyFill="1" applyBorder="1" applyAlignment="1">
      <alignment horizontal="center" wrapText="1"/>
    </xf>
    <xf numFmtId="0" fontId="15" fillId="6" borderId="7" xfId="0" applyFont="1" applyFill="1" applyBorder="1" applyAlignment="1" applyProtection="1">
      <alignment horizontal="left"/>
      <protection locked="0"/>
    </xf>
    <xf numFmtId="0" fontId="15" fillId="6" borderId="9" xfId="0" applyFont="1" applyFill="1" applyBorder="1" applyAlignment="1" applyProtection="1">
      <alignment horizontal="left"/>
      <protection locked="0"/>
    </xf>
    <xf numFmtId="0" fontId="15" fillId="6" borderId="11" xfId="0" applyFont="1" applyFill="1" applyBorder="1" applyAlignment="1" applyProtection="1">
      <alignment horizontal="left"/>
      <protection locked="0"/>
    </xf>
    <xf numFmtId="0" fontId="15" fillId="6" borderId="12" xfId="0" applyFont="1" applyFill="1" applyBorder="1" applyAlignment="1" applyProtection="1">
      <alignment horizontal="left"/>
      <protection locked="0"/>
    </xf>
    <xf numFmtId="49" fontId="15" fillId="6" borderId="13" xfId="0" applyNumberFormat="1" applyFont="1" applyFill="1" applyBorder="1" applyAlignment="1" applyProtection="1">
      <alignment horizontal="left" vertical="center" wrapText="1" indent="1"/>
      <protection locked="0"/>
    </xf>
    <xf numFmtId="49" fontId="15" fillId="6" borderId="0" xfId="0" applyNumberFormat="1" applyFont="1" applyFill="1" applyAlignment="1" applyProtection="1">
      <alignment horizontal="left" vertical="center" indent="1"/>
      <protection locked="0"/>
    </xf>
    <xf numFmtId="49" fontId="15" fillId="6" borderId="3" xfId="0" applyNumberFormat="1" applyFont="1" applyFill="1" applyBorder="1" applyAlignment="1" applyProtection="1">
      <alignment horizontal="left" vertical="center" indent="1"/>
      <protection locked="0"/>
    </xf>
    <xf numFmtId="49" fontId="15" fillId="6" borderId="13" xfId="0" applyNumberFormat="1" applyFont="1" applyFill="1" applyBorder="1" applyAlignment="1" applyProtection="1">
      <alignment horizontal="left" vertical="center" indent="1"/>
      <protection locked="0"/>
    </xf>
    <xf numFmtId="49" fontId="15" fillId="6" borderId="14" xfId="0" applyNumberFormat="1" applyFont="1" applyFill="1" applyBorder="1" applyAlignment="1" applyProtection="1">
      <alignment horizontal="left" vertical="center" indent="1"/>
      <protection locked="0"/>
    </xf>
    <xf numFmtId="49" fontId="15" fillId="6" borderId="11" xfId="0" applyNumberFormat="1" applyFont="1" applyFill="1" applyBorder="1" applyAlignment="1" applyProtection="1">
      <alignment horizontal="left" vertical="center" indent="1"/>
      <protection locked="0"/>
    </xf>
    <xf numFmtId="49" fontId="15" fillId="6" borderId="12" xfId="0" applyNumberFormat="1" applyFont="1" applyFill="1" applyBorder="1" applyAlignment="1" applyProtection="1">
      <alignment horizontal="left" vertical="center" indent="1"/>
      <protection locked="0"/>
    </xf>
    <xf numFmtId="0" fontId="45" fillId="6" borderId="13" xfId="77" applyFont="1" applyFill="1" applyBorder="1" applyAlignment="1" applyProtection="1">
      <alignment horizontal="left" vertical="center" wrapText="1" indent="1"/>
      <protection locked="0"/>
    </xf>
    <xf numFmtId="0" fontId="45" fillId="6" borderId="0" xfId="77" applyFont="1" applyFill="1" applyAlignment="1" applyProtection="1">
      <alignment horizontal="left" vertical="center" wrapText="1" indent="1"/>
      <protection locked="0"/>
    </xf>
    <xf numFmtId="0" fontId="45" fillId="6" borderId="3" xfId="77" applyFont="1" applyFill="1" applyBorder="1" applyAlignment="1" applyProtection="1">
      <alignment horizontal="left" vertical="center" wrapText="1" indent="1"/>
      <protection locked="0"/>
    </xf>
    <xf numFmtId="0" fontId="45" fillId="5" borderId="1" xfId="77" applyFont="1" applyFill="1" applyBorder="1" applyAlignment="1" applyProtection="1">
      <alignment horizontal="left" vertical="center" wrapText="1" indent="1"/>
      <protection locked="0"/>
    </xf>
    <xf numFmtId="0" fontId="45" fillId="5" borderId="5" xfId="77" applyFont="1" applyFill="1" applyBorder="1" applyAlignment="1" applyProtection="1">
      <alignment horizontal="left" vertical="center" wrapText="1" indent="1"/>
      <protection locked="0"/>
    </xf>
    <xf numFmtId="0" fontId="45" fillId="5" borderId="2" xfId="77" applyFont="1" applyFill="1" applyBorder="1" applyAlignment="1" applyProtection="1">
      <alignment horizontal="left" vertical="center" wrapText="1" indent="1"/>
      <protection locked="0"/>
    </xf>
    <xf numFmtId="0" fontId="44" fillId="6" borderId="13" xfId="77" applyFont="1" applyFill="1" applyBorder="1" applyAlignment="1" applyProtection="1">
      <alignment horizontal="left" vertical="center" wrapText="1" indent="1"/>
      <protection locked="0"/>
    </xf>
    <xf numFmtId="0" fontId="44" fillId="6" borderId="0" xfId="77" applyFont="1" applyFill="1" applyAlignment="1" applyProtection="1">
      <alignment horizontal="left" vertical="center" indent="1"/>
      <protection locked="0"/>
    </xf>
    <xf numFmtId="0" fontId="44" fillId="6" borderId="3" xfId="77" applyFont="1" applyFill="1" applyBorder="1" applyAlignment="1" applyProtection="1">
      <alignment horizontal="left" vertical="center" indent="1"/>
      <protection locked="0"/>
    </xf>
    <xf numFmtId="0" fontId="44" fillId="6" borderId="13" xfId="77" applyFont="1" applyFill="1" applyBorder="1" applyAlignment="1" applyProtection="1">
      <alignment horizontal="left" vertical="center" indent="1"/>
      <protection locked="0"/>
    </xf>
    <xf numFmtId="0" fontId="44" fillId="6" borderId="14" xfId="77" applyFont="1" applyFill="1" applyBorder="1" applyAlignment="1" applyProtection="1">
      <alignment horizontal="left" vertical="center" indent="1"/>
      <protection locked="0"/>
    </xf>
    <xf numFmtId="0" fontId="44" fillId="6" borderId="11" xfId="77" applyFont="1" applyFill="1" applyBorder="1" applyAlignment="1" applyProtection="1">
      <alignment horizontal="left" vertical="center" indent="1"/>
      <protection locked="0"/>
    </xf>
    <xf numFmtId="0" fontId="44" fillId="6" borderId="12" xfId="77" applyFont="1" applyFill="1" applyBorder="1" applyAlignment="1" applyProtection="1">
      <alignment horizontal="left" vertical="center" indent="1"/>
      <protection locked="0"/>
    </xf>
    <xf numFmtId="0" fontId="45" fillId="6" borderId="0" xfId="77" applyFont="1" applyFill="1" applyAlignment="1" applyProtection="1">
      <alignment horizontal="left" vertical="center" indent="1"/>
      <protection locked="0"/>
    </xf>
    <xf numFmtId="0" fontId="45" fillId="6" borderId="3" xfId="77" applyFont="1" applyFill="1" applyBorder="1" applyAlignment="1" applyProtection="1">
      <alignment horizontal="left" vertical="center" indent="1"/>
      <protection locked="0"/>
    </xf>
    <xf numFmtId="0" fontId="45" fillId="6" borderId="13" xfId="77" applyFont="1" applyFill="1" applyBorder="1" applyAlignment="1" applyProtection="1">
      <alignment horizontal="left" vertical="center" indent="1"/>
      <protection locked="0"/>
    </xf>
    <xf numFmtId="0" fontId="45" fillId="6" borderId="14" xfId="77" applyFont="1" applyFill="1" applyBorder="1" applyAlignment="1" applyProtection="1">
      <alignment horizontal="left" vertical="center" indent="1"/>
      <protection locked="0"/>
    </xf>
    <xf numFmtId="0" fontId="45" fillId="6" borderId="11" xfId="77" applyFont="1" applyFill="1" applyBorder="1" applyAlignment="1" applyProtection="1">
      <alignment horizontal="left" vertical="center" indent="1"/>
      <protection locked="0"/>
    </xf>
    <xf numFmtId="0" fontId="45" fillId="6" borderId="12" xfId="77" applyFont="1" applyFill="1" applyBorder="1" applyAlignment="1" applyProtection="1">
      <alignment horizontal="left" vertical="center" indent="1"/>
      <protection locked="0"/>
    </xf>
    <xf numFmtId="0" fontId="48" fillId="6" borderId="0" xfId="77" applyFont="1" applyFill="1" applyAlignment="1" applyProtection="1">
      <alignment horizontal="left" vertical="center" indent="1"/>
      <protection locked="0"/>
    </xf>
    <xf numFmtId="0" fontId="48" fillId="6" borderId="3" xfId="77" applyFont="1" applyFill="1" applyBorder="1" applyAlignment="1" applyProtection="1">
      <alignment horizontal="left" vertical="center" indent="1"/>
      <protection locked="0"/>
    </xf>
    <xf numFmtId="0" fontId="48" fillId="6" borderId="13" xfId="77" applyFont="1" applyFill="1" applyBorder="1" applyAlignment="1" applyProtection="1">
      <alignment horizontal="left" vertical="center" indent="1"/>
      <protection locked="0"/>
    </xf>
    <xf numFmtId="0" fontId="48" fillId="6" borderId="14" xfId="77" applyFont="1" applyFill="1" applyBorder="1" applyAlignment="1" applyProtection="1">
      <alignment horizontal="left" vertical="center" indent="1"/>
      <protection locked="0"/>
    </xf>
    <xf numFmtId="0" fontId="48" fillId="6" borderId="11" xfId="77" applyFont="1" applyFill="1" applyBorder="1" applyAlignment="1" applyProtection="1">
      <alignment horizontal="left" vertical="center" indent="1"/>
      <protection locked="0"/>
    </xf>
    <xf numFmtId="0" fontId="48" fillId="6" borderId="12" xfId="77" applyFont="1" applyFill="1" applyBorder="1" applyAlignment="1" applyProtection="1">
      <alignment horizontal="left" vertical="center" indent="1"/>
      <protection locked="0"/>
    </xf>
    <xf numFmtId="49" fontId="15" fillId="6" borderId="13" xfId="0" applyNumberFormat="1" applyFont="1" applyFill="1" applyBorder="1" applyAlignment="1">
      <alignment horizontal="left" vertical="center" wrapText="1" indent="1"/>
    </xf>
    <xf numFmtId="49" fontId="15" fillId="6" borderId="0" xfId="0" applyNumberFormat="1" applyFont="1" applyFill="1" applyAlignment="1">
      <alignment horizontal="left" vertical="center" indent="1"/>
    </xf>
    <xf numFmtId="49" fontId="15" fillId="6" borderId="3" xfId="0" applyNumberFormat="1" applyFont="1" applyFill="1" applyBorder="1" applyAlignment="1">
      <alignment horizontal="left" vertical="center" indent="1"/>
    </xf>
    <xf numFmtId="49" fontId="15" fillId="6" borderId="13" xfId="0" applyNumberFormat="1" applyFont="1" applyFill="1" applyBorder="1" applyAlignment="1">
      <alignment horizontal="left" vertical="center" indent="1"/>
    </xf>
    <xf numFmtId="49" fontId="15" fillId="6" borderId="14" xfId="0" applyNumberFormat="1" applyFont="1" applyFill="1" applyBorder="1" applyAlignment="1">
      <alignment horizontal="left" vertical="center" indent="1"/>
    </xf>
    <xf numFmtId="49" fontId="15" fillId="6" borderId="11" xfId="0" applyNumberFormat="1" applyFont="1" applyFill="1" applyBorder="1" applyAlignment="1">
      <alignment horizontal="left" vertical="center" indent="1"/>
    </xf>
    <xf numFmtId="49" fontId="15" fillId="6" borderId="12" xfId="0" applyNumberFormat="1" applyFont="1" applyFill="1" applyBorder="1" applyAlignment="1">
      <alignment horizontal="left" vertical="center" indent="1"/>
    </xf>
    <xf numFmtId="14" fontId="15" fillId="6" borderId="7" xfId="0" applyNumberFormat="1" applyFont="1" applyFill="1" applyBorder="1" applyAlignment="1">
      <alignment horizontal="center" vertical="center"/>
    </xf>
    <xf numFmtId="0" fontId="15" fillId="6" borderId="7" xfId="0" applyFont="1" applyFill="1" applyBorder="1" applyAlignment="1">
      <alignment horizontal="center" vertical="center"/>
    </xf>
    <xf numFmtId="0" fontId="15" fillId="6" borderId="9" xfId="0" applyFont="1" applyFill="1" applyBorder="1" applyAlignment="1">
      <alignment horizontal="center" vertical="center"/>
    </xf>
    <xf numFmtId="0" fontId="15" fillId="6" borderId="11" xfId="0" applyFont="1" applyFill="1" applyBorder="1" applyAlignment="1">
      <alignment horizontal="center" vertical="center"/>
    </xf>
    <xf numFmtId="0" fontId="15" fillId="6" borderId="12" xfId="0" applyFont="1" applyFill="1" applyBorder="1" applyAlignment="1">
      <alignment horizontal="center" vertical="center"/>
    </xf>
    <xf numFmtId="0" fontId="15" fillId="6" borderId="7" xfId="0" applyFont="1" applyFill="1" applyBorder="1" applyAlignment="1">
      <alignment horizontal="left"/>
    </xf>
    <xf numFmtId="0" fontId="15" fillId="6" borderId="9" xfId="0" applyFont="1" applyFill="1" applyBorder="1" applyAlignment="1">
      <alignment horizontal="left"/>
    </xf>
    <xf numFmtId="0" fontId="15" fillId="6" borderId="11" xfId="0" applyFont="1" applyFill="1" applyBorder="1" applyAlignment="1">
      <alignment horizontal="left"/>
    </xf>
    <xf numFmtId="0" fontId="15" fillId="6" borderId="12" xfId="0" applyFont="1" applyFill="1" applyBorder="1" applyAlignment="1">
      <alignment horizontal="left"/>
    </xf>
    <xf numFmtId="0" fontId="47" fillId="0" borderId="1" xfId="77" applyFont="1" applyBorder="1" applyAlignment="1">
      <alignment horizontal="left" vertical="center" wrapText="1" indent="1"/>
    </xf>
    <xf numFmtId="0" fontId="47" fillId="0" borderId="2" xfId="77" applyFont="1" applyBorder="1" applyAlignment="1">
      <alignment horizontal="left" vertical="center" wrapText="1" indent="1"/>
    </xf>
    <xf numFmtId="0" fontId="43" fillId="13" borderId="6" xfId="0" applyFont="1" applyFill="1" applyBorder="1" applyAlignment="1" applyProtection="1">
      <alignment horizontal="center" wrapText="1"/>
      <protection locked="0"/>
    </xf>
    <xf numFmtId="0" fontId="43" fillId="13" borderId="10" xfId="0" applyFont="1" applyFill="1" applyBorder="1" applyAlignment="1" applyProtection="1">
      <alignment horizontal="center" wrapText="1"/>
      <protection locked="0"/>
    </xf>
    <xf numFmtId="0" fontId="16" fillId="13" borderId="6" xfId="0" applyFont="1" applyFill="1" applyBorder="1" applyAlignment="1" applyProtection="1">
      <alignment horizontal="center" wrapText="1"/>
      <protection locked="0"/>
    </xf>
    <xf numFmtId="0" fontId="16" fillId="13" borderId="15" xfId="0" applyFont="1" applyFill="1" applyBorder="1" applyAlignment="1" applyProtection="1">
      <alignment horizontal="center" wrapText="1"/>
      <protection locked="0"/>
    </xf>
    <xf numFmtId="0" fontId="16" fillId="13" borderId="10" xfId="0" applyFont="1" applyFill="1" applyBorder="1" applyAlignment="1" applyProtection="1">
      <alignment horizontal="center" wrapText="1"/>
      <protection locked="0"/>
    </xf>
    <xf numFmtId="0" fontId="47" fillId="0" borderId="1" xfId="77" applyFont="1" applyBorder="1" applyAlignment="1" applyProtection="1">
      <alignment horizontal="left" vertical="center" wrapText="1" indent="1"/>
      <protection locked="0"/>
    </xf>
    <xf numFmtId="0" fontId="47" fillId="0" borderId="2" xfId="77" applyFont="1" applyBorder="1" applyAlignment="1" applyProtection="1">
      <alignment horizontal="left" vertical="center" wrapText="1" indent="1"/>
      <protection locked="0"/>
    </xf>
    <xf numFmtId="0" fontId="10" fillId="28" borderId="1" xfId="0" applyFont="1" applyFill="1" applyBorder="1" applyAlignment="1">
      <alignment horizontal="center" vertical="center" wrapText="1"/>
    </xf>
    <xf numFmtId="0" fontId="10" fillId="28" borderId="5" xfId="0" applyFont="1" applyFill="1" applyBorder="1" applyAlignment="1">
      <alignment horizontal="center" vertical="center" wrapText="1"/>
    </xf>
    <xf numFmtId="0" fontId="10" fillId="28" borderId="2" xfId="0" applyFont="1" applyFill="1" applyBorder="1" applyAlignment="1">
      <alignment horizontal="center" vertical="center" wrapText="1"/>
    </xf>
    <xf numFmtId="166" fontId="11" fillId="26" borderId="8" xfId="0" applyNumberFormat="1" applyFont="1" applyFill="1" applyBorder="1" applyAlignment="1">
      <alignment horizontal="center" vertical="center" wrapText="1"/>
    </xf>
    <xf numFmtId="166" fontId="11" fillId="26" borderId="14" xfId="0" applyNumberFormat="1" applyFont="1" applyFill="1" applyBorder="1" applyAlignment="1">
      <alignment horizontal="center" vertical="center" wrapText="1"/>
    </xf>
    <xf numFmtId="166" fontId="11" fillId="26" borderId="7" xfId="0" applyNumberFormat="1" applyFont="1" applyFill="1" applyBorder="1" applyAlignment="1">
      <alignment horizontal="center" vertical="center" wrapText="1"/>
    </xf>
    <xf numFmtId="166" fontId="11" fillId="26" borderId="11" xfId="0" applyNumberFormat="1" applyFont="1" applyFill="1" applyBorder="1" applyAlignment="1">
      <alignment horizontal="center" vertical="center" wrapText="1"/>
    </xf>
    <xf numFmtId="166" fontId="11" fillId="26" borderId="9" xfId="0" applyNumberFormat="1" applyFont="1" applyFill="1" applyBorder="1" applyAlignment="1">
      <alignment horizontal="center" vertical="center" wrapText="1"/>
    </xf>
    <xf numFmtId="166" fontId="11" fillId="26" borderId="12" xfId="0" applyNumberFormat="1" applyFont="1" applyFill="1" applyBorder="1" applyAlignment="1">
      <alignment horizontal="center" vertical="center" wrapText="1"/>
    </xf>
    <xf numFmtId="0" fontId="9" fillId="11" borderId="8" xfId="0" applyFont="1" applyFill="1" applyBorder="1" applyAlignment="1">
      <alignment horizontal="center" vertical="center" wrapText="1"/>
    </xf>
    <xf numFmtId="0" fontId="9" fillId="11" borderId="67" xfId="0" applyFont="1" applyFill="1" applyBorder="1" applyAlignment="1">
      <alignment horizontal="center" vertical="center" wrapText="1"/>
    </xf>
    <xf numFmtId="0" fontId="9" fillId="11" borderId="14" xfId="0" applyFont="1" applyFill="1" applyBorder="1" applyAlignment="1">
      <alignment horizontal="center" vertical="center" wrapText="1"/>
    </xf>
    <xf numFmtId="0" fontId="9" fillId="11" borderId="68" xfId="0" applyFont="1" applyFill="1" applyBorder="1" applyAlignment="1">
      <alignment horizontal="center" vertical="center" wrapText="1"/>
    </xf>
    <xf numFmtId="0" fontId="0" fillId="10" borderId="6" xfId="0" applyFill="1" applyBorder="1" applyAlignment="1">
      <alignment horizontal="center" vertical="center" wrapText="1"/>
    </xf>
    <xf numFmtId="0" fontId="0" fillId="10" borderId="15" xfId="0" applyFill="1" applyBorder="1" applyAlignment="1">
      <alignment horizontal="center" vertical="center" wrapText="1"/>
    </xf>
    <xf numFmtId="0" fontId="15" fillId="10" borderId="1" xfId="0" applyFont="1" applyFill="1" applyBorder="1" applyAlignment="1">
      <alignment horizontal="center" vertical="center" wrapText="1"/>
    </xf>
    <xf numFmtId="0" fontId="15" fillId="10" borderId="5" xfId="0" applyFont="1" applyFill="1" applyBorder="1" applyAlignment="1">
      <alignment horizontal="center" vertical="center" wrapText="1"/>
    </xf>
    <xf numFmtId="0" fontId="15" fillId="10" borderId="2" xfId="0" applyFont="1" applyFill="1" applyBorder="1" applyAlignment="1">
      <alignment horizontal="center" vertical="center" wrapText="1"/>
    </xf>
    <xf numFmtId="0" fontId="15" fillId="10" borderId="6" xfId="0" applyFont="1" applyFill="1" applyBorder="1" applyAlignment="1">
      <alignment horizontal="center" vertical="center" wrapText="1"/>
    </xf>
    <xf numFmtId="0" fontId="15" fillId="10" borderId="15" xfId="0" applyFont="1" applyFill="1" applyBorder="1" applyAlignment="1">
      <alignment horizontal="center" vertical="center" wrapText="1"/>
    </xf>
    <xf numFmtId="0" fontId="3" fillId="10" borderId="6" xfId="0" applyFont="1" applyFill="1" applyBorder="1" applyAlignment="1">
      <alignment horizontal="center" vertical="center" wrapText="1"/>
    </xf>
    <xf numFmtId="0" fontId="3" fillId="10" borderId="15" xfId="0" applyFont="1" applyFill="1" applyBorder="1" applyAlignment="1">
      <alignment horizontal="center" vertical="center" wrapText="1"/>
    </xf>
    <xf numFmtId="0" fontId="3" fillId="10" borderId="13" xfId="0" applyFont="1" applyFill="1" applyBorder="1" applyAlignment="1">
      <alignment horizontal="center" vertical="center" wrapText="1"/>
    </xf>
    <xf numFmtId="0" fontId="3" fillId="10" borderId="0" xfId="0" applyFont="1" applyFill="1" applyAlignment="1">
      <alignment horizontal="center" vertical="center" wrapText="1"/>
    </xf>
    <xf numFmtId="0" fontId="22" fillId="10" borderId="9" xfId="0" applyFont="1" applyFill="1" applyBorder="1" applyAlignment="1">
      <alignment horizontal="center" vertical="center" wrapText="1"/>
    </xf>
    <xf numFmtId="0" fontId="22" fillId="10" borderId="3" xfId="0" applyFont="1" applyFill="1" applyBorder="1" applyAlignment="1">
      <alignment horizontal="center" vertical="center" wrapText="1"/>
    </xf>
    <xf numFmtId="0" fontId="22" fillId="10" borderId="6" xfId="0" applyFont="1" applyFill="1" applyBorder="1" applyAlignment="1">
      <alignment horizontal="center" vertical="center" wrapText="1"/>
    </xf>
    <xf numFmtId="0" fontId="22" fillId="10" borderId="15" xfId="0" applyFont="1" applyFill="1" applyBorder="1" applyAlignment="1">
      <alignment horizontal="center" vertical="center" wrapText="1"/>
    </xf>
    <xf numFmtId="0" fontId="33" fillId="10" borderId="7" xfId="0" applyFont="1" applyFill="1" applyBorder="1" applyAlignment="1">
      <alignment horizontal="center" vertical="center" wrapText="1"/>
    </xf>
    <xf numFmtId="0" fontId="33" fillId="10" borderId="0" xfId="0" applyFont="1" applyFill="1" applyAlignment="1">
      <alignment horizontal="center" vertical="center" wrapText="1"/>
    </xf>
    <xf numFmtId="0" fontId="0" fillId="10" borderId="7" xfId="0" applyFill="1" applyBorder="1" applyAlignment="1">
      <alignment horizontal="center" vertical="center" wrapText="1"/>
    </xf>
    <xf numFmtId="0" fontId="0" fillId="10" borderId="0" xfId="0" applyFill="1" applyAlignment="1">
      <alignment horizontal="center" vertical="center" wrapText="1"/>
    </xf>
    <xf numFmtId="0" fontId="3" fillId="10" borderId="3" xfId="0" applyFont="1" applyFill="1" applyBorder="1" applyAlignment="1">
      <alignment horizontal="center" vertical="center" wrapText="1"/>
    </xf>
    <xf numFmtId="0" fontId="15" fillId="10" borderId="7" xfId="0" applyFont="1" applyFill="1" applyBorder="1" applyAlignment="1">
      <alignment horizontal="center" vertical="center" wrapText="1"/>
    </xf>
    <xf numFmtId="0" fontId="15" fillId="10" borderId="0" xfId="0" applyFont="1" applyFill="1" applyAlignment="1">
      <alignment horizontal="center" vertical="center" wrapText="1"/>
    </xf>
    <xf numFmtId="0" fontId="3" fillId="10" borderId="19" xfId="0" applyFont="1" applyFill="1" applyBorder="1" applyAlignment="1">
      <alignment horizontal="center" vertical="center" wrapText="1"/>
    </xf>
    <xf numFmtId="0" fontId="3" fillId="10" borderId="51" xfId="0" applyFont="1" applyFill="1" applyBorder="1" applyAlignment="1">
      <alignment horizontal="center" vertical="center" wrapText="1"/>
    </xf>
    <xf numFmtId="0" fontId="3" fillId="10" borderId="7" xfId="0" applyFont="1" applyFill="1" applyBorder="1" applyAlignment="1">
      <alignment horizontal="center" vertical="center" wrapText="1"/>
    </xf>
    <xf numFmtId="0" fontId="3" fillId="10" borderId="11" xfId="0" applyFont="1" applyFill="1" applyBorder="1" applyAlignment="1">
      <alignment horizontal="center" vertical="center" wrapText="1"/>
    </xf>
    <xf numFmtId="0" fontId="3" fillId="10" borderId="9" xfId="0" applyFont="1" applyFill="1" applyBorder="1" applyAlignment="1">
      <alignment horizontal="center" vertical="center" wrapText="1"/>
    </xf>
    <xf numFmtId="0" fontId="3" fillId="10" borderId="12" xfId="0" applyFont="1" applyFill="1" applyBorder="1" applyAlignment="1">
      <alignment horizontal="center" vertical="center" wrapText="1"/>
    </xf>
    <xf numFmtId="0" fontId="33" fillId="10" borderId="6" xfId="0" applyFont="1" applyFill="1" applyBorder="1" applyAlignment="1">
      <alignment horizontal="center" vertical="center" wrapText="1"/>
    </xf>
    <xf numFmtId="0" fontId="33" fillId="10" borderId="15"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5" borderId="5" xfId="0" applyFill="1" applyBorder="1" applyAlignment="1">
      <alignment horizontal="center" vertical="center" wrapText="1"/>
    </xf>
    <xf numFmtId="0" fontId="0" fillId="5" borderId="2" xfId="0" applyFill="1" applyBorder="1" applyAlignment="1">
      <alignment horizontal="center" vertical="center" wrapText="1"/>
    </xf>
    <xf numFmtId="0" fontId="15" fillId="5" borderId="1" xfId="0" applyFont="1" applyFill="1" applyBorder="1" applyAlignment="1">
      <alignment horizontal="left" vertical="center" wrapText="1" indent="1"/>
    </xf>
    <xf numFmtId="0" fontId="15" fillId="5" borderId="2" xfId="0" applyFont="1" applyFill="1" applyBorder="1" applyAlignment="1">
      <alignment horizontal="left" vertical="center" wrapText="1" indent="1"/>
    </xf>
    <xf numFmtId="0" fontId="32" fillId="10" borderId="5" xfId="0" applyFont="1" applyFill="1" applyBorder="1" applyAlignment="1">
      <alignment horizontal="center" vertical="center" wrapText="1"/>
    </xf>
    <xf numFmtId="0" fontId="32" fillId="10" borderId="2" xfId="0" applyFont="1" applyFill="1" applyBorder="1" applyAlignment="1">
      <alignment horizontal="center" vertical="center" wrapText="1"/>
    </xf>
    <xf numFmtId="0" fontId="3" fillId="10" borderId="8" xfId="0" applyFont="1" applyFill="1" applyBorder="1" applyAlignment="1">
      <alignment horizontal="center" vertical="center" wrapText="1"/>
    </xf>
    <xf numFmtId="0" fontId="3" fillId="10" borderId="14" xfId="0" applyFont="1" applyFill="1" applyBorder="1" applyAlignment="1">
      <alignment horizontal="center" vertical="center" wrapText="1"/>
    </xf>
    <xf numFmtId="49" fontId="32" fillId="10" borderId="8" xfId="0" applyNumberFormat="1" applyFont="1" applyFill="1" applyBorder="1" applyAlignment="1">
      <alignment horizontal="center" vertical="center" wrapText="1"/>
    </xf>
    <xf numFmtId="49" fontId="32" fillId="10" borderId="13" xfId="0" applyNumberFormat="1" applyFont="1" applyFill="1" applyBorder="1" applyAlignment="1">
      <alignment horizontal="center" vertical="center" wrapText="1"/>
    </xf>
    <xf numFmtId="0" fontId="59" fillId="10" borderId="8" xfId="0" applyFont="1" applyFill="1" applyBorder="1" applyAlignment="1">
      <alignment horizontal="center" vertical="center" wrapText="1"/>
    </xf>
    <xf numFmtId="0" fontId="59" fillId="10" borderId="13" xfId="0" applyFont="1" applyFill="1" applyBorder="1" applyAlignment="1">
      <alignment horizontal="center" vertical="center" wrapText="1"/>
    </xf>
    <xf numFmtId="0" fontId="32" fillId="10" borderId="6" xfId="0" applyFont="1" applyFill="1" applyBorder="1" applyAlignment="1">
      <alignment horizontal="center" vertical="center" wrapText="1"/>
    </xf>
    <xf numFmtId="0" fontId="32" fillId="10" borderId="15" xfId="0" applyFont="1" applyFill="1" applyBorder="1" applyAlignment="1">
      <alignment horizontal="center" vertical="center" wrapText="1"/>
    </xf>
    <xf numFmtId="0" fontId="15" fillId="10" borderId="8" xfId="0" applyFont="1" applyFill="1" applyBorder="1" applyAlignment="1">
      <alignment horizontal="center" vertical="center" wrapText="1"/>
    </xf>
    <xf numFmtId="0" fontId="15" fillId="10" borderId="9" xfId="0" applyFont="1" applyFill="1" applyBorder="1" applyAlignment="1">
      <alignment horizontal="center" vertical="center" wrapText="1"/>
    </xf>
    <xf numFmtId="0" fontId="7" fillId="10" borderId="6" xfId="0" applyFont="1" applyFill="1" applyBorder="1" applyAlignment="1">
      <alignment horizontal="left" vertical="center" wrapText="1" indent="1"/>
    </xf>
    <xf numFmtId="0" fontId="7" fillId="10" borderId="15" xfId="0" applyFont="1" applyFill="1" applyBorder="1" applyAlignment="1">
      <alignment horizontal="left" vertical="center" wrapText="1" indent="1"/>
    </xf>
    <xf numFmtId="49" fontId="21" fillId="10" borderId="6" xfId="0" applyNumberFormat="1" applyFont="1" applyFill="1" applyBorder="1" applyAlignment="1">
      <alignment horizontal="center" vertical="center" wrapText="1"/>
    </xf>
    <xf numFmtId="49" fontId="21" fillId="10" borderId="15" xfId="0" applyNumberFormat="1" applyFont="1" applyFill="1" applyBorder="1" applyAlignment="1">
      <alignment horizontal="center" vertical="center" wrapText="1"/>
    </xf>
    <xf numFmtId="0" fontId="9" fillId="11" borderId="6" xfId="0" applyFont="1" applyFill="1" applyBorder="1" applyAlignment="1">
      <alignment horizontal="center" vertical="center" wrapText="1"/>
    </xf>
    <xf numFmtId="0" fontId="9" fillId="11" borderId="15" xfId="0" applyFont="1" applyFill="1" applyBorder="1" applyAlignment="1">
      <alignment horizontal="center" vertical="center" wrapText="1"/>
    </xf>
    <xf numFmtId="0" fontId="13" fillId="10" borderId="6" xfId="0" applyFont="1" applyFill="1" applyBorder="1" applyAlignment="1">
      <alignment horizontal="center" vertical="center" wrapText="1"/>
    </xf>
    <xf numFmtId="0" fontId="13" fillId="10" borderId="15" xfId="0" applyFont="1" applyFill="1" applyBorder="1" applyAlignment="1">
      <alignment horizontal="center" vertical="center" wrapText="1"/>
    </xf>
    <xf numFmtId="0" fontId="32" fillId="10" borderId="8" xfId="0" applyFont="1" applyFill="1" applyBorder="1" applyAlignment="1">
      <alignment horizontal="center" vertical="center" wrapText="1"/>
    </xf>
    <xf numFmtId="0" fontId="32" fillId="10" borderId="7" xfId="0" applyFont="1" applyFill="1" applyBorder="1" applyAlignment="1">
      <alignment horizontal="center" vertical="center" wrapText="1"/>
    </xf>
    <xf numFmtId="0" fontId="32" fillId="10" borderId="9" xfId="0" applyFont="1" applyFill="1" applyBorder="1" applyAlignment="1">
      <alignment horizontal="center" vertical="center" wrapText="1"/>
    </xf>
    <xf numFmtId="0" fontId="14" fillId="10" borderId="6" xfId="0" applyFont="1" applyFill="1" applyBorder="1" applyAlignment="1">
      <alignment horizontal="center" vertical="center" wrapText="1"/>
    </xf>
    <xf numFmtId="0" fontId="14" fillId="10" borderId="15" xfId="0" applyFont="1" applyFill="1" applyBorder="1" applyAlignment="1">
      <alignment horizontal="center" vertical="center" wrapText="1"/>
    </xf>
    <xf numFmtId="0" fontId="13" fillId="10" borderId="7" xfId="0" applyFont="1" applyFill="1" applyBorder="1" applyAlignment="1">
      <alignment horizontal="center" vertical="center" wrapText="1"/>
    </xf>
    <xf numFmtId="0" fontId="13" fillId="10" borderId="0" xfId="0" applyFont="1" applyFill="1" applyAlignment="1">
      <alignment horizontal="center" vertical="center" wrapText="1"/>
    </xf>
    <xf numFmtId="0" fontId="14" fillId="10" borderId="7" xfId="0" applyFont="1" applyFill="1" applyBorder="1" applyAlignment="1">
      <alignment horizontal="center" vertical="center" wrapText="1"/>
    </xf>
    <xf numFmtId="0" fontId="14" fillId="10" borderId="0" xfId="0" applyFont="1" applyFill="1" applyAlignment="1">
      <alignment horizontal="center" vertical="center" wrapText="1"/>
    </xf>
    <xf numFmtId="0" fontId="7" fillId="10" borderId="8" xfId="0" applyFont="1" applyFill="1" applyBorder="1" applyAlignment="1">
      <alignment horizontal="left" vertical="center" wrapText="1"/>
    </xf>
    <xf numFmtId="0" fontId="7" fillId="10" borderId="13" xfId="0" applyFont="1" applyFill="1" applyBorder="1" applyAlignment="1">
      <alignment horizontal="left" vertical="center" wrapText="1"/>
    </xf>
    <xf numFmtId="49" fontId="35" fillId="11" borderId="6" xfId="0" applyNumberFormat="1" applyFont="1" applyFill="1" applyBorder="1" applyAlignment="1">
      <alignment horizontal="center" vertical="center" wrapText="1"/>
    </xf>
    <xf numFmtId="49" fontId="35" fillId="11" borderId="15" xfId="0" applyNumberFormat="1" applyFont="1" applyFill="1" applyBorder="1" applyAlignment="1">
      <alignment horizontal="center" vertical="center" wrapText="1"/>
    </xf>
    <xf numFmtId="49" fontId="35" fillId="11" borderId="10" xfId="0" applyNumberFormat="1" applyFont="1" applyFill="1" applyBorder="1" applyAlignment="1">
      <alignment horizontal="center" vertical="center" wrapText="1"/>
    </xf>
    <xf numFmtId="0" fontId="9" fillId="11" borderId="10" xfId="0" applyFont="1" applyFill="1" applyBorder="1" applyAlignment="1">
      <alignment horizontal="center" vertical="center" wrapText="1"/>
    </xf>
    <xf numFmtId="0" fontId="0" fillId="5" borderId="6" xfId="0" applyFill="1" applyBorder="1" applyAlignment="1">
      <alignment horizontal="center" vertical="center" wrapText="1"/>
    </xf>
    <xf numFmtId="0" fontId="0" fillId="5" borderId="15" xfId="0" applyFill="1" applyBorder="1" applyAlignment="1">
      <alignment horizontal="center" vertical="center" wrapText="1"/>
    </xf>
    <xf numFmtId="0" fontId="0" fillId="5" borderId="10" xfId="0" applyFill="1" applyBorder="1" applyAlignment="1">
      <alignment horizontal="center" vertical="center" wrapText="1"/>
    </xf>
    <xf numFmtId="0" fontId="5" fillId="14" borderId="38" xfId="0" applyFont="1" applyFill="1" applyBorder="1" applyAlignment="1">
      <alignment horizontal="left" wrapText="1" indent="1"/>
    </xf>
    <xf numFmtId="0" fontId="5" fillId="14" borderId="41" xfId="0" applyFont="1" applyFill="1" applyBorder="1" applyAlignment="1">
      <alignment horizontal="left" wrapText="1" indent="1"/>
    </xf>
    <xf numFmtId="0" fontId="18" fillId="5" borderId="8" xfId="0" applyFont="1" applyFill="1" applyBorder="1" applyAlignment="1">
      <alignment horizontal="center" vertical="center" wrapText="1"/>
    </xf>
    <xf numFmtId="0" fontId="18" fillId="5" borderId="13" xfId="0" applyFont="1" applyFill="1" applyBorder="1" applyAlignment="1">
      <alignment horizontal="center" vertical="center" wrapText="1"/>
    </xf>
    <xf numFmtId="0" fontId="18" fillId="5" borderId="14" xfId="0" applyFont="1" applyFill="1" applyBorder="1" applyAlignment="1">
      <alignment horizontal="center" vertical="center" wrapText="1"/>
    </xf>
    <xf numFmtId="0" fontId="0" fillId="29" borderId="8" xfId="0" applyFill="1" applyBorder="1" applyAlignment="1">
      <alignment horizontal="center" vertical="center" wrapText="1"/>
    </xf>
    <xf numFmtId="0" fontId="0" fillId="29" borderId="14" xfId="0" applyFill="1" applyBorder="1" applyAlignment="1">
      <alignment horizontal="center" vertical="center" wrapText="1"/>
    </xf>
    <xf numFmtId="0" fontId="0" fillId="29" borderId="7" xfId="0" applyFill="1" applyBorder="1" applyAlignment="1">
      <alignment horizontal="center" vertical="center" wrapText="1"/>
    </xf>
    <xf numFmtId="0" fontId="0" fillId="29" borderId="11" xfId="0" applyFill="1" applyBorder="1" applyAlignment="1">
      <alignment horizontal="center" vertical="center" wrapText="1"/>
    </xf>
    <xf numFmtId="0" fontId="0" fillId="29" borderId="9" xfId="0" applyFill="1" applyBorder="1" applyAlignment="1">
      <alignment horizontal="center" vertical="center" wrapText="1"/>
    </xf>
    <xf numFmtId="0" fontId="0" fillId="29" borderId="12" xfId="0" applyFill="1" applyBorder="1" applyAlignment="1">
      <alignment horizontal="center" vertical="center" wrapText="1"/>
    </xf>
    <xf numFmtId="0" fontId="39" fillId="30" borderId="1" xfId="0" applyFont="1" applyFill="1" applyBorder="1" applyAlignment="1">
      <alignment horizontal="center" vertical="center"/>
    </xf>
    <xf numFmtId="0" fontId="39" fillId="30" borderId="5" xfId="0" applyFont="1" applyFill="1" applyBorder="1" applyAlignment="1">
      <alignment horizontal="center" vertical="center"/>
    </xf>
    <xf numFmtId="0" fontId="39" fillId="30" borderId="2" xfId="0" applyFont="1" applyFill="1" applyBorder="1" applyAlignment="1">
      <alignment horizontal="center" vertical="center"/>
    </xf>
    <xf numFmtId="0" fontId="14" fillId="10" borderId="6" xfId="0" applyFont="1" applyFill="1" applyBorder="1" applyAlignment="1">
      <alignment horizontal="left" vertical="center" wrapText="1" indent="1"/>
    </xf>
    <xf numFmtId="0" fontId="14" fillId="10" borderId="15" xfId="0" applyFont="1" applyFill="1" applyBorder="1" applyAlignment="1">
      <alignment horizontal="left" vertical="center" wrapText="1" indent="1"/>
    </xf>
    <xf numFmtId="49" fontId="56" fillId="11" borderId="6" xfId="0" applyNumberFormat="1" applyFont="1" applyFill="1" applyBorder="1" applyAlignment="1">
      <alignment horizontal="center" vertical="center" wrapText="1"/>
    </xf>
    <xf numFmtId="49" fontId="56" fillId="11" borderId="15" xfId="0" applyNumberFormat="1" applyFont="1" applyFill="1" applyBorder="1" applyAlignment="1">
      <alignment horizontal="center" vertical="center" wrapText="1"/>
    </xf>
    <xf numFmtId="49" fontId="56" fillId="11" borderId="10" xfId="0" applyNumberFormat="1" applyFont="1" applyFill="1" applyBorder="1" applyAlignment="1">
      <alignment horizontal="center" vertical="center" wrapText="1"/>
    </xf>
    <xf numFmtId="0" fontId="11" fillId="11" borderId="6" xfId="0" applyFont="1" applyFill="1" applyBorder="1" applyAlignment="1">
      <alignment horizontal="center" vertical="center" wrapText="1"/>
    </xf>
    <xf numFmtId="0" fontId="11" fillId="11" borderId="15" xfId="0" applyFont="1" applyFill="1" applyBorder="1" applyAlignment="1">
      <alignment horizontal="center" vertical="center" wrapText="1"/>
    </xf>
    <xf numFmtId="0" fontId="11" fillId="11" borderId="10" xfId="0" applyFont="1" applyFill="1" applyBorder="1" applyAlignment="1">
      <alignment horizontal="center" vertical="center" wrapText="1"/>
    </xf>
  </cellXfs>
  <cellStyles count="409">
    <cellStyle name="Check Cell" xfId="1" builtinId="23"/>
    <cellStyle name="Currency" xfId="277" builtinId="4"/>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Good" xfId="2" builtinId="26"/>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cellStyle name="Hyperlink 2" xfId="79" xr:uid="{00000000-0005-0000-0000-000095010000}"/>
    <cellStyle name="Normal" xfId="0" builtinId="0"/>
    <cellStyle name="Normal 2" xfId="78" xr:uid="{00000000-0005-0000-0000-000097010000}"/>
    <cellStyle name="Percent" xfId="258" builtinId="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0.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sheetPr>
  <dimension ref="B1:P54"/>
  <sheetViews>
    <sheetView workbookViewId="0">
      <selection activeCell="K13" sqref="K13:N13"/>
    </sheetView>
  </sheetViews>
  <sheetFormatPr defaultColWidth="8.8984375" defaultRowHeight="18"/>
  <cols>
    <col min="1" max="1" width="4.3984375" style="69" customWidth="1"/>
    <col min="2" max="7" width="8.8984375" style="69"/>
    <col min="8" max="10" width="8.8984375" style="344"/>
    <col min="11" max="12" width="8.8984375" style="69"/>
    <col min="13" max="13" width="12" style="69" customWidth="1"/>
    <col min="14" max="15" width="8.8984375" style="69"/>
    <col min="16" max="16" width="11" style="69" customWidth="1"/>
    <col min="17" max="16384" width="8.8984375" style="69"/>
  </cols>
  <sheetData>
    <row r="1" spans="2:16" ht="18.600000000000001" thickBot="1"/>
    <row r="2" spans="2:16">
      <c r="B2" s="70"/>
      <c r="C2" s="71"/>
      <c r="D2" s="71"/>
      <c r="E2" s="71"/>
      <c r="F2" s="697" t="s">
        <v>44</v>
      </c>
      <c r="G2" s="698"/>
      <c r="H2" s="698"/>
      <c r="I2" s="698"/>
      <c r="J2" s="698"/>
      <c r="K2" s="698"/>
      <c r="L2" s="699"/>
      <c r="M2" s="71"/>
      <c r="N2" s="71"/>
      <c r="O2" s="71"/>
      <c r="P2" s="72"/>
    </row>
    <row r="3" spans="2:16">
      <c r="B3" s="73"/>
      <c r="C3" s="74"/>
      <c r="D3" s="74"/>
      <c r="E3" s="74"/>
      <c r="F3" s="700"/>
      <c r="G3" s="701"/>
      <c r="H3" s="701"/>
      <c r="I3" s="701"/>
      <c r="J3" s="701"/>
      <c r="K3" s="701"/>
      <c r="L3" s="702"/>
      <c r="M3" s="74"/>
      <c r="N3" s="74"/>
      <c r="O3" s="74"/>
      <c r="P3" s="75"/>
    </row>
    <row r="4" spans="2:16">
      <c r="B4" s="73"/>
      <c r="C4" s="74"/>
      <c r="D4" s="74"/>
      <c r="E4" s="74"/>
      <c r="F4" s="700"/>
      <c r="G4" s="701"/>
      <c r="H4" s="701"/>
      <c r="I4" s="701"/>
      <c r="J4" s="701"/>
      <c r="K4" s="701"/>
      <c r="L4" s="702"/>
      <c r="M4" s="74"/>
      <c r="N4" s="74"/>
      <c r="O4" s="74"/>
      <c r="P4" s="75"/>
    </row>
    <row r="5" spans="2:16">
      <c r="B5" s="73"/>
      <c r="C5" s="74"/>
      <c r="D5" s="74"/>
      <c r="E5" s="74"/>
      <c r="F5" s="700"/>
      <c r="G5" s="701"/>
      <c r="H5" s="701"/>
      <c r="I5" s="701"/>
      <c r="J5" s="701"/>
      <c r="K5" s="701"/>
      <c r="L5" s="702"/>
      <c r="M5" s="74"/>
      <c r="N5" s="74"/>
      <c r="O5" s="74"/>
      <c r="P5" s="75"/>
    </row>
    <row r="6" spans="2:16">
      <c r="B6" s="73"/>
      <c r="C6" s="74"/>
      <c r="D6" s="74"/>
      <c r="E6" s="74"/>
      <c r="F6" s="700"/>
      <c r="G6" s="701"/>
      <c r="H6" s="701"/>
      <c r="I6" s="701"/>
      <c r="J6" s="701"/>
      <c r="K6" s="701"/>
      <c r="L6" s="702"/>
      <c r="M6" s="74"/>
      <c r="N6" s="74"/>
      <c r="O6" s="74"/>
      <c r="P6" s="75"/>
    </row>
    <row r="7" spans="2:16" ht="18.600000000000001" thickBot="1">
      <c r="B7" s="76"/>
      <c r="C7" s="77"/>
      <c r="D7" s="77"/>
      <c r="E7" s="77"/>
      <c r="F7" s="703"/>
      <c r="G7" s="704"/>
      <c r="H7" s="704"/>
      <c r="I7" s="704"/>
      <c r="J7" s="704"/>
      <c r="K7" s="704"/>
      <c r="L7" s="705"/>
      <c r="M7" s="77"/>
      <c r="N7" s="77"/>
      <c r="O7" s="77"/>
      <c r="P7" s="78"/>
    </row>
    <row r="8" spans="2:16" s="68" customFormat="1" ht="32.1" customHeight="1">
      <c r="B8" s="706" t="s">
        <v>69</v>
      </c>
      <c r="C8" s="707"/>
      <c r="D8" s="707"/>
      <c r="E8" s="708"/>
      <c r="F8" s="706" t="s">
        <v>70</v>
      </c>
      <c r="G8" s="707"/>
      <c r="H8" s="708"/>
      <c r="I8" s="393"/>
      <c r="J8" s="706" t="s">
        <v>71</v>
      </c>
      <c r="K8" s="707"/>
      <c r="L8" s="707"/>
      <c r="M8" s="708"/>
      <c r="N8" s="706" t="s">
        <v>72</v>
      </c>
      <c r="O8" s="707"/>
      <c r="P8" s="708"/>
    </row>
    <row r="9" spans="2:16" s="79" customFormat="1" ht="48.9" customHeight="1" thickBot="1">
      <c r="B9" s="715" t="s">
        <v>76</v>
      </c>
      <c r="C9" s="716"/>
      <c r="D9" s="716"/>
      <c r="E9" s="717"/>
      <c r="F9" s="718">
        <v>2.04</v>
      </c>
      <c r="G9" s="719"/>
      <c r="H9" s="720"/>
      <c r="I9" s="394"/>
      <c r="J9" s="721" t="str">
        <f>'Det Sup Syst Control Account'!C7</f>
        <v>Detector Support Systems</v>
      </c>
      <c r="K9" s="722"/>
      <c r="L9" s="722"/>
      <c r="M9" s="723"/>
      <c r="N9" s="724" t="str">
        <f>'Det Sup Syst Control Account'!C4</f>
        <v>2.04.01</v>
      </c>
      <c r="O9" s="725"/>
      <c r="P9" s="726"/>
    </row>
    <row r="10" spans="2:16" ht="18.600000000000001" thickBot="1">
      <c r="B10" s="80"/>
      <c r="C10" s="81"/>
      <c r="D10" s="81"/>
      <c r="E10" s="81"/>
      <c r="F10" s="81"/>
      <c r="G10" s="81"/>
      <c r="H10" s="345"/>
      <c r="I10" s="345"/>
      <c r="J10" s="345"/>
      <c r="K10" s="81"/>
      <c r="L10" s="81"/>
      <c r="M10" s="81"/>
      <c r="N10" s="81"/>
      <c r="O10" s="81"/>
      <c r="P10" s="82"/>
    </row>
    <row r="11" spans="2:16" s="67" customFormat="1" ht="18.600000000000001" thickBot="1">
      <c r="B11" s="83"/>
      <c r="C11" s="66"/>
      <c r="D11" s="709" t="s">
        <v>73</v>
      </c>
      <c r="E11" s="710"/>
      <c r="F11" s="710"/>
      <c r="G11" s="711"/>
      <c r="H11" s="712" t="s">
        <v>74</v>
      </c>
      <c r="I11" s="713"/>
      <c r="J11" s="714"/>
      <c r="K11" s="709" t="s">
        <v>75</v>
      </c>
      <c r="L11" s="710"/>
      <c r="M11" s="710"/>
      <c r="N11" s="711"/>
      <c r="O11" s="66"/>
      <c r="P11" s="84"/>
    </row>
    <row r="12" spans="2:16" s="67" customFormat="1" ht="9" customHeight="1">
      <c r="B12" s="83"/>
      <c r="C12" s="66"/>
      <c r="D12" s="376"/>
      <c r="E12" s="377"/>
      <c r="F12" s="377"/>
      <c r="G12" s="377"/>
      <c r="H12" s="378"/>
      <c r="I12" s="379"/>
      <c r="J12" s="379"/>
      <c r="K12" s="380"/>
      <c r="L12" s="381"/>
      <c r="M12" s="381"/>
      <c r="N12" s="382"/>
      <c r="O12" s="66"/>
      <c r="P12" s="84"/>
    </row>
    <row r="13" spans="2:16" ht="33.9" customHeight="1">
      <c r="B13" s="80"/>
      <c r="C13" s="81"/>
      <c r="D13" s="695" t="str">
        <f>'Det Sup Syst Control Account'!C8</f>
        <v>Line Electric Power Distribution Work Package</v>
      </c>
      <c r="E13" s="696"/>
      <c r="F13" s="696"/>
      <c r="G13" s="696"/>
      <c r="H13" s="727" t="str">
        <f>'Det Sup Syst Control Account'!B8</f>
        <v>2.04.01.01</v>
      </c>
      <c r="I13" s="728"/>
      <c r="J13" s="728"/>
      <c r="K13" s="729" t="s">
        <v>77</v>
      </c>
      <c r="L13" s="730"/>
      <c r="M13" s="730"/>
      <c r="N13" s="731"/>
      <c r="O13" s="81"/>
      <c r="P13" s="82"/>
    </row>
    <row r="14" spans="2:16" ht="12.9" customHeight="1">
      <c r="B14" s="80"/>
      <c r="C14" s="81"/>
      <c r="D14" s="383"/>
      <c r="E14" s="384"/>
      <c r="F14" s="384"/>
      <c r="G14" s="384"/>
      <c r="H14" s="385"/>
      <c r="I14" s="386"/>
      <c r="J14" s="386"/>
      <c r="K14" s="387"/>
      <c r="L14" s="388"/>
      <c r="M14" s="388"/>
      <c r="N14" s="389"/>
      <c r="O14" s="81"/>
      <c r="P14" s="82"/>
    </row>
    <row r="15" spans="2:16" ht="33.9" customHeight="1">
      <c r="B15" s="80"/>
      <c r="C15" s="81"/>
      <c r="D15" s="695" t="str">
        <f>'Det Sup Syst Control Account'!C23</f>
        <v>Detector Support Services Systems Components Work Package</v>
      </c>
      <c r="E15" s="696"/>
      <c r="F15" s="696"/>
      <c r="G15" s="696"/>
      <c r="H15" s="732" t="str">
        <f>'Det Sup Syst Control Account'!B23</f>
        <v>2.04.01.02</v>
      </c>
      <c r="I15" s="733"/>
      <c r="J15" s="733"/>
      <c r="K15" s="729" t="s">
        <v>77</v>
      </c>
      <c r="L15" s="730"/>
      <c r="M15" s="730"/>
      <c r="N15" s="731"/>
      <c r="O15" s="81"/>
      <c r="P15" s="82"/>
    </row>
    <row r="16" spans="2:16" ht="11.1" customHeight="1">
      <c r="B16" s="80"/>
      <c r="C16" s="81"/>
      <c r="D16" s="383"/>
      <c r="E16" s="384"/>
      <c r="F16" s="384"/>
      <c r="G16" s="384"/>
      <c r="H16" s="385"/>
      <c r="I16" s="386"/>
      <c r="J16" s="386"/>
      <c r="K16" s="390"/>
      <c r="L16" s="391"/>
      <c r="M16" s="391"/>
      <c r="N16" s="392"/>
      <c r="O16" s="81"/>
      <c r="P16" s="82"/>
    </row>
    <row r="17" spans="2:16" ht="33.9" customHeight="1">
      <c r="B17" s="80"/>
      <c r="C17" s="81"/>
      <c r="D17" s="695" t="str">
        <f>'Det Sup Syst Control Account'!C34</f>
        <v>Detector Electronics Racks and Rack generic support systems</v>
      </c>
      <c r="E17" s="696"/>
      <c r="F17" s="696"/>
      <c r="G17" s="696"/>
      <c r="H17" s="732" t="str">
        <f>'Det Sup Syst Control Account'!B34</f>
        <v>2.04.01.03</v>
      </c>
      <c r="I17" s="733"/>
      <c r="J17" s="733"/>
      <c r="K17" s="729" t="s">
        <v>77</v>
      </c>
      <c r="L17" s="730"/>
      <c r="M17" s="730"/>
      <c r="N17" s="731"/>
      <c r="O17" s="81"/>
      <c r="P17" s="82"/>
    </row>
    <row r="18" spans="2:16" ht="11.1" customHeight="1">
      <c r="B18" s="80"/>
      <c r="C18" s="81"/>
      <c r="D18" s="383"/>
      <c r="E18" s="384"/>
      <c r="F18" s="384"/>
      <c r="G18" s="384"/>
      <c r="H18" s="385"/>
      <c r="I18" s="386"/>
      <c r="J18" s="386"/>
      <c r="K18" s="390"/>
      <c r="L18" s="391"/>
      <c r="M18" s="391"/>
      <c r="N18" s="392"/>
      <c r="O18" s="81"/>
      <c r="P18" s="82"/>
    </row>
    <row r="19" spans="2:16" ht="33.9" customHeight="1">
      <c r="B19" s="80"/>
      <c r="C19" s="81"/>
      <c r="D19" s="695" t="str">
        <f>'Det Sup Syst Control Account'!C45</f>
        <v>Detector Gas and Cooling Services Systems</v>
      </c>
      <c r="E19" s="696"/>
      <c r="F19" s="696"/>
      <c r="G19" s="696"/>
      <c r="H19" s="732" t="str">
        <f>'Det Sup Syst Control Account'!B45</f>
        <v>2.04.01.04</v>
      </c>
      <c r="I19" s="733"/>
      <c r="J19" s="733"/>
      <c r="K19" s="729" t="s">
        <v>77</v>
      </c>
      <c r="L19" s="730"/>
      <c r="M19" s="730"/>
      <c r="N19" s="731"/>
      <c r="O19" s="81"/>
      <c r="P19" s="82"/>
    </row>
    <row r="20" spans="2:16" ht="11.1" customHeight="1">
      <c r="B20" s="80"/>
      <c r="C20" s="81"/>
      <c r="D20" s="383"/>
      <c r="E20" s="384"/>
      <c r="F20" s="384"/>
      <c r="G20" s="384"/>
      <c r="H20" s="385"/>
      <c r="I20" s="386"/>
      <c r="J20" s="386"/>
      <c r="K20" s="390"/>
      <c r="L20" s="391"/>
      <c r="M20" s="391"/>
      <c r="N20" s="392"/>
      <c r="O20" s="81"/>
      <c r="P20" s="82"/>
    </row>
    <row r="21" spans="2:16" ht="33.9" customHeight="1">
      <c r="B21" s="80"/>
      <c r="C21" s="81"/>
      <c r="D21" s="695" t="str">
        <f>'Det Sup Syst Control Account'!C56</f>
        <v>Detector Safety Subsystems Work Package</v>
      </c>
      <c r="E21" s="696"/>
      <c r="F21" s="696"/>
      <c r="G21" s="696"/>
      <c r="H21" s="732" t="str">
        <f>'Det Sup Syst Control Account'!B56</f>
        <v>2.04.01.05</v>
      </c>
      <c r="I21" s="733"/>
      <c r="J21" s="733"/>
      <c r="K21" s="729" t="s">
        <v>77</v>
      </c>
      <c r="L21" s="730"/>
      <c r="M21" s="730"/>
      <c r="N21" s="731"/>
      <c r="O21" s="81"/>
      <c r="P21" s="82"/>
    </row>
    <row r="22" spans="2:16" ht="11.1" customHeight="1">
      <c r="B22" s="80"/>
      <c r="C22" s="81"/>
      <c r="D22" s="383"/>
      <c r="E22" s="384"/>
      <c r="F22" s="384"/>
      <c r="G22" s="384"/>
      <c r="H22" s="385"/>
      <c r="I22" s="386"/>
      <c r="J22" s="386"/>
      <c r="K22" s="390"/>
      <c r="L22" s="391"/>
      <c r="M22" s="391"/>
      <c r="N22" s="392"/>
      <c r="O22" s="81"/>
      <c r="P22" s="82"/>
    </row>
    <row r="23" spans="2:16" ht="33.9" customHeight="1">
      <c r="B23" s="80"/>
      <c r="C23" s="81"/>
      <c r="D23" s="695" t="str">
        <f>'Det Sup Syst Control Account'!C67</f>
        <v>Gas Mixing House &amp; Gas Pad Components Work Package</v>
      </c>
      <c r="E23" s="696"/>
      <c r="F23" s="696"/>
      <c r="G23" s="696"/>
      <c r="H23" s="732" t="str">
        <f>'Det Sup Syst Control Account'!B67</f>
        <v>2.04.01.06</v>
      </c>
      <c r="I23" s="733"/>
      <c r="J23" s="733"/>
      <c r="K23" s="729" t="s">
        <v>77</v>
      </c>
      <c r="L23" s="730"/>
      <c r="M23" s="730"/>
      <c r="N23" s="731"/>
      <c r="O23" s="81"/>
      <c r="P23" s="82"/>
    </row>
    <row r="24" spans="2:16" ht="11.1" customHeight="1">
      <c r="B24" s="80"/>
      <c r="C24" s="81"/>
      <c r="D24" s="383"/>
      <c r="E24" s="384"/>
      <c r="F24" s="384"/>
      <c r="G24" s="384"/>
      <c r="H24" s="385"/>
      <c r="I24" s="386"/>
      <c r="J24" s="386"/>
      <c r="K24" s="390"/>
      <c r="L24" s="391"/>
      <c r="M24" s="391"/>
      <c r="N24" s="392"/>
      <c r="O24" s="81"/>
      <c r="P24" s="82"/>
    </row>
    <row r="25" spans="2:16" ht="33.9" customHeight="1">
      <c r="B25" s="80"/>
      <c r="C25" s="81"/>
      <c r="D25" s="695" t="str">
        <f>'Det Sup Syst Control Account'!C78</f>
        <v>Rack Room Modifications Work Package</v>
      </c>
      <c r="E25" s="696"/>
      <c r="F25" s="696"/>
      <c r="G25" s="696"/>
      <c r="H25" s="732" t="str">
        <f>'Det Sup Syst Control Account'!B78</f>
        <v>2.04.01.07</v>
      </c>
      <c r="I25" s="733"/>
      <c r="J25" s="733"/>
      <c r="K25" s="729" t="s">
        <v>77</v>
      </c>
      <c r="L25" s="730"/>
      <c r="M25" s="730"/>
      <c r="N25" s="731"/>
      <c r="O25" s="81"/>
      <c r="P25" s="82"/>
    </row>
    <row r="26" spans="2:16" ht="11.1" customHeight="1">
      <c r="B26" s="80"/>
      <c r="C26" s="81"/>
      <c r="D26" s="383"/>
      <c r="E26" s="384"/>
      <c r="F26" s="384"/>
      <c r="G26" s="384"/>
      <c r="H26" s="385"/>
      <c r="I26" s="386"/>
      <c r="J26" s="386"/>
      <c r="K26" s="390"/>
      <c r="L26" s="391"/>
      <c r="M26" s="391"/>
      <c r="N26" s="392"/>
      <c r="O26" s="81"/>
      <c r="P26" s="82"/>
    </row>
    <row r="27" spans="2:16" ht="33.9" customHeight="1" thickBot="1">
      <c r="B27" s="80"/>
      <c r="C27" s="81"/>
      <c r="D27" s="747" t="str">
        <f>'Det Sup Syst Control Account'!C89</f>
        <v>Control Room Work Package</v>
      </c>
      <c r="E27" s="748"/>
      <c r="F27" s="748"/>
      <c r="G27" s="748"/>
      <c r="H27" s="745" t="str">
        <f>'Det Sup Syst Control Account'!B89</f>
        <v>2.04.01.08</v>
      </c>
      <c r="I27" s="746"/>
      <c r="J27" s="746"/>
      <c r="K27" s="749" t="s">
        <v>77</v>
      </c>
      <c r="L27" s="750"/>
      <c r="M27" s="750"/>
      <c r="N27" s="751"/>
      <c r="O27" s="81"/>
      <c r="P27" s="82"/>
    </row>
    <row r="28" spans="2:16" ht="18.600000000000001" thickBot="1">
      <c r="B28" s="85"/>
      <c r="C28" s="86"/>
      <c r="D28" s="86"/>
      <c r="E28" s="86"/>
      <c r="F28" s="86"/>
      <c r="G28" s="86"/>
      <c r="H28" s="346"/>
      <c r="I28" s="346"/>
      <c r="J28" s="346"/>
      <c r="K28" s="86"/>
      <c r="L28" s="86"/>
      <c r="M28" s="86"/>
      <c r="N28" s="86"/>
      <c r="O28" s="86"/>
      <c r="P28" s="87"/>
    </row>
    <row r="29" spans="2:16">
      <c r="B29" s="472"/>
      <c r="C29" s="473"/>
      <c r="D29" s="473"/>
      <c r="E29" s="473"/>
      <c r="F29" s="473"/>
      <c r="G29" s="473"/>
      <c r="H29" s="474"/>
      <c r="I29" s="474"/>
      <c r="J29" s="474"/>
      <c r="K29" s="473"/>
      <c r="L29" s="473"/>
      <c r="M29" s="473"/>
      <c r="N29" s="473"/>
      <c r="O29" s="473"/>
      <c r="P29" s="475"/>
    </row>
    <row r="30" spans="2:16" ht="21">
      <c r="B30" s="743" t="s">
        <v>356</v>
      </c>
      <c r="C30" s="744"/>
      <c r="D30" s="744"/>
      <c r="E30" s="744"/>
      <c r="F30" s="744"/>
      <c r="G30" s="476"/>
      <c r="H30" s="477"/>
      <c r="I30" s="477"/>
      <c r="J30" s="477"/>
      <c r="K30" s="476"/>
      <c r="L30" s="476"/>
      <c r="M30" s="476"/>
      <c r="N30" s="476"/>
      <c r="O30" s="476"/>
      <c r="P30" s="478"/>
    </row>
    <row r="31" spans="2:16" ht="18.600000000000001" thickBot="1">
      <c r="B31" s="479"/>
      <c r="C31" s="476"/>
      <c r="D31" s="476"/>
      <c r="E31" s="476"/>
      <c r="F31" s="476"/>
      <c r="G31" s="476"/>
      <c r="H31" s="477"/>
      <c r="I31" s="477"/>
      <c r="J31" s="477"/>
      <c r="K31" s="476"/>
      <c r="L31" s="476"/>
      <c r="M31" s="476"/>
      <c r="N31" s="476"/>
      <c r="O31" s="476"/>
      <c r="P31" s="478"/>
    </row>
    <row r="32" spans="2:16" ht="18" customHeight="1">
      <c r="B32" s="479"/>
      <c r="C32" s="734" t="str">
        <f>'Detector Support Sys Dictionary'!D9</f>
        <v xml:space="preserve">Technical Scope:
WBS 2.04.01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Line Electric Power Distribution
2.   Detector Support Services Systems Components  
3.   Detector Electronics Racks and Rack generic support systems  
4.   Detector Gas and Cooling Services Systems  
5.   Detector Safety Subsystems    
6.   Gas Mixing House &amp; Gas Pad Components    
7.   Rack Room Modifications    
8.   Control Room and Offices Modifications   
Work Statement:
The actual installation of  these components and equipment will take place at the sPHENIX experiment complex at building 1008 and is covered in the sPHENIX 2.05.01 control account. There are 8 work packages included in this control account. Each work package has its own separate Basis of Estimate (BoE) document elsewhere in this workbook. These documents can be accessed from the Navigation page in this workbook. (see link below). </v>
      </c>
      <c r="D32" s="735"/>
      <c r="E32" s="735"/>
      <c r="F32" s="735"/>
      <c r="G32" s="735"/>
      <c r="H32" s="735"/>
      <c r="I32" s="735"/>
      <c r="J32" s="735"/>
      <c r="K32" s="735"/>
      <c r="L32" s="735"/>
      <c r="M32" s="735"/>
      <c r="N32" s="735"/>
      <c r="O32" s="736"/>
      <c r="P32" s="480"/>
    </row>
    <row r="33" spans="2:16">
      <c r="B33" s="479"/>
      <c r="C33" s="737"/>
      <c r="D33" s="738"/>
      <c r="E33" s="738"/>
      <c r="F33" s="738"/>
      <c r="G33" s="738"/>
      <c r="H33" s="738"/>
      <c r="I33" s="738"/>
      <c r="J33" s="738"/>
      <c r="K33" s="738"/>
      <c r="L33" s="738"/>
      <c r="M33" s="738"/>
      <c r="N33" s="738"/>
      <c r="O33" s="739"/>
      <c r="P33" s="480"/>
    </row>
    <row r="34" spans="2:16" ht="18" customHeight="1">
      <c r="B34" s="479"/>
      <c r="C34" s="737"/>
      <c r="D34" s="738"/>
      <c r="E34" s="738"/>
      <c r="F34" s="738"/>
      <c r="G34" s="738"/>
      <c r="H34" s="738"/>
      <c r="I34" s="738"/>
      <c r="J34" s="738"/>
      <c r="K34" s="738"/>
      <c r="L34" s="738"/>
      <c r="M34" s="738"/>
      <c r="N34" s="738"/>
      <c r="O34" s="739"/>
      <c r="P34" s="480"/>
    </row>
    <row r="35" spans="2:16">
      <c r="B35" s="479"/>
      <c r="C35" s="737"/>
      <c r="D35" s="738"/>
      <c r="E35" s="738"/>
      <c r="F35" s="738"/>
      <c r="G35" s="738"/>
      <c r="H35" s="738"/>
      <c r="I35" s="738"/>
      <c r="J35" s="738"/>
      <c r="K35" s="738"/>
      <c r="L35" s="738"/>
      <c r="M35" s="738"/>
      <c r="N35" s="738"/>
      <c r="O35" s="739"/>
      <c r="P35" s="480"/>
    </row>
    <row r="36" spans="2:16" ht="18" customHeight="1">
      <c r="B36" s="479"/>
      <c r="C36" s="737"/>
      <c r="D36" s="738"/>
      <c r="E36" s="738"/>
      <c r="F36" s="738"/>
      <c r="G36" s="738"/>
      <c r="H36" s="738"/>
      <c r="I36" s="738"/>
      <c r="J36" s="738"/>
      <c r="K36" s="738"/>
      <c r="L36" s="738"/>
      <c r="M36" s="738"/>
      <c r="N36" s="738"/>
      <c r="O36" s="739"/>
      <c r="P36" s="480"/>
    </row>
    <row r="37" spans="2:16">
      <c r="B37" s="479"/>
      <c r="C37" s="737"/>
      <c r="D37" s="738"/>
      <c r="E37" s="738"/>
      <c r="F37" s="738"/>
      <c r="G37" s="738"/>
      <c r="H37" s="738"/>
      <c r="I37" s="738"/>
      <c r="J37" s="738"/>
      <c r="K37" s="738"/>
      <c r="L37" s="738"/>
      <c r="M37" s="738"/>
      <c r="N37" s="738"/>
      <c r="O37" s="739"/>
      <c r="P37" s="480"/>
    </row>
    <row r="38" spans="2:16" ht="90" customHeight="1">
      <c r="B38" s="479"/>
      <c r="C38" s="737"/>
      <c r="D38" s="738"/>
      <c r="E38" s="738"/>
      <c r="F38" s="738"/>
      <c r="G38" s="738"/>
      <c r="H38" s="738"/>
      <c r="I38" s="738"/>
      <c r="J38" s="738"/>
      <c r="K38" s="738"/>
      <c r="L38" s="738"/>
      <c r="M38" s="738"/>
      <c r="N38" s="738"/>
      <c r="O38" s="739"/>
      <c r="P38" s="480"/>
    </row>
    <row r="39" spans="2:16" ht="23.1" customHeight="1">
      <c r="B39" s="479"/>
      <c r="C39" s="737"/>
      <c r="D39" s="738"/>
      <c r="E39" s="738"/>
      <c r="F39" s="738"/>
      <c r="G39" s="738"/>
      <c r="H39" s="738"/>
      <c r="I39" s="738"/>
      <c r="J39" s="738"/>
      <c r="K39" s="738"/>
      <c r="L39" s="738"/>
      <c r="M39" s="738"/>
      <c r="N39" s="738"/>
      <c r="O39" s="739"/>
      <c r="P39" s="480"/>
    </row>
    <row r="40" spans="2:16" ht="23.1" customHeight="1">
      <c r="B40" s="479"/>
      <c r="C40" s="737"/>
      <c r="D40" s="738"/>
      <c r="E40" s="738"/>
      <c r="F40" s="738"/>
      <c r="G40" s="738"/>
      <c r="H40" s="738"/>
      <c r="I40" s="738"/>
      <c r="J40" s="738"/>
      <c r="K40" s="738"/>
      <c r="L40" s="738"/>
      <c r="M40" s="738"/>
      <c r="N40" s="738"/>
      <c r="O40" s="739"/>
      <c r="P40" s="480"/>
    </row>
    <row r="41" spans="2:16" ht="23.1" customHeight="1">
      <c r="B41" s="479"/>
      <c r="C41" s="737"/>
      <c r="D41" s="738"/>
      <c r="E41" s="738"/>
      <c r="F41" s="738"/>
      <c r="G41" s="738"/>
      <c r="H41" s="738"/>
      <c r="I41" s="738"/>
      <c r="J41" s="738"/>
      <c r="K41" s="738"/>
      <c r="L41" s="738"/>
      <c r="M41" s="738"/>
      <c r="N41" s="738"/>
      <c r="O41" s="739"/>
      <c r="P41" s="480"/>
    </row>
    <row r="42" spans="2:16" ht="23.1" customHeight="1">
      <c r="B42" s="479"/>
      <c r="C42" s="737"/>
      <c r="D42" s="738"/>
      <c r="E42" s="738"/>
      <c r="F42" s="738"/>
      <c r="G42" s="738"/>
      <c r="H42" s="738"/>
      <c r="I42" s="738"/>
      <c r="J42" s="738"/>
      <c r="K42" s="738"/>
      <c r="L42" s="738"/>
      <c r="M42" s="738"/>
      <c r="N42" s="738"/>
      <c r="O42" s="739"/>
      <c r="P42" s="480"/>
    </row>
    <row r="43" spans="2:16" ht="23.1" customHeight="1">
      <c r="B43" s="479"/>
      <c r="C43" s="737"/>
      <c r="D43" s="738"/>
      <c r="E43" s="738"/>
      <c r="F43" s="738"/>
      <c r="G43" s="738"/>
      <c r="H43" s="738"/>
      <c r="I43" s="738"/>
      <c r="J43" s="738"/>
      <c r="K43" s="738"/>
      <c r="L43" s="738"/>
      <c r="M43" s="738"/>
      <c r="N43" s="738"/>
      <c r="O43" s="739"/>
      <c r="P43" s="480"/>
    </row>
    <row r="44" spans="2:16" ht="23.1" customHeight="1">
      <c r="B44" s="479"/>
      <c r="C44" s="737"/>
      <c r="D44" s="738"/>
      <c r="E44" s="738"/>
      <c r="F44" s="738"/>
      <c r="G44" s="738"/>
      <c r="H44" s="738"/>
      <c r="I44" s="738"/>
      <c r="J44" s="738"/>
      <c r="K44" s="738"/>
      <c r="L44" s="738"/>
      <c r="M44" s="738"/>
      <c r="N44" s="738"/>
      <c r="O44" s="739"/>
      <c r="P44" s="480"/>
    </row>
    <row r="45" spans="2:16" ht="23.1" customHeight="1">
      <c r="B45" s="479"/>
      <c r="C45" s="737"/>
      <c r="D45" s="738"/>
      <c r="E45" s="738"/>
      <c r="F45" s="738"/>
      <c r="G45" s="738"/>
      <c r="H45" s="738"/>
      <c r="I45" s="738"/>
      <c r="J45" s="738"/>
      <c r="K45" s="738"/>
      <c r="L45" s="738"/>
      <c r="M45" s="738"/>
      <c r="N45" s="738"/>
      <c r="O45" s="739"/>
      <c r="P45" s="480"/>
    </row>
    <row r="46" spans="2:16" ht="23.1" customHeight="1">
      <c r="B46" s="479"/>
      <c r="C46" s="737"/>
      <c r="D46" s="738"/>
      <c r="E46" s="738"/>
      <c r="F46" s="738"/>
      <c r="G46" s="738"/>
      <c r="H46" s="738"/>
      <c r="I46" s="738"/>
      <c r="J46" s="738"/>
      <c r="K46" s="738"/>
      <c r="L46" s="738"/>
      <c r="M46" s="738"/>
      <c r="N46" s="738"/>
      <c r="O46" s="739"/>
      <c r="P46" s="480"/>
    </row>
    <row r="47" spans="2:16" ht="23.1" customHeight="1">
      <c r="B47" s="479"/>
      <c r="C47" s="737"/>
      <c r="D47" s="738"/>
      <c r="E47" s="738"/>
      <c r="F47" s="738"/>
      <c r="G47" s="738"/>
      <c r="H47" s="738"/>
      <c r="I47" s="738"/>
      <c r="J47" s="738"/>
      <c r="K47" s="738"/>
      <c r="L47" s="738"/>
      <c r="M47" s="738"/>
      <c r="N47" s="738"/>
      <c r="O47" s="739"/>
      <c r="P47" s="480"/>
    </row>
    <row r="48" spans="2:16">
      <c r="B48" s="479"/>
      <c r="C48" s="737"/>
      <c r="D48" s="738"/>
      <c r="E48" s="738"/>
      <c r="F48" s="738"/>
      <c r="G48" s="738"/>
      <c r="H48" s="738"/>
      <c r="I48" s="738"/>
      <c r="J48" s="738"/>
      <c r="K48" s="738"/>
      <c r="L48" s="738"/>
      <c r="M48" s="738"/>
      <c r="N48" s="738"/>
      <c r="O48" s="739"/>
      <c r="P48" s="480"/>
    </row>
    <row r="49" spans="2:16">
      <c r="B49" s="479"/>
      <c r="C49" s="737"/>
      <c r="D49" s="738"/>
      <c r="E49" s="738"/>
      <c r="F49" s="738"/>
      <c r="G49" s="738"/>
      <c r="H49" s="738"/>
      <c r="I49" s="738"/>
      <c r="J49" s="738"/>
      <c r="K49" s="738"/>
      <c r="L49" s="738"/>
      <c r="M49" s="738"/>
      <c r="N49" s="738"/>
      <c r="O49" s="739"/>
      <c r="P49" s="480"/>
    </row>
    <row r="50" spans="2:16">
      <c r="B50" s="479"/>
      <c r="C50" s="737"/>
      <c r="D50" s="738"/>
      <c r="E50" s="738"/>
      <c r="F50" s="738"/>
      <c r="G50" s="738"/>
      <c r="H50" s="738"/>
      <c r="I50" s="738"/>
      <c r="J50" s="738"/>
      <c r="K50" s="738"/>
      <c r="L50" s="738"/>
      <c r="M50" s="738"/>
      <c r="N50" s="738"/>
      <c r="O50" s="739"/>
      <c r="P50" s="480"/>
    </row>
    <row r="51" spans="2:16">
      <c r="B51" s="479"/>
      <c r="C51" s="737"/>
      <c r="D51" s="738"/>
      <c r="E51" s="738"/>
      <c r="F51" s="738"/>
      <c r="G51" s="738"/>
      <c r="H51" s="738"/>
      <c r="I51" s="738"/>
      <c r="J51" s="738"/>
      <c r="K51" s="738"/>
      <c r="L51" s="738"/>
      <c r="M51" s="738"/>
      <c r="N51" s="738"/>
      <c r="O51" s="739"/>
      <c r="P51" s="480"/>
    </row>
    <row r="52" spans="2:16">
      <c r="B52" s="479"/>
      <c r="C52" s="737"/>
      <c r="D52" s="738"/>
      <c r="E52" s="738"/>
      <c r="F52" s="738"/>
      <c r="G52" s="738"/>
      <c r="H52" s="738"/>
      <c r="I52" s="738"/>
      <c r="J52" s="738"/>
      <c r="K52" s="738"/>
      <c r="L52" s="738"/>
      <c r="M52" s="738"/>
      <c r="N52" s="738"/>
      <c r="O52" s="739"/>
      <c r="P52" s="480"/>
    </row>
    <row r="53" spans="2:16" ht="18.600000000000001" thickBot="1">
      <c r="B53" s="479"/>
      <c r="C53" s="740"/>
      <c r="D53" s="741"/>
      <c r="E53" s="741"/>
      <c r="F53" s="741"/>
      <c r="G53" s="741"/>
      <c r="H53" s="741"/>
      <c r="I53" s="741"/>
      <c r="J53" s="741"/>
      <c r="K53" s="741"/>
      <c r="L53" s="741"/>
      <c r="M53" s="741"/>
      <c r="N53" s="741"/>
      <c r="O53" s="742"/>
      <c r="P53" s="480"/>
    </row>
    <row r="54" spans="2:16" ht="18.600000000000001" thickBot="1">
      <c r="B54" s="481"/>
      <c r="C54" s="482"/>
      <c r="D54" s="482"/>
      <c r="E54" s="482"/>
      <c r="F54" s="482"/>
      <c r="G54" s="482"/>
      <c r="H54" s="483"/>
      <c r="I54" s="483"/>
      <c r="J54" s="483"/>
      <c r="K54" s="482"/>
      <c r="L54" s="482"/>
      <c r="M54" s="482"/>
      <c r="N54" s="482"/>
      <c r="O54" s="482"/>
      <c r="P54" s="484"/>
    </row>
  </sheetData>
  <mergeCells count="38">
    <mergeCell ref="C32:O53"/>
    <mergeCell ref="B30:F30"/>
    <mergeCell ref="H23:J23"/>
    <mergeCell ref="H25:J25"/>
    <mergeCell ref="H27:J27"/>
    <mergeCell ref="D23:G23"/>
    <mergeCell ref="D25:G25"/>
    <mergeCell ref="D27:G27"/>
    <mergeCell ref="K23:N23"/>
    <mergeCell ref="K25:N25"/>
    <mergeCell ref="K27:N27"/>
    <mergeCell ref="K21:N21"/>
    <mergeCell ref="H15:J15"/>
    <mergeCell ref="H17:J17"/>
    <mergeCell ref="H19:J19"/>
    <mergeCell ref="H21:J21"/>
    <mergeCell ref="D19:G19"/>
    <mergeCell ref="D15:G15"/>
    <mergeCell ref="D17:G17"/>
    <mergeCell ref="K15:N15"/>
    <mergeCell ref="K17:N17"/>
    <mergeCell ref="K19:N19"/>
    <mergeCell ref="D21:G21"/>
    <mergeCell ref="F2:L7"/>
    <mergeCell ref="B8:E8"/>
    <mergeCell ref="F8:H8"/>
    <mergeCell ref="J8:M8"/>
    <mergeCell ref="D11:G11"/>
    <mergeCell ref="H11:J11"/>
    <mergeCell ref="K11:N11"/>
    <mergeCell ref="N8:P8"/>
    <mergeCell ref="B9:E9"/>
    <mergeCell ref="F9:H9"/>
    <mergeCell ref="J9:M9"/>
    <mergeCell ref="N9:P9"/>
    <mergeCell ref="D13:G13"/>
    <mergeCell ref="H13:J13"/>
    <mergeCell ref="K13:N13"/>
  </mergeCells>
  <hyperlinks>
    <hyperlink ref="J9" location="'BoE for Det Sup Systems'!A1" display="'BoE for Det Sup Systems'!A1" xr:uid="{00000000-0004-0000-0000-000000000000}"/>
    <hyperlink ref="K13" location="'BoE for Line Electric'!A1" display="Go To BoE" xr:uid="{00000000-0004-0000-0000-000001000000}"/>
    <hyperlink ref="L13" location="'BoE for Line Electric'!A1" display="'BoE for Line Electric'!A1" xr:uid="{00000000-0004-0000-0000-000002000000}"/>
    <hyperlink ref="M13" location="'BoE for Line Electric'!A1" display="'BoE for Line Electric'!A1" xr:uid="{00000000-0004-0000-0000-000003000000}"/>
    <hyperlink ref="N13" location="'BoE for Line Electric'!A1" display="'BoE for Line Electric'!A1" xr:uid="{00000000-0004-0000-0000-000004000000}"/>
    <hyperlink ref="K15" location="'BoE for Services '!A1" display="Go To BoE" xr:uid="{00000000-0004-0000-0000-000005000000}"/>
    <hyperlink ref="L15" location="'BoE for Services '!A1" display="'BoE for Services '!A1" xr:uid="{00000000-0004-0000-0000-000006000000}"/>
    <hyperlink ref="M15" location="'BoE for Services '!A1" display="'BoE for Services '!A1" xr:uid="{00000000-0004-0000-0000-000007000000}"/>
    <hyperlink ref="N15" location="'BoE for Services '!A1" display="'BoE for Services '!A1" xr:uid="{00000000-0004-0000-0000-000008000000}"/>
    <hyperlink ref="K17" location="'BoE for Racks'!A1" display="Go To BoE" xr:uid="{00000000-0004-0000-0000-000009000000}"/>
    <hyperlink ref="L17" location="'BoE for Racks'!A1" display="'BoE for Racks'!A1" xr:uid="{00000000-0004-0000-0000-00000A000000}"/>
    <hyperlink ref="M17" location="'BoE for Racks'!A1" display="'BoE for Racks'!A1" xr:uid="{00000000-0004-0000-0000-00000B000000}"/>
    <hyperlink ref="N17" location="'BoE for Racks'!A1" display="'BoE for Racks'!A1" xr:uid="{00000000-0004-0000-0000-00000C000000}"/>
    <hyperlink ref="K19" location="'BoE for Gas &amp; Cooling'!A1" display="Go To BoE" xr:uid="{00000000-0004-0000-0000-00000D000000}"/>
    <hyperlink ref="L19" location="'BoE for Gas &amp; Cooling'!A1" display="'BoE for Gas &amp; Cooling'!A1" xr:uid="{00000000-0004-0000-0000-00000E000000}"/>
    <hyperlink ref="M19" location="'BoE for Gas &amp; Cooling'!A1" display="'BoE for Gas &amp; Cooling'!A1" xr:uid="{00000000-0004-0000-0000-00000F000000}"/>
    <hyperlink ref="N19" location="'BoE for Gas &amp; Cooling'!A1" display="'BoE for Gas &amp; Cooling'!A1" xr:uid="{00000000-0004-0000-0000-000010000000}"/>
    <hyperlink ref="K21" location="'BoE for Det Safety'!A1" display="Go To BoE" xr:uid="{00000000-0004-0000-0000-000011000000}"/>
    <hyperlink ref="L21" location="'BoE for Det Safety'!A1" display="'BoE for Det Safety'!A1" xr:uid="{00000000-0004-0000-0000-000012000000}"/>
    <hyperlink ref="M21" location="'BoE for Det Safety'!A1" display="'BoE for Det Safety'!A1" xr:uid="{00000000-0004-0000-0000-000013000000}"/>
    <hyperlink ref="N21" location="'BoE for Det Safety'!A1" display="'BoE for Det Safety'!A1" xr:uid="{00000000-0004-0000-0000-000014000000}"/>
    <hyperlink ref="K23" location="'BoE for GMH &amp; Gas Pad'!A1" display="Go To BoE" xr:uid="{00000000-0004-0000-0000-000015000000}"/>
    <hyperlink ref="L23" location="'BoE for GMH &amp; Gas Pad'!A1" display="'BoE for GMH &amp; Gas Pad'!A1" xr:uid="{00000000-0004-0000-0000-000016000000}"/>
    <hyperlink ref="M23" location="'BoE for GMH &amp; Gas Pad'!A1" display="'BoE for GMH &amp; Gas Pad'!A1" xr:uid="{00000000-0004-0000-0000-000017000000}"/>
    <hyperlink ref="N23" location="'BoE for GMH &amp; Gas Pad'!A1" display="'BoE for GMH &amp; Gas Pad'!A1" xr:uid="{00000000-0004-0000-0000-000018000000}"/>
    <hyperlink ref="K25" location="'BoE for Rack Room'!A1" display="Go To BoE" xr:uid="{00000000-0004-0000-0000-000019000000}"/>
    <hyperlink ref="L25" location="'BoE for Rack Room'!A1" display="'BoE for Rack Room'!A1" xr:uid="{00000000-0004-0000-0000-00001A000000}"/>
    <hyperlink ref="M25" location="'BoE for Rack Room'!A1" display="'BoE for Rack Room'!A1" xr:uid="{00000000-0004-0000-0000-00001B000000}"/>
    <hyperlink ref="N25" location="'BoE for Rack Room'!A1" display="'BoE for Rack Room'!A1" xr:uid="{00000000-0004-0000-0000-00001C000000}"/>
    <hyperlink ref="K27" location="'BoE for Control Room'!A1" display="Go To BoE" xr:uid="{00000000-0004-0000-0000-00001D000000}"/>
    <hyperlink ref="L27" location="'BoE for Control Room'!A1" display="'BoE for Control Room'!A1" xr:uid="{00000000-0004-0000-0000-00001E000000}"/>
    <hyperlink ref="M27" location="'BoE for Control Room'!A1" display="'BoE for Control Room'!A1" xr:uid="{00000000-0004-0000-0000-00001F000000}"/>
    <hyperlink ref="N27" location="'BoE for Control Room'!A1" display="'BoE for Control Room'!A1" xr:uid="{00000000-0004-0000-0000-000020000000}"/>
    <hyperlink ref="K9" location="'BoE for Det Sup Systems'!A1" display="'BoE for Det Sup Systems'!A1" xr:uid="{00000000-0004-0000-0000-000021000000}"/>
    <hyperlink ref="L9" location="'BoE for Det Sup Systems'!A1" display="'BoE for Det Sup Systems'!A1" xr:uid="{00000000-0004-0000-0000-000022000000}"/>
    <hyperlink ref="M9" location="'BoE for Det Sup Systems'!A1" display="'BoE for Det Sup Systems'!A1" xr:uid="{00000000-0004-0000-0000-000023000000}"/>
    <hyperlink ref="B9" location="'Infrastructure Structure'!A1" display="sPHENIX Infrastructure" xr:uid="{00000000-0004-0000-0000-000024000000}"/>
    <hyperlink ref="C9" location="'Infrastructure Structure'!A1" display="'Infrastructure Structure'!A1" xr:uid="{00000000-0004-0000-0000-000025000000}"/>
    <hyperlink ref="D9" location="'Infrastructure Structure'!A1" display="'Infrastructure Structure'!A1" xr:uid="{00000000-0004-0000-0000-000026000000}"/>
    <hyperlink ref="E9" location="'Infrastructure Structure'!A1" display="'Infrastructure Structure'!A1" xr:uid="{00000000-0004-0000-0000-000027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R75"/>
  <sheetViews>
    <sheetView workbookViewId="0"/>
  </sheetViews>
  <sheetFormatPr defaultColWidth="11" defaultRowHeight="15.6"/>
  <cols>
    <col min="2" max="2" width="1.8984375" customWidth="1"/>
    <col min="3" max="3" width="28" style="2" customWidth="1"/>
    <col min="4" max="4" width="1.8984375" style="2" customWidth="1"/>
    <col min="5" max="5" width="24.3984375" style="4" customWidth="1"/>
    <col min="6" max="6" width="1.8984375" style="4" customWidth="1"/>
    <col min="7" max="7" width="2.3984375" style="4" customWidth="1"/>
    <col min="8" max="8" width="24.59765625" style="4" customWidth="1"/>
    <col min="9" max="9" width="8.8984375" style="4" customWidth="1"/>
    <col min="10" max="10" width="1.8984375" style="4" customWidth="1"/>
    <col min="11" max="11" width="38.09765625" style="4" customWidth="1"/>
    <col min="12" max="12" width="2" style="4" customWidth="1"/>
    <col min="13" max="13" width="38.09765625" style="4" customWidth="1"/>
    <col min="14" max="14" width="1.8984375" style="1" customWidth="1"/>
    <col min="15" max="18" width="10.8984375" style="1"/>
  </cols>
  <sheetData>
    <row r="2" spans="2:14" ht="18">
      <c r="C2" s="542" t="s">
        <v>361</v>
      </c>
    </row>
    <row r="3" spans="2:14" ht="16.2" thickBot="1">
      <c r="C3" s="12"/>
      <c r="D3" s="12"/>
      <c r="E3" s="5"/>
      <c r="F3" s="5"/>
    </row>
    <row r="4" spans="2:14" ht="11.1" customHeight="1" thickBot="1">
      <c r="B4" s="22"/>
      <c r="C4" s="28"/>
      <c r="D4" s="28"/>
      <c r="E4" s="29"/>
      <c r="F4" s="29"/>
      <c r="G4" s="29"/>
      <c r="H4" s="29"/>
      <c r="I4" s="29"/>
      <c r="J4" s="29"/>
      <c r="K4" s="29"/>
      <c r="L4" s="29"/>
      <c r="M4" s="29"/>
      <c r="N4" s="488"/>
    </row>
    <row r="5" spans="2:14" ht="45" customHeight="1" thickBot="1">
      <c r="B5" s="23"/>
      <c r="C5" s="30" t="s">
        <v>16</v>
      </c>
      <c r="D5" s="31"/>
      <c r="E5" s="752" t="s">
        <v>431</v>
      </c>
      <c r="F5" s="753"/>
      <c r="G5" s="753"/>
      <c r="H5" s="753"/>
      <c r="I5" s="753"/>
      <c r="J5" s="753"/>
      <c r="K5" s="754"/>
      <c r="L5" s="371"/>
      <c r="M5" s="371"/>
      <c r="N5" s="370"/>
    </row>
    <row r="6" spans="2:14" ht="18" customHeight="1" thickBot="1">
      <c r="B6" s="23"/>
      <c r="C6" s="31"/>
      <c r="D6" s="31"/>
      <c r="E6" s="32"/>
      <c r="F6" s="33"/>
      <c r="G6" s="33"/>
      <c r="H6" s="33"/>
      <c r="I6" s="33"/>
      <c r="J6" s="33"/>
      <c r="K6" s="33"/>
      <c r="L6" s="33"/>
      <c r="M6" s="33"/>
      <c r="N6" s="370"/>
    </row>
    <row r="7" spans="2:14" ht="71.099999999999994" customHeight="1" thickBot="1">
      <c r="B7" s="23"/>
      <c r="C7" s="487" t="s">
        <v>15</v>
      </c>
      <c r="D7" s="31"/>
      <c r="E7" s="486" t="s">
        <v>429</v>
      </c>
      <c r="F7" s="369"/>
      <c r="G7" s="762" t="str">
        <f>'Det Sup Syst Control Account'!B7 &amp; ": " &amp;'Det Sup Syst Control Account'!C7</f>
        <v>2.04.01: Detector Support Systems</v>
      </c>
      <c r="H7" s="763"/>
      <c r="I7" s="764"/>
      <c r="J7" s="489"/>
      <c r="K7" s="486" t="s">
        <v>430</v>
      </c>
      <c r="L7" s="682"/>
      <c r="M7" s="486"/>
      <c r="N7" s="370"/>
    </row>
    <row r="8" spans="2:14" ht="9.9" customHeight="1" thickBot="1">
      <c r="B8" s="23"/>
      <c r="C8" s="27"/>
      <c r="D8" s="27"/>
      <c r="E8" s="367"/>
      <c r="F8" s="367"/>
      <c r="G8" s="367"/>
      <c r="H8" s="367"/>
      <c r="I8" s="367"/>
      <c r="J8" s="367"/>
      <c r="K8" s="367"/>
      <c r="L8" s="367"/>
      <c r="M8" s="367"/>
      <c r="N8" s="370"/>
    </row>
    <row r="9" spans="2:14" ht="51.9" customHeight="1" thickBot="1">
      <c r="B9" s="23"/>
      <c r="C9" s="755" t="s">
        <v>17</v>
      </c>
      <c r="D9" s="34"/>
      <c r="E9" s="367"/>
      <c r="F9" s="367"/>
      <c r="G9" s="367"/>
      <c r="H9" s="758" t="str">
        <f>'Det Sup Syst Control Account'!B8 &amp; ": " &amp; 'Det Sup Syst Control Account'!C8</f>
        <v>2.04.01.01: Line Electric Power Distribution Work Package</v>
      </c>
      <c r="I9" s="759"/>
      <c r="J9" s="490"/>
      <c r="K9" s="371"/>
      <c r="L9" s="371"/>
      <c r="M9" s="371"/>
      <c r="N9" s="370"/>
    </row>
    <row r="10" spans="2:14" ht="9.9" customHeight="1" thickBot="1">
      <c r="B10" s="23"/>
      <c r="C10" s="756"/>
      <c r="D10" s="34"/>
      <c r="E10" s="367"/>
      <c r="F10" s="367"/>
      <c r="G10" s="367"/>
      <c r="H10" s="485"/>
      <c r="I10" s="485"/>
      <c r="J10" s="491"/>
      <c r="K10" s="372"/>
      <c r="L10" s="372"/>
      <c r="M10" s="372"/>
      <c r="N10" s="370"/>
    </row>
    <row r="11" spans="2:14" ht="51.9" customHeight="1" thickBot="1">
      <c r="B11" s="23"/>
      <c r="C11" s="756"/>
      <c r="D11" s="34"/>
      <c r="E11" s="367"/>
      <c r="F11" s="367"/>
      <c r="G11" s="367"/>
      <c r="H11" s="758" t="str">
        <f>'Det Sup Syst Control Account'!B23 &amp; ": " &amp; 'Det Sup Syst Control Account'!C23</f>
        <v>2.04.01.02: Detector Support Services Systems Components Work Package</v>
      </c>
      <c r="I11" s="759"/>
      <c r="J11" s="490"/>
      <c r="K11" s="371"/>
      <c r="L11" s="371"/>
      <c r="M11" s="371"/>
      <c r="N11" s="370"/>
    </row>
    <row r="12" spans="2:14" ht="9.9" customHeight="1" thickBot="1">
      <c r="B12" s="23"/>
      <c r="C12" s="756"/>
      <c r="D12" s="34"/>
      <c r="E12" s="367"/>
      <c r="F12" s="367"/>
      <c r="G12" s="367"/>
      <c r="H12" s="372"/>
      <c r="I12" s="372"/>
      <c r="J12" s="492"/>
      <c r="K12" s="371"/>
      <c r="L12" s="371"/>
      <c r="M12" s="371"/>
      <c r="N12" s="370"/>
    </row>
    <row r="13" spans="2:14" ht="51.9" customHeight="1" thickBot="1">
      <c r="B13" s="23"/>
      <c r="C13" s="756"/>
      <c r="D13" s="34"/>
      <c r="E13" s="367"/>
      <c r="F13" s="367"/>
      <c r="G13" s="367"/>
      <c r="H13" s="758" t="str">
        <f>'Det Sup Syst Control Account'!B34 &amp; ": " &amp; 'Det Sup Syst Control Account'!C34</f>
        <v>2.04.01.03: Detector Electronics Racks and Rack generic support systems</v>
      </c>
      <c r="I13" s="759"/>
      <c r="J13" s="490"/>
      <c r="K13" s="371"/>
      <c r="L13" s="682"/>
      <c r="M13" s="682"/>
      <c r="N13" s="370"/>
    </row>
    <row r="14" spans="2:14" ht="9.9" customHeight="1" thickBot="1">
      <c r="B14" s="23"/>
      <c r="C14" s="756"/>
      <c r="D14" s="34"/>
      <c r="E14" s="21"/>
      <c r="F14" s="21"/>
      <c r="G14" s="367"/>
      <c r="H14" s="372"/>
      <c r="I14" s="372"/>
      <c r="J14" s="492"/>
      <c r="K14" s="371"/>
      <c r="L14" s="371"/>
      <c r="M14" s="371"/>
      <c r="N14" s="370"/>
    </row>
    <row r="15" spans="2:14" ht="51.9" customHeight="1" thickBot="1">
      <c r="B15" s="23"/>
      <c r="C15" s="756"/>
      <c r="D15" s="34"/>
      <c r="E15" s="21"/>
      <c r="F15" s="21"/>
      <c r="G15" s="367"/>
      <c r="H15" s="758" t="str">
        <f>'Det Sup Syst Control Account'!B45 &amp; ": " &amp; 'Det Sup Syst Control Account'!C45</f>
        <v>2.04.01.04: Detector Gas and Cooling Services Systems</v>
      </c>
      <c r="I15" s="759"/>
      <c r="J15" s="490"/>
      <c r="K15" s="371"/>
      <c r="L15" s="371"/>
      <c r="M15" s="371"/>
      <c r="N15" s="370"/>
    </row>
    <row r="16" spans="2:14" ht="9.9" customHeight="1" thickBot="1">
      <c r="B16" s="23"/>
      <c r="C16" s="756"/>
      <c r="D16" s="34"/>
      <c r="E16" s="21"/>
      <c r="F16" s="21"/>
      <c r="G16" s="367"/>
      <c r="H16" s="372"/>
      <c r="I16" s="372"/>
      <c r="J16" s="492"/>
      <c r="K16" s="371"/>
      <c r="L16" s="371"/>
      <c r="M16" s="371"/>
      <c r="N16" s="370"/>
    </row>
    <row r="17" spans="2:18" ht="51.9" customHeight="1" thickBot="1">
      <c r="B17" s="23"/>
      <c r="C17" s="756"/>
      <c r="D17" s="34"/>
      <c r="E17" s="21"/>
      <c r="F17" s="21"/>
      <c r="G17" s="367"/>
      <c r="H17" s="758" t="str">
        <f>'Det Sup Syst Control Account'!B56 &amp; ": " &amp; 'Det Sup Syst Control Account'!C56</f>
        <v>2.04.01.05: Detector Safety Subsystems Work Package</v>
      </c>
      <c r="I17" s="759"/>
      <c r="J17" s="490"/>
      <c r="K17" s="371"/>
      <c r="L17" s="371"/>
      <c r="M17" s="371"/>
      <c r="N17" s="370"/>
    </row>
    <row r="18" spans="2:18" ht="9.9" customHeight="1" thickBot="1">
      <c r="B18" s="23"/>
      <c r="C18" s="756"/>
      <c r="D18" s="34"/>
      <c r="E18" s="21"/>
      <c r="F18" s="21"/>
      <c r="G18" s="367"/>
      <c r="H18" s="372"/>
      <c r="I18" s="372"/>
      <c r="J18" s="492"/>
      <c r="K18" s="371"/>
      <c r="L18" s="371"/>
      <c r="M18" s="371"/>
      <c r="N18" s="370"/>
      <c r="O18"/>
      <c r="P18"/>
      <c r="Q18"/>
      <c r="R18"/>
    </row>
    <row r="19" spans="2:18" ht="51.9" customHeight="1" thickBot="1">
      <c r="B19" s="23"/>
      <c r="C19" s="756"/>
      <c r="D19" s="34"/>
      <c r="E19" s="21"/>
      <c r="F19" s="21"/>
      <c r="G19" s="367"/>
      <c r="H19" s="760" t="str">
        <f>'Det Sup Syst Control Account'!B67 &amp; ": " &amp; 'Det Sup Syst Control Account'!C67</f>
        <v>2.04.01.06: Gas Mixing House &amp; Gas Pad Components Work Package</v>
      </c>
      <c r="I19" s="761"/>
      <c r="J19" s="493"/>
      <c r="K19" s="371"/>
      <c r="L19" s="371"/>
      <c r="M19" s="371"/>
      <c r="N19" s="370"/>
      <c r="O19"/>
      <c r="P19"/>
      <c r="Q19"/>
      <c r="R19"/>
    </row>
    <row r="20" spans="2:18" ht="9.9" customHeight="1" thickBot="1">
      <c r="B20" s="23"/>
      <c r="C20" s="756"/>
      <c r="D20" s="34"/>
      <c r="E20" s="21"/>
      <c r="F20" s="21"/>
      <c r="G20" s="367"/>
      <c r="H20" s="372"/>
      <c r="I20" s="372"/>
      <c r="J20" s="492"/>
      <c r="K20" s="371"/>
      <c r="L20" s="371"/>
      <c r="M20" s="371"/>
      <c r="N20" s="370"/>
      <c r="O20"/>
      <c r="P20"/>
      <c r="Q20"/>
      <c r="R20"/>
    </row>
    <row r="21" spans="2:18" ht="51.9" customHeight="1" thickBot="1">
      <c r="B21" s="23"/>
      <c r="C21" s="756"/>
      <c r="D21" s="34"/>
      <c r="E21" s="21"/>
      <c r="F21" s="21"/>
      <c r="G21" s="367"/>
      <c r="H21" s="760" t="str">
        <f>'Det Sup Syst Control Account'!B78 &amp; ": " &amp; 'Det Sup Syst Control Account'!C78</f>
        <v>2.04.01.07: Rack Room Modifications Work Package</v>
      </c>
      <c r="I21" s="761"/>
      <c r="J21" s="493"/>
      <c r="K21" s="371"/>
      <c r="L21" s="371"/>
      <c r="M21" s="371"/>
      <c r="N21" s="370"/>
      <c r="O21"/>
      <c r="P21"/>
      <c r="Q21"/>
      <c r="R21"/>
    </row>
    <row r="22" spans="2:18" ht="9.9" customHeight="1" thickBot="1">
      <c r="B22" s="23"/>
      <c r="C22" s="756"/>
      <c r="D22" s="34"/>
      <c r="E22" s="21"/>
      <c r="F22" s="21"/>
      <c r="G22" s="367"/>
      <c r="H22" s="372"/>
      <c r="I22" s="372"/>
      <c r="J22" s="492"/>
      <c r="K22" s="371"/>
      <c r="L22" s="371"/>
      <c r="M22" s="371"/>
      <c r="N22" s="370"/>
      <c r="O22"/>
      <c r="P22"/>
      <c r="Q22"/>
      <c r="R22"/>
    </row>
    <row r="23" spans="2:18" ht="51.9" customHeight="1" thickBot="1">
      <c r="B23" s="23"/>
      <c r="C23" s="757"/>
      <c r="D23" s="34"/>
      <c r="E23" s="21"/>
      <c r="F23" s="21"/>
      <c r="G23" s="367"/>
      <c r="H23" s="758" t="str">
        <f>'Det Sup Syst Control Account'!B89 &amp; ": " &amp; 'Det Sup Syst Control Account'!C89</f>
        <v>2.04.01.08: Control Room Work Package</v>
      </c>
      <c r="I23" s="759"/>
      <c r="J23" s="492"/>
      <c r="K23" s="371"/>
      <c r="L23" s="371"/>
      <c r="M23" s="371"/>
      <c r="N23" s="370"/>
      <c r="O23"/>
      <c r="P23"/>
      <c r="Q23"/>
      <c r="R23"/>
    </row>
    <row r="24" spans="2:18" ht="38.1" customHeight="1" thickBot="1">
      <c r="B24" s="24"/>
      <c r="C24" s="25"/>
      <c r="D24" s="26"/>
      <c r="E24" s="26"/>
      <c r="F24" s="26"/>
      <c r="G24" s="373"/>
      <c r="H24" s="374"/>
      <c r="I24" s="374"/>
      <c r="J24" s="374"/>
      <c r="K24" s="374"/>
      <c r="L24" s="374"/>
      <c r="M24" s="374"/>
      <c r="N24" s="375"/>
      <c r="O24"/>
      <c r="P24"/>
      <c r="Q24"/>
      <c r="R24"/>
    </row>
    <row r="25" spans="2:18" ht="18">
      <c r="C25" s="14"/>
      <c r="D25" s="3"/>
      <c r="E25" s="3"/>
      <c r="F25" s="3"/>
      <c r="H25" s="494"/>
      <c r="I25" s="494"/>
      <c r="J25" s="494"/>
      <c r="K25" s="494"/>
      <c r="L25" s="494"/>
      <c r="M25" s="494"/>
      <c r="O25"/>
      <c r="P25"/>
      <c r="Q25"/>
      <c r="R25"/>
    </row>
    <row r="26" spans="2:18" ht="18">
      <c r="C26" s="14"/>
      <c r="D26" s="3"/>
      <c r="E26" s="3"/>
      <c r="F26" s="3"/>
      <c r="H26" s="494"/>
      <c r="I26" s="494"/>
      <c r="J26" s="494"/>
      <c r="K26" s="494"/>
      <c r="L26" s="494"/>
      <c r="M26" s="494"/>
      <c r="O26"/>
      <c r="P26"/>
      <c r="Q26"/>
      <c r="R26"/>
    </row>
    <row r="27" spans="2:18" ht="18">
      <c r="C27" s="14"/>
      <c r="D27" s="3"/>
      <c r="E27" s="3"/>
      <c r="F27" s="3"/>
      <c r="H27" s="494"/>
      <c r="I27" s="494"/>
      <c r="J27" s="494"/>
      <c r="K27" s="494"/>
      <c r="L27" s="494"/>
      <c r="M27" s="494"/>
      <c r="O27"/>
      <c r="P27"/>
      <c r="Q27"/>
      <c r="R27"/>
    </row>
    <row r="28" spans="2:18" ht="15" customHeight="1">
      <c r="C28" s="14"/>
      <c r="D28" s="3"/>
      <c r="E28" s="3"/>
      <c r="F28" s="3"/>
      <c r="H28" s="494"/>
      <c r="I28" s="494"/>
      <c r="J28" s="494"/>
      <c r="K28" s="494"/>
      <c r="L28" s="494"/>
      <c r="M28" s="494"/>
      <c r="O28"/>
      <c r="P28"/>
      <c r="Q28"/>
      <c r="R28"/>
    </row>
    <row r="29" spans="2:18" ht="15" customHeight="1">
      <c r="C29" s="14"/>
      <c r="D29" s="3"/>
      <c r="E29" s="3"/>
      <c r="F29" s="3"/>
      <c r="H29" s="494"/>
      <c r="I29" s="494"/>
      <c r="J29" s="494"/>
      <c r="K29" s="494"/>
      <c r="L29" s="494"/>
      <c r="M29" s="494"/>
      <c r="O29"/>
      <c r="P29"/>
      <c r="Q29"/>
      <c r="R29"/>
    </row>
    <row r="30" spans="2:18" ht="15" customHeight="1">
      <c r="C30" s="14"/>
      <c r="D30" s="3"/>
      <c r="E30" s="3"/>
      <c r="F30" s="3"/>
      <c r="H30" s="494"/>
      <c r="I30" s="494"/>
      <c r="J30" s="494"/>
      <c r="K30" s="494"/>
      <c r="L30" s="494"/>
      <c r="M30" s="494"/>
      <c r="O30"/>
      <c r="P30"/>
      <c r="Q30"/>
      <c r="R30"/>
    </row>
    <row r="31" spans="2:18" ht="15" customHeight="1">
      <c r="C31" s="14"/>
      <c r="D31" s="3"/>
      <c r="E31" s="3"/>
      <c r="F31" s="3"/>
      <c r="H31" s="494"/>
      <c r="I31" s="494"/>
      <c r="J31" s="494"/>
      <c r="K31" s="494"/>
      <c r="L31" s="494"/>
      <c r="M31" s="494"/>
      <c r="O31"/>
      <c r="P31"/>
      <c r="Q31"/>
      <c r="R31"/>
    </row>
    <row r="32" spans="2:18" ht="15" customHeight="1">
      <c r="C32" s="14"/>
      <c r="D32" s="3"/>
      <c r="E32" s="3"/>
      <c r="F32" s="3"/>
      <c r="H32" s="494"/>
      <c r="I32" s="494"/>
      <c r="J32" s="494"/>
      <c r="K32" s="494"/>
      <c r="L32" s="494"/>
      <c r="M32" s="494"/>
      <c r="O32"/>
      <c r="P32"/>
      <c r="Q32"/>
      <c r="R32"/>
    </row>
    <row r="33" spans="3:18" ht="15" customHeight="1">
      <c r="C33" s="14"/>
      <c r="D33" s="3"/>
      <c r="E33" s="3"/>
      <c r="F33" s="3"/>
      <c r="H33" s="494"/>
      <c r="I33" s="494"/>
      <c r="J33" s="494"/>
      <c r="K33" s="494"/>
      <c r="L33" s="494"/>
      <c r="M33" s="494"/>
      <c r="O33"/>
      <c r="P33"/>
      <c r="Q33"/>
      <c r="R33"/>
    </row>
    <row r="34" spans="3:18" ht="15" customHeight="1">
      <c r="C34" s="14"/>
      <c r="D34" s="3"/>
      <c r="E34" s="3"/>
      <c r="F34" s="3"/>
      <c r="H34" s="494"/>
      <c r="I34" s="494"/>
      <c r="J34" s="494"/>
      <c r="K34" s="494"/>
      <c r="L34" s="494"/>
      <c r="M34" s="494"/>
      <c r="O34"/>
      <c r="P34"/>
      <c r="Q34"/>
      <c r="R34"/>
    </row>
    <row r="35" spans="3:18" ht="15" customHeight="1">
      <c r="C35" s="14"/>
      <c r="D35" s="3"/>
      <c r="E35" s="3"/>
      <c r="F35" s="3"/>
      <c r="H35" s="494"/>
      <c r="I35" s="494"/>
      <c r="J35" s="494"/>
      <c r="K35" s="494"/>
      <c r="L35" s="494"/>
      <c r="M35" s="494"/>
      <c r="O35"/>
      <c r="P35"/>
      <c r="Q35"/>
      <c r="R35"/>
    </row>
    <row r="36" spans="3:18">
      <c r="C36" s="14"/>
      <c r="D36" s="3"/>
      <c r="E36" s="3"/>
      <c r="F36" s="3"/>
      <c r="H36" s="3"/>
      <c r="I36" s="3"/>
      <c r="J36" s="3"/>
      <c r="K36" s="3"/>
      <c r="L36" s="3"/>
      <c r="M36" s="3"/>
      <c r="O36"/>
      <c r="P36"/>
      <c r="Q36"/>
      <c r="R36"/>
    </row>
    <row r="37" spans="3:18">
      <c r="C37" s="14"/>
      <c r="D37" s="3"/>
      <c r="E37" s="3"/>
      <c r="F37" s="3"/>
      <c r="H37" s="3"/>
      <c r="I37" s="3"/>
      <c r="J37" s="3"/>
      <c r="K37" s="3"/>
      <c r="L37" s="3"/>
      <c r="M37" s="3"/>
      <c r="O37"/>
      <c r="P37"/>
      <c r="Q37"/>
      <c r="R37"/>
    </row>
    <row r="38" spans="3:18">
      <c r="C38" s="14"/>
      <c r="D38" s="3"/>
      <c r="E38" s="3"/>
      <c r="F38" s="3"/>
      <c r="H38" s="3"/>
      <c r="I38" s="3"/>
      <c r="J38" s="3"/>
      <c r="K38" s="3"/>
      <c r="L38" s="3"/>
      <c r="M38" s="3"/>
      <c r="N38"/>
      <c r="O38"/>
      <c r="P38"/>
      <c r="Q38"/>
      <c r="R38"/>
    </row>
    <row r="39" spans="3:18">
      <c r="C39" s="14"/>
      <c r="D39" s="3"/>
      <c r="E39" s="3"/>
      <c r="F39" s="3"/>
      <c r="H39" s="3"/>
      <c r="I39" s="3"/>
      <c r="J39" s="3"/>
      <c r="K39" s="3"/>
      <c r="L39" s="3"/>
      <c r="M39" s="3"/>
      <c r="N39"/>
      <c r="O39"/>
      <c r="P39"/>
      <c r="Q39"/>
      <c r="R39"/>
    </row>
    <row r="40" spans="3:18">
      <c r="C40" s="14"/>
      <c r="D40" s="3"/>
      <c r="E40" s="3"/>
      <c r="F40" s="3"/>
      <c r="H40" s="3"/>
      <c r="I40" s="3"/>
      <c r="J40" s="3"/>
      <c r="K40" s="3"/>
      <c r="L40" s="3"/>
      <c r="M40" s="3"/>
      <c r="N40"/>
      <c r="O40"/>
      <c r="P40"/>
      <c r="Q40"/>
      <c r="R40"/>
    </row>
    <row r="41" spans="3:18">
      <c r="C41" s="14"/>
      <c r="D41" s="3"/>
      <c r="E41" s="3"/>
      <c r="F41" s="3"/>
      <c r="H41" s="3"/>
      <c r="I41" s="3"/>
      <c r="J41" s="3"/>
      <c r="K41" s="3"/>
      <c r="L41" s="3"/>
      <c r="M41" s="3"/>
      <c r="N41"/>
      <c r="O41"/>
      <c r="P41"/>
      <c r="Q41"/>
      <c r="R41"/>
    </row>
    <row r="42" spans="3:18">
      <c r="C42" s="14"/>
      <c r="D42" s="3"/>
      <c r="E42" s="3"/>
      <c r="F42" s="3"/>
      <c r="H42" s="3"/>
      <c r="I42" s="3"/>
      <c r="J42" s="3"/>
      <c r="K42" s="3"/>
      <c r="L42" s="3"/>
      <c r="M42" s="3"/>
      <c r="N42"/>
      <c r="O42"/>
      <c r="P42"/>
      <c r="Q42"/>
      <c r="R42"/>
    </row>
    <row r="43" spans="3:18">
      <c r="C43" s="14"/>
      <c r="D43" s="3"/>
      <c r="E43" s="3"/>
      <c r="F43" s="3"/>
      <c r="H43" s="3"/>
      <c r="I43" s="3"/>
      <c r="J43" s="3"/>
      <c r="K43" s="3"/>
      <c r="L43" s="3"/>
      <c r="M43" s="3"/>
      <c r="N43"/>
      <c r="O43"/>
      <c r="P43"/>
      <c r="Q43"/>
      <c r="R43"/>
    </row>
    <row r="44" spans="3:18">
      <c r="C44" s="14"/>
      <c r="D44" s="3"/>
      <c r="E44" s="3"/>
      <c r="F44" s="3"/>
      <c r="H44" s="3"/>
      <c r="I44" s="3"/>
      <c r="J44" s="3"/>
      <c r="K44" s="3"/>
      <c r="L44" s="3"/>
      <c r="M44" s="3"/>
      <c r="N44"/>
      <c r="O44"/>
      <c r="P44"/>
      <c r="Q44"/>
      <c r="R44"/>
    </row>
    <row r="45" spans="3:18">
      <c r="C45" s="14"/>
      <c r="D45" s="3"/>
      <c r="E45" s="3"/>
      <c r="F45" s="3"/>
      <c r="H45" s="3"/>
      <c r="I45" s="3"/>
      <c r="J45" s="3"/>
      <c r="K45" s="3"/>
      <c r="L45" s="3"/>
      <c r="M45" s="3"/>
      <c r="N45"/>
      <c r="O45"/>
      <c r="P45"/>
      <c r="Q45"/>
      <c r="R45"/>
    </row>
    <row r="46" spans="3:18">
      <c r="C46" s="14"/>
      <c r="D46" s="3"/>
      <c r="E46" s="3"/>
      <c r="F46" s="3"/>
      <c r="H46" s="3"/>
      <c r="I46" s="3"/>
      <c r="J46" s="3"/>
      <c r="K46" s="3"/>
      <c r="L46" s="3"/>
      <c r="M46" s="3"/>
      <c r="N46"/>
      <c r="O46"/>
      <c r="P46"/>
      <c r="Q46"/>
      <c r="R46"/>
    </row>
    <row r="47" spans="3:18">
      <c r="C47" s="14"/>
      <c r="D47" s="3"/>
      <c r="E47" s="3"/>
      <c r="F47" s="3"/>
      <c r="H47" s="3"/>
      <c r="I47" s="3"/>
      <c r="J47" s="3"/>
      <c r="K47" s="3"/>
      <c r="L47" s="3"/>
      <c r="M47" s="3"/>
      <c r="N47"/>
      <c r="O47"/>
      <c r="P47"/>
      <c r="Q47"/>
      <c r="R47"/>
    </row>
    <row r="48" spans="3:18">
      <c r="C48" s="11"/>
      <c r="D48" s="4"/>
      <c r="G48" s="6"/>
      <c r="H48" s="6"/>
      <c r="I48" s="6"/>
      <c r="J48" s="6"/>
      <c r="K48" s="6"/>
      <c r="L48" s="6"/>
      <c r="M48" s="6"/>
      <c r="N48"/>
      <c r="O48"/>
      <c r="P48"/>
      <c r="Q48"/>
      <c r="R48"/>
    </row>
    <row r="49" spans="3:18">
      <c r="C49" s="11"/>
      <c r="D49" s="4"/>
      <c r="G49" s="6"/>
      <c r="H49" s="6"/>
      <c r="I49" s="6"/>
      <c r="J49" s="6"/>
      <c r="K49" s="6"/>
      <c r="L49" s="6"/>
      <c r="M49" s="6"/>
      <c r="N49"/>
      <c r="O49"/>
      <c r="P49"/>
      <c r="Q49"/>
      <c r="R49"/>
    </row>
    <row r="50" spans="3:18">
      <c r="C50" s="11"/>
      <c r="D50" s="4"/>
      <c r="G50" s="6"/>
      <c r="H50" s="6"/>
      <c r="I50" s="6"/>
      <c r="J50" s="6"/>
      <c r="K50" s="6"/>
      <c r="L50" s="6"/>
      <c r="M50" s="6"/>
      <c r="N50"/>
      <c r="O50"/>
      <c r="P50"/>
      <c r="Q50"/>
      <c r="R50"/>
    </row>
    <row r="51" spans="3:18">
      <c r="C51" s="11"/>
      <c r="D51" s="4"/>
      <c r="G51" s="7"/>
      <c r="H51" s="7"/>
      <c r="I51" s="7"/>
      <c r="J51" s="7"/>
      <c r="K51" s="7"/>
      <c r="L51" s="7"/>
      <c r="M51" s="7"/>
      <c r="N51"/>
      <c r="O51"/>
      <c r="P51"/>
      <c r="Q51"/>
      <c r="R51"/>
    </row>
    <row r="52" spans="3:18">
      <c r="C52" s="11"/>
      <c r="D52" s="4"/>
      <c r="G52" s="7"/>
      <c r="H52" s="7"/>
      <c r="I52" s="7"/>
      <c r="J52" s="7"/>
      <c r="K52" s="7"/>
      <c r="L52" s="7"/>
      <c r="M52" s="7"/>
      <c r="N52"/>
      <c r="O52"/>
      <c r="P52"/>
      <c r="Q52"/>
      <c r="R52"/>
    </row>
    <row r="53" spans="3:18">
      <c r="C53" s="11"/>
      <c r="D53" s="4"/>
      <c r="G53" s="1"/>
      <c r="H53"/>
      <c r="I53"/>
      <c r="J53"/>
      <c r="K53"/>
      <c r="L53"/>
      <c r="M53"/>
      <c r="N53"/>
      <c r="O53"/>
      <c r="P53"/>
      <c r="Q53"/>
      <c r="R53"/>
    </row>
    <row r="54" spans="3:18">
      <c r="C54" s="11"/>
      <c r="D54" s="4"/>
      <c r="G54" s="1"/>
      <c r="H54"/>
      <c r="I54"/>
      <c r="J54"/>
      <c r="K54"/>
      <c r="L54"/>
      <c r="M54"/>
      <c r="N54"/>
      <c r="O54"/>
      <c r="P54"/>
      <c r="Q54"/>
      <c r="R54"/>
    </row>
    <row r="55" spans="3:18">
      <c r="C55" s="11"/>
      <c r="D55" s="4"/>
      <c r="G55" s="1"/>
      <c r="H55"/>
      <c r="I55"/>
      <c r="J55"/>
      <c r="K55"/>
      <c r="L55"/>
      <c r="M55"/>
      <c r="N55"/>
      <c r="O55"/>
      <c r="P55"/>
      <c r="Q55"/>
      <c r="R55"/>
    </row>
    <row r="56" spans="3:18">
      <c r="C56" s="13"/>
      <c r="D56" s="4"/>
      <c r="G56" s="1"/>
      <c r="H56"/>
      <c r="I56"/>
      <c r="J56"/>
      <c r="K56"/>
      <c r="L56"/>
      <c r="M56"/>
      <c r="N56"/>
      <c r="O56"/>
      <c r="P56"/>
      <c r="Q56"/>
      <c r="R56"/>
    </row>
    <row r="57" spans="3:18">
      <c r="C57" s="13"/>
      <c r="D57" s="4"/>
      <c r="G57" s="7"/>
      <c r="H57" s="7"/>
      <c r="I57" s="7"/>
      <c r="J57" s="7"/>
      <c r="K57" s="7"/>
      <c r="L57" s="7"/>
      <c r="M57" s="7"/>
      <c r="N57"/>
      <c r="O57"/>
      <c r="P57"/>
      <c r="Q57"/>
      <c r="R57"/>
    </row>
    <row r="58" spans="3:18">
      <c r="C58" s="11"/>
      <c r="D58" s="4"/>
      <c r="G58" s="7"/>
      <c r="H58" s="7"/>
      <c r="I58" s="7"/>
      <c r="J58" s="7"/>
      <c r="K58" s="7"/>
      <c r="L58" s="7"/>
      <c r="M58" s="7"/>
      <c r="N58"/>
      <c r="O58"/>
      <c r="P58"/>
      <c r="Q58"/>
      <c r="R58"/>
    </row>
    <row r="59" spans="3:18">
      <c r="C59" s="11"/>
      <c r="D59" s="4"/>
      <c r="G59" s="7"/>
      <c r="H59" s="7"/>
      <c r="I59" s="7"/>
      <c r="J59" s="7"/>
      <c r="K59" s="7"/>
      <c r="L59" s="7"/>
      <c r="M59" s="7"/>
      <c r="N59"/>
      <c r="O59"/>
      <c r="P59"/>
      <c r="Q59"/>
      <c r="R59"/>
    </row>
    <row r="60" spans="3:18">
      <c r="C60" s="11"/>
      <c r="D60" s="4"/>
      <c r="G60" s="7"/>
      <c r="H60" s="7"/>
      <c r="I60" s="7"/>
      <c r="J60" s="7"/>
      <c r="K60" s="7"/>
      <c r="L60" s="7"/>
      <c r="M60" s="7"/>
      <c r="N60"/>
      <c r="O60"/>
      <c r="P60"/>
      <c r="Q60"/>
      <c r="R60"/>
    </row>
    <row r="61" spans="3:18">
      <c r="C61" s="11"/>
      <c r="D61" s="4"/>
      <c r="G61" s="7"/>
      <c r="H61" s="7"/>
      <c r="I61" s="7"/>
      <c r="J61" s="7"/>
      <c r="K61" s="7"/>
      <c r="L61" s="7"/>
      <c r="M61" s="7"/>
      <c r="N61"/>
      <c r="O61"/>
      <c r="P61"/>
      <c r="Q61"/>
      <c r="R61"/>
    </row>
    <row r="62" spans="3:18">
      <c r="C62" s="11"/>
      <c r="D62" s="11"/>
      <c r="H62" s="7"/>
      <c r="I62" s="7"/>
      <c r="J62" s="7"/>
      <c r="K62" s="7"/>
      <c r="L62" s="7"/>
      <c r="M62" s="7"/>
      <c r="N62"/>
      <c r="O62"/>
      <c r="P62"/>
      <c r="Q62"/>
      <c r="R62"/>
    </row>
    <row r="63" spans="3:18">
      <c r="C63" s="11"/>
      <c r="D63" s="11"/>
      <c r="H63" s="7"/>
      <c r="I63" s="7"/>
      <c r="J63" s="7"/>
      <c r="K63" s="7"/>
      <c r="L63" s="7"/>
      <c r="M63" s="7"/>
      <c r="N63"/>
      <c r="O63"/>
      <c r="P63"/>
      <c r="Q63"/>
      <c r="R63"/>
    </row>
    <row r="64" spans="3:18">
      <c r="C64" s="11"/>
      <c r="D64" s="11"/>
      <c r="H64" s="7"/>
      <c r="I64" s="7"/>
      <c r="J64" s="7"/>
      <c r="K64" s="7"/>
      <c r="L64" s="7"/>
      <c r="M64" s="7"/>
      <c r="N64"/>
      <c r="O64"/>
      <c r="P64"/>
      <c r="Q64"/>
      <c r="R64"/>
    </row>
    <row r="65" spans="3:18">
      <c r="C65" s="11"/>
      <c r="D65" s="11"/>
      <c r="H65" s="7"/>
      <c r="I65" s="7"/>
      <c r="J65" s="7"/>
      <c r="K65" s="7"/>
      <c r="L65" s="7"/>
      <c r="M65" s="7"/>
      <c r="N65"/>
      <c r="O65"/>
      <c r="P65"/>
      <c r="Q65"/>
      <c r="R65"/>
    </row>
    <row r="66" spans="3:18">
      <c r="C66" s="11"/>
      <c r="D66" s="11"/>
      <c r="H66" s="7"/>
      <c r="I66" s="7"/>
      <c r="J66" s="7"/>
      <c r="K66" s="7"/>
      <c r="L66" s="7"/>
      <c r="M66" s="7"/>
      <c r="N66"/>
      <c r="O66"/>
      <c r="P66"/>
      <c r="Q66"/>
      <c r="R66"/>
    </row>
    <row r="67" spans="3:18">
      <c r="C67" s="11"/>
      <c r="D67" s="11"/>
      <c r="H67" s="7"/>
      <c r="I67" s="7"/>
      <c r="J67" s="7"/>
      <c r="K67" s="7"/>
      <c r="L67" s="7"/>
      <c r="M67" s="7"/>
      <c r="N67"/>
      <c r="O67"/>
      <c r="P67"/>
      <c r="Q67"/>
      <c r="R67"/>
    </row>
    <row r="68" spans="3:18">
      <c r="C68" s="11"/>
      <c r="D68" s="11"/>
      <c r="H68" s="7"/>
      <c r="I68" s="7"/>
      <c r="J68" s="7"/>
      <c r="K68" s="7"/>
      <c r="L68" s="7"/>
      <c r="M68" s="7"/>
      <c r="N68"/>
      <c r="O68"/>
      <c r="P68"/>
      <c r="Q68"/>
      <c r="R68"/>
    </row>
    <row r="69" spans="3:18">
      <c r="C69" s="11"/>
      <c r="D69" s="11"/>
      <c r="H69" s="7"/>
      <c r="I69" s="7"/>
      <c r="J69" s="7"/>
      <c r="K69" s="7"/>
      <c r="L69" s="7"/>
      <c r="M69" s="7"/>
      <c r="N69"/>
      <c r="O69"/>
      <c r="P69"/>
      <c r="Q69"/>
      <c r="R69"/>
    </row>
    <row r="70" spans="3:18">
      <c r="C70" s="11"/>
      <c r="D70" s="11"/>
      <c r="H70" s="7"/>
      <c r="I70" s="7"/>
      <c r="J70" s="7"/>
      <c r="K70" s="7"/>
      <c r="L70" s="7"/>
      <c r="M70" s="7"/>
      <c r="N70"/>
      <c r="O70"/>
      <c r="P70"/>
      <c r="Q70"/>
      <c r="R70"/>
    </row>
    <row r="71" spans="3:18">
      <c r="C71" s="11"/>
      <c r="D71" s="11"/>
      <c r="N71"/>
      <c r="O71"/>
      <c r="P71"/>
      <c r="Q71"/>
      <c r="R71"/>
    </row>
    <row r="72" spans="3:18">
      <c r="C72" s="11"/>
      <c r="D72" s="11"/>
      <c r="N72"/>
      <c r="O72"/>
      <c r="P72"/>
      <c r="Q72"/>
      <c r="R72"/>
    </row>
    <row r="73" spans="3:18">
      <c r="C73" s="11"/>
      <c r="D73" s="11"/>
      <c r="N73"/>
      <c r="O73"/>
      <c r="P73"/>
      <c r="Q73"/>
      <c r="R73"/>
    </row>
    <row r="74" spans="3:18">
      <c r="C74" s="11"/>
      <c r="D74" s="11"/>
      <c r="E74"/>
      <c r="F74"/>
      <c r="G74"/>
      <c r="H74"/>
      <c r="I74"/>
      <c r="J74"/>
      <c r="K74"/>
      <c r="L74"/>
      <c r="M74"/>
      <c r="N74"/>
      <c r="O74"/>
      <c r="P74"/>
      <c r="Q74"/>
      <c r="R74"/>
    </row>
    <row r="75" spans="3:18">
      <c r="C75" s="11"/>
      <c r="D75" s="11"/>
      <c r="E75"/>
      <c r="F75"/>
      <c r="G75"/>
      <c r="H75"/>
      <c r="I75"/>
      <c r="J75"/>
      <c r="K75"/>
      <c r="L75"/>
      <c r="M75"/>
      <c r="N75"/>
      <c r="O75"/>
      <c r="P75"/>
      <c r="Q75"/>
      <c r="R75"/>
    </row>
  </sheetData>
  <mergeCells count="11">
    <mergeCell ref="E5:K5"/>
    <mergeCell ref="C9:C23"/>
    <mergeCell ref="H13:I13"/>
    <mergeCell ref="H15:I15"/>
    <mergeCell ref="H11:I11"/>
    <mergeCell ref="H17:I17"/>
    <mergeCell ref="H9:I9"/>
    <mergeCell ref="H21:I21"/>
    <mergeCell ref="G7:I7"/>
    <mergeCell ref="H19:I19"/>
    <mergeCell ref="H23:I23"/>
  </mergeCells>
  <phoneticPr fontId="34" type="noConversion"/>
  <hyperlinks>
    <hyperlink ref="C2" location="Navigation!A1" display="Return to Navigation Page" xr:uid="{00000000-0004-0000-0100-000000000000}"/>
    <hyperlink ref="G7" location="'Det Sup Syst Control Account'!A1" display="'Det Sup Syst Control Account'!A1" xr:uid="{00000000-0004-0000-0100-000001000000}"/>
    <hyperlink ref="H7" location="'Det Sup Syst Control Account'!A1" display="'Det Sup Syst Control Account'!A1" xr:uid="{00000000-0004-0000-0100-000002000000}"/>
    <hyperlink ref="I7" location="'Det Sup Syst Control Account'!A1" display="'Det Sup Syst Control Account'!A1" xr:uid="{00000000-0004-0000-0100-000003000000}"/>
    <hyperlink ref="H9" location="'Line Electric Work Package'!A1" display="'Line Electric Work Package'!A1" xr:uid="{00000000-0004-0000-0100-000004000000}"/>
    <hyperlink ref="I9" location="'Line Electric Work Package'!A1" display="'Line Electric Work Package'!A1" xr:uid="{00000000-0004-0000-0100-000005000000}"/>
    <hyperlink ref="H11" location="'Services Work Package'!A1" display="'Services Work Package'!A1" xr:uid="{00000000-0004-0000-0100-000006000000}"/>
    <hyperlink ref="I11" location="'Services Work Package'!A1" display="'Services Work Package'!A1" xr:uid="{00000000-0004-0000-0100-000007000000}"/>
    <hyperlink ref="H13" location="'Racks Work Package'!A1" display="'Racks Work Package'!A1" xr:uid="{00000000-0004-0000-0100-000008000000}"/>
    <hyperlink ref="I13" location="'Racks Work Package'!A1" display="'Racks Work Package'!A1" xr:uid="{00000000-0004-0000-0100-000009000000}"/>
    <hyperlink ref="H15" location="'Gas &amp; Cooling Work Package'!A1" display="'Gas &amp; Cooling Work Package'!A1" xr:uid="{00000000-0004-0000-0100-00000A000000}"/>
    <hyperlink ref="I15" location="'Gas &amp; Cooling Work Package'!A1" display="'Gas &amp; Cooling Work Package'!A1" xr:uid="{00000000-0004-0000-0100-00000B000000}"/>
    <hyperlink ref="H17" location="'Detector Safety Work Package'!A1" display="'Detector Safety Work Package'!A1" xr:uid="{00000000-0004-0000-0100-00000C000000}"/>
    <hyperlink ref="I17" location="'Detector Safety Work Package'!A1" display="'Detector Safety Work Package'!A1" xr:uid="{00000000-0004-0000-0100-00000D000000}"/>
    <hyperlink ref="H19" location="'GMH &amp; Gas Pad Work Package'!A1" display="'GMH &amp; Gas Pad Work Package'!A1" xr:uid="{00000000-0004-0000-0100-00000E000000}"/>
    <hyperlink ref="I19" location="'GMH &amp; Gas Pad Work Package'!A1" display="'GMH &amp; Gas Pad Work Package'!A1" xr:uid="{00000000-0004-0000-0100-00000F000000}"/>
    <hyperlink ref="H21" location="'Rack Room Work Package'!A1" display="'Rack Room Work Package'!A1" xr:uid="{00000000-0004-0000-0100-000010000000}"/>
    <hyperlink ref="I21" location="'Rack Room Work Package'!A1" display="'Rack Room Work Package'!A1" xr:uid="{00000000-0004-0000-0100-000011000000}"/>
    <hyperlink ref="H23" location="'Control Room Work Package'!A1" display="'Control Room Work Package'!A1" xr:uid="{00000000-0004-0000-0100-000012000000}"/>
    <hyperlink ref="I23" location="'Control Room Work Package'!A1" display="'Control Room Work Package'!A1" xr:uid="{00000000-0004-0000-0100-00001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R159"/>
  <sheetViews>
    <sheetView zoomScale="60" zoomScaleNormal="60" workbookViewId="0"/>
  </sheetViews>
  <sheetFormatPr defaultColWidth="11" defaultRowHeight="15.6"/>
  <cols>
    <col min="1" max="1" width="2.3984375" customWidth="1"/>
    <col min="2" max="2" width="24.8984375" style="9" customWidth="1"/>
    <col min="3" max="3" width="42.8984375" style="51" customWidth="1"/>
    <col min="4" max="4" width="117.8984375" style="51" customWidth="1"/>
  </cols>
  <sheetData>
    <row r="1" spans="2:18" s="9" customFormat="1" ht="9.9" customHeight="1" thickBot="1">
      <c r="B1" s="467"/>
      <c r="C1" s="51"/>
      <c r="D1" s="51"/>
      <c r="E1" s="3"/>
      <c r="F1" s="3"/>
      <c r="G1" s="3"/>
    </row>
    <row r="2" spans="2:18" ht="35.1" customHeight="1" thickBot="1">
      <c r="B2"/>
      <c r="C2" s="543" t="s">
        <v>361</v>
      </c>
      <c r="D2" s="2"/>
      <c r="E2" s="4"/>
      <c r="F2" s="4"/>
      <c r="G2" s="4"/>
      <c r="H2" s="4"/>
      <c r="I2" s="4"/>
      <c r="J2" s="4"/>
      <c r="K2" s="4"/>
      <c r="L2" s="4"/>
      <c r="M2" s="4"/>
      <c r="N2" s="1"/>
      <c r="O2" s="1"/>
      <c r="P2" s="1"/>
      <c r="Q2" s="1"/>
      <c r="R2" s="1"/>
    </row>
    <row r="3" spans="2:18" ht="8.1" customHeight="1">
      <c r="B3"/>
      <c r="C3" s="542"/>
      <c r="D3" s="2"/>
      <c r="E3" s="4"/>
      <c r="F3" s="4"/>
      <c r="G3" s="4"/>
      <c r="H3" s="4"/>
      <c r="I3" s="4"/>
      <c r="J3" s="4"/>
      <c r="K3" s="4"/>
      <c r="L3" s="4"/>
      <c r="M3" s="4"/>
      <c r="N3" s="1"/>
      <c r="O3" s="1"/>
      <c r="P3" s="1"/>
      <c r="Q3" s="1"/>
      <c r="R3" s="1"/>
    </row>
    <row r="4" spans="2:18" s="9" customFormat="1" ht="45" customHeight="1">
      <c r="B4" s="467"/>
      <c r="C4" s="769" t="str">
        <f>"WBS " &amp; C6 &amp; ": " &amp; C7 &amp; " Dictionary"</f>
        <v>WBS 2.04.01: Detector Support Systems Dictionary</v>
      </c>
      <c r="D4" s="769"/>
      <c r="E4" s="544"/>
      <c r="F4" s="3"/>
      <c r="G4" s="3"/>
    </row>
    <row r="5" spans="2:18" ht="16.2" thickBot="1"/>
    <row r="6" spans="2:18" ht="27" customHeight="1">
      <c r="B6" s="765" t="s">
        <v>67</v>
      </c>
      <c r="C6" s="459" t="str">
        <f>'Det Sup Syst Control Account'!B7</f>
        <v>2.04.01</v>
      </c>
      <c r="D6" s="767" t="s">
        <v>7</v>
      </c>
    </row>
    <row r="7" spans="2:18" ht="18">
      <c r="B7" s="766"/>
      <c r="C7" s="460" t="str">
        <f>'Det Sup Syst Control Account'!C7</f>
        <v>Detector Support Systems</v>
      </c>
      <c r="D7" s="768"/>
    </row>
    <row r="8" spans="2:18" ht="39.9" customHeight="1">
      <c r="B8" s="766"/>
      <c r="C8" s="460" t="s">
        <v>0</v>
      </c>
      <c r="D8" s="768"/>
    </row>
    <row r="9" spans="2:18" ht="378">
      <c r="B9" s="677" t="str">
        <f>C6</f>
        <v>2.04.01</v>
      </c>
      <c r="C9" s="461" t="str">
        <f>C7</f>
        <v>Detector Support Systems</v>
      </c>
      <c r="D9" s="664" t="str">
        <f>'BoE for Det Sup Systems'!B13</f>
        <v xml:space="preserve">Technical Scope:
WBS 2.04.01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Line Electric Power Distribution
2.   Detector Support Services Systems Components  
3.   Detector Electronics Racks and Rack generic support systems  
4.   Detector Gas and Cooling Services Systems  
5.   Detector Safety Subsystems    
6.   Gas Mixing House &amp; Gas Pad Components    
7.   Rack Room Modifications    
8.   Control Room and Offices Modifications   
Work Statement:
The actual installation of  these components and equipment will take place at the sPHENIX experiment complex at building 1008 and is covered in the sPHENIX 2.05.01 control account. There are 8 work packages included in this control account. Each work package has its own separate Basis of Estimate (BoE) document elsewhere in this workbook. These documents can be accessed from the Navigation page in this workbook. (see link below). </v>
      </c>
    </row>
    <row r="10" spans="2:18" ht="327.60000000000002">
      <c r="B10" s="678" t="str">
        <f>'Line Electric Work Package'!C4</f>
        <v>2.04.01.01</v>
      </c>
      <c r="C10" s="461" t="str">
        <f>'Line Electric Work Package'!C5</f>
        <v>Line Electric Power Distribution Work Package</v>
      </c>
      <c r="D10" s="665" t="str">
        <f>'BoE for Line Electric'!B13</f>
        <v xml:space="preserve">Technical Scope:
This work package encompasses all scientific, engineering and technical staff efforts to plan and supervise all aspects of the sPHENIX line electrical requirements and distribution of line electricity to all subsystems. Electrical distribution within the subsystems and detector control, signal and monitoring electronics are outside of this scope. (see each subsystems work packages for such info)
Work Statement:
 This work package includes the following tasks:
1.  Evaluate the existing facility electric power distribution system at building 1008A to adequately supply sPHENIX Experimental Equipment. Perform a load flow and short circuit analysis starting from the 13.8KV/480V Substation 8A to the 480VAC Bus DP, through to the 208VAC Bus DPA and ending at the 208VAC distribution panels in the Intersection Region (IR). 
2. Perform an ARC Flash calculation.
3. Modify the above system, as required, including but not limited to, transformers, circuit breakers, power quality instruments/equipment to facilitate remote monitoring &amp; control, cables, and Transient Voltage Surge Suppression (TVSS).
4. Review the design 
5. Procure equipment needed to implement this design. 
6. Deliver the equipment to building 1008  the sPHENIX complex ready to be install. (Note: actual installation is covered under sPHENIX WBS 2.05.01)
</v>
      </c>
    </row>
    <row r="11" spans="2:18" ht="31.2">
      <c r="B11" s="300" t="str">
        <f>'Line Electric Work Package'!B7</f>
        <v>S327400</v>
      </c>
      <c r="C11" s="462" t="str">
        <f>'Line Electric Work Package'!C7</f>
        <v>Evaluate Exiting Power Distribution System for Line Electric Power</v>
      </c>
      <c r="D11" s="666" t="str">
        <f>'Line Electric Work Package'!D7</f>
        <v>Technical Scope: Evaluation of the existing power supplied to the PHENIX detector subsystems in the 1008 IR. 
Work Statement: Gather all relevant information from existing PHENIX documentation.</v>
      </c>
    </row>
    <row r="12" spans="2:18" ht="31.2">
      <c r="B12" s="300" t="str">
        <f>'Line Electric Work Package'!B8</f>
        <v>S327500</v>
      </c>
      <c r="C12" s="462" t="str">
        <f>'Line Electric Work Package'!C8</f>
        <v>Gather Design Requirements for All sPHENIX Subsystems for Line Electric Power</v>
      </c>
      <c r="D12" s="666" t="str">
        <f>'Line Electric Work Package'!D8</f>
        <v>Technical Scope: Evaluation of the specific requirements for sPHENIX detector subsystems line electric power. 
Work Statement: Gather all relevant information from subsystems.</v>
      </c>
    </row>
    <row r="13" spans="2:18" ht="31.2">
      <c r="B13" s="300" t="str">
        <f>'Line Electric Work Package'!B9</f>
        <v>S327600</v>
      </c>
      <c r="C13" s="462" t="str">
        <f>'Line Electric Work Package'!C9</f>
        <v>Evaluate Normal, Emergency and UPS Load Requirements for Line Electric Power</v>
      </c>
      <c r="D13" s="666" t="str">
        <f>'Line Electric Work Package'!D9</f>
        <v>Technical Scope: Evaluation of the normal, emergency and UPS loads for sPHENIX detector subsystems in the 1008 IR. 
Work Statement: Gather all relevant information from existing PHENIX documentation.</v>
      </c>
    </row>
    <row r="14" spans="2:18" ht="31.2">
      <c r="B14" s="300" t="str">
        <f>'Line Electric Work Package'!B10</f>
        <v>S327700</v>
      </c>
      <c r="C14" s="462" t="str">
        <f>'Line Electric Work Package'!C10</f>
        <v>Calculate Power Transformer Requirements for Line Electric Power</v>
      </c>
      <c r="D14" s="666" t="str">
        <f>'Line Electric Work Package'!D10</f>
        <v>Technical Scope: Evaluation of the Power Transformer loads for sPHENIX detector subsystems in the 1008 IR. 
Work Statement: Gather all relevant information from existing PHENIX documentation.</v>
      </c>
    </row>
    <row r="15" spans="2:18" ht="31.2">
      <c r="B15" s="300" t="str">
        <f>'Line Electric Work Package'!B11</f>
        <v>S327800</v>
      </c>
      <c r="C15" s="462" t="str">
        <f>'Line Electric Work Package'!C11</f>
        <v>Size Conductors for Line Electric Power</v>
      </c>
      <c r="D15" s="666" t="str">
        <f>'Line Electric Work Package'!D11</f>
        <v>Technical Scope: Evaluation of the Line Electric Power conductors feeding the sPHENIX detector subsystems in the 1008 IR. 
Work Statement: Calculate the optimum size of conductors..</v>
      </c>
    </row>
    <row r="16" spans="2:18" ht="46.8">
      <c r="B16" s="300" t="str">
        <f>'Line Electric Work Package'!B12</f>
        <v>S327900</v>
      </c>
      <c r="C16" s="462" t="str">
        <f>'Line Electric Work Package'!C12</f>
        <v>Create Line Electric Distribution Design/Schematic Drawings for Line Electric Power</v>
      </c>
      <c r="D16" s="666" t="str">
        <f>'Line Electric Work Package'!D12</f>
        <v>Technical Scope: Design schematic drawings for the Line Electric Power Distribution System in the 1008 IR. 
Work Statement: Create appropriate One-line drawings to reflect the sPHENIX desired configuration.</v>
      </c>
    </row>
    <row r="17" spans="2:4" ht="31.2">
      <c r="B17" s="300" t="str">
        <f>'Line Electric Work Package'!B13</f>
        <v>S328000</v>
      </c>
      <c r="C17" s="462" t="str">
        <f>'Line Electric Work Package'!C13</f>
        <v>Review Line Electric Distribution Design/Safety</v>
      </c>
      <c r="D17" s="666" t="str">
        <f>'Line Electric Work Package'!D13</f>
        <v>Technical Scope: Review the Line Electric Power Distribution System for sPHENIX detector subsystems in the 1008 IR. 
Work Statement: Prepare documents and presentations as appropriate for review by CAD electrical engineering.</v>
      </c>
    </row>
    <row r="18" spans="2:4" ht="31.2">
      <c r="B18" s="300" t="str">
        <f>'Line Electric Work Package'!B14</f>
        <v>S328100</v>
      </c>
      <c r="C18" s="462" t="str">
        <f>'Line Electric Work Package'!C14</f>
        <v>Address Action Items from Line Electric Distribution  Design &amp; Safety Reviews</v>
      </c>
      <c r="D18" s="666" t="str">
        <f>'Line Electric Work Package'!D14</f>
        <v>Technical Scope: Evaluation of the action items from Safety Reviews  for the Line Electric Power Distribution System. 1008 IR. 
Work Statement: Appropriately address all action items from review.</v>
      </c>
    </row>
    <row r="19" spans="2:4" ht="31.2">
      <c r="B19" s="300" t="str">
        <f>'Line Electric Work Package'!B15</f>
        <v>S328200</v>
      </c>
      <c r="C19" s="462" t="str">
        <f>'Line Electric Work Package'!C15</f>
        <v>Design/Safety Reviews Complete, Line Electric Power Distribution Released for Production</v>
      </c>
      <c r="D19" s="666" t="str">
        <f>'Line Electric Work Package'!D15</f>
        <v>Milestone</v>
      </c>
    </row>
    <row r="20" spans="2:4" ht="31.2">
      <c r="B20" s="300" t="str">
        <f>'Line Electric Work Package'!B16</f>
        <v>S328550</v>
      </c>
      <c r="C20" s="462" t="str">
        <f>'Line Electric Work Package'!C16</f>
        <v xml:space="preserve">Prepare Line Electric Power Distribution Components Procurement Package(s) </v>
      </c>
      <c r="D20" s="666" t="str">
        <f>'Line Electric Work Package'!D16</f>
        <v>Technical Scope: Develop the procurement packages for components in the Line Electric Distribution System. 
Work Statement: Gather all relevant information from existing PHENIX documentation.</v>
      </c>
    </row>
    <row r="21" spans="2:4" ht="31.2">
      <c r="B21" s="300" t="str">
        <f>'Line Electric Work Package'!B17</f>
        <v>S328850</v>
      </c>
      <c r="C21" s="462" t="str">
        <f>'Line Electric Work Package'!C17</f>
        <v>Evaluate &amp; Process Line Electric Power Distribution Components Bid</v>
      </c>
      <c r="D21" s="666" t="str">
        <f>'Line Electric Work Package'!D17</f>
        <v>Technical Scope: Evaluation of the Line Electric Power Distribution components Bid documents. 
Work Statement: Prepare bid documents for line electrical power components, Initiate procure,ent of components.</v>
      </c>
    </row>
    <row r="22" spans="2:4" ht="62.4">
      <c r="B22" s="300" t="str">
        <f>'Line Electric Work Package'!B18</f>
        <v xml:space="preserve"> S328500 /S328600 /S328700 /S328800 /S328900 /S329000 /S329100</v>
      </c>
      <c r="C22" s="462" t="str">
        <f>'Line Electric Work Package'!C18</f>
        <v>Procure &amp; Deliver Line Electric Power Distribution Components (leadtime and fabrication included)</v>
      </c>
      <c r="D22" s="666" t="str">
        <f>'Line Electric Work Package'!D18</f>
        <v>Technical Scope: Procurement and delivery of Line Electric Power Distribution components.  
Work Statement: Monitor and manage procurement process for line electric components.</v>
      </c>
    </row>
    <row r="23" spans="2:4" ht="31.2">
      <c r="B23" s="300" t="str">
        <f>'Line Electric Work Package'!B19</f>
        <v>S329200</v>
      </c>
      <c r="C23" s="462" t="str">
        <f>'Line Electric Work Package'!C19</f>
        <v>Perform Line Electric Power Distribution Components Acceptance</v>
      </c>
      <c r="D23" s="666" t="str">
        <f>'Line Electric Work Package'!D19</f>
        <v>Technical Scope: Performance of Acceptance Tests for the Line Electric Power Distribution System. 
Work Statement: receive, inspect and accept line electric components.</v>
      </c>
    </row>
    <row r="24" spans="2:4" ht="31.2">
      <c r="B24" s="300" t="str">
        <f>'Line Electric Work Package'!B20</f>
        <v>S329300</v>
      </c>
      <c r="C24" s="462" t="str">
        <f>'Line Electric Work Package'!C20</f>
        <v>Line Electric Power Distribution Components Ready for Installation</v>
      </c>
      <c r="D24" s="666" t="str">
        <f>'Line Electric Work Package'!D20</f>
        <v>Milestone</v>
      </c>
    </row>
    <row r="25" spans="2:4" ht="408.9" customHeight="1">
      <c r="B25" s="678" t="str">
        <f>'Services Work Package'!C4</f>
        <v>2.04.01.02</v>
      </c>
      <c r="C25" s="464" t="str">
        <f>'Services Work Package'!C5</f>
        <v>Detector Support Services Systems Components Work Package</v>
      </c>
      <c r="D25" s="667" t="str">
        <f>'BoE for Services '!B13</f>
        <v xml:space="preserve">Technical Scope:
This work package encompasses all scientific, engineering and technical staff efforts to plan and supervise all aspects of the specification and design of detector support services including cable routing and management, fibers, cooling lines, routing and cable manangement of monitoring and control lines, etc., including cable trays, mounting hardware etc.,  dry air, N2 and shop air. Also included in this work package are signal lines (fiber/cable) between on carriage racks and rack room electronics. (Note cables and fibers from detectors to patch panels, detectors to on carriage racks and patch panels to rack room racks are not part of this work package. (See the work packages associated with the individual subsystems, WBS 1.02 through 1.07 and WBS 2.02, 2.05, 3.01 and 3.02 for information on these specific cables/fibers)
Work Statement:
This work package includes the following tasks:
1.  Analyze Design Detector Support Services Systems Requirements
2.  Create Layout/Schematic Drawings &amp; Design, Specification Control Documents, Assembly &amp; Detail Drawings for Design Detector Support Services Systems
3.  Review Design Detector Support Services Systems Design/Safety, address action items
4.  Prepare Detector Support Services Systems Components Procurement Package(s)
5.  Evaluate &amp; Process Detector Support Services Systems Components Bids
6.  Procure &amp; Deliver Detector Support Services Systems Components (leadtime and fabrication included)
7.  Perform Detector Support Services Systems Components Acceptance
 NOTE: - Installation of these components is not included here; that is part of WBS 2.05  </v>
      </c>
    </row>
    <row r="26" spans="2:4" ht="31.2">
      <c r="B26" s="300" t="str">
        <f>'Services Work Package'!B7</f>
        <v>S329400</v>
      </c>
      <c r="C26" s="462" t="str">
        <f>'Services Work Package'!C7</f>
        <v>Analyze Design Detector Support Services Systems Requirements</v>
      </c>
      <c r="D26" s="217" t="str">
        <f>'Services Work Package'!D7</f>
        <v>Technical Scope: Analyze Design Detector Support Services Systems Requirements
Work Statement: Gather all relevant information from existing PHENIX documentation.</v>
      </c>
    </row>
    <row r="27" spans="2:4" ht="62.4">
      <c r="B27" s="300" t="str">
        <f>'Services Work Package'!B8</f>
        <v>S329500</v>
      </c>
      <c r="C27" s="462" t="str">
        <f>'Services Work Package'!C8</f>
        <v>Create Layout/Schematic Drawings &amp; Design, Specification Control Documents, Assembly &amp; Detail Drawings for Design Detector Support Services Systems</v>
      </c>
      <c r="D27" s="217" t="str">
        <f>'Services Work Package'!D8</f>
        <v>Technical Scope: Create Layout/Schematic Drawings &amp; Design, Specification Control Documents, Assembly &amp; Detail Drawings for Design Detector Support Services Systems.
Work Statement: Make appropriate detail drawings for Design Detector Support Services.</v>
      </c>
    </row>
    <row r="28" spans="2:4" ht="31.2">
      <c r="B28" s="300" t="str">
        <f>'Services Work Package'!B9</f>
        <v>S329600</v>
      </c>
      <c r="C28" s="462" t="str">
        <f>'Services Work Package'!C9</f>
        <v>Review Design Detector Support Services Systems Design/Safety</v>
      </c>
      <c r="D28" s="217" t="str">
        <f>'Services Work Package'!D9</f>
        <v>Technical Scope:Review Design Detector Support Services Systems Design/Safety
Work Statement: Prepare documents and presentations as appropriate for review by CAD Safety Committee.</v>
      </c>
    </row>
    <row r="29" spans="2:4" ht="31.2">
      <c r="B29" s="300" t="str">
        <f>'Services Work Package'!B10</f>
        <v>S329700</v>
      </c>
      <c r="C29" s="462" t="str">
        <f>'Services Work Package'!C10</f>
        <v>Address Action Items from Detector Support Services Systems Design &amp; Safety Reviews</v>
      </c>
      <c r="D29" s="217" t="str">
        <f>'Services Work Package'!D10</f>
        <v>Technical Scope: Address Action Items from Detector Support Services Systems Design &amp; Safety Reviews
Work Statement: Evaluate committee action items and address appropriately.</v>
      </c>
    </row>
    <row r="30" spans="2:4" ht="46.8">
      <c r="B30" s="300" t="str">
        <f>'Services Work Package'!B11</f>
        <v>S329800</v>
      </c>
      <c r="C30" s="462" t="str">
        <f>'Services Work Package'!C11</f>
        <v>Design/Safety Reviews Complete, Detector Support Services Systems Components Released for Production</v>
      </c>
      <c r="D30" s="217" t="str">
        <f>'Services Work Package'!D11</f>
        <v>Milestone</v>
      </c>
    </row>
    <row r="31" spans="2:4" ht="31.2">
      <c r="B31" s="300" t="str">
        <f>'Services Work Package'!B12</f>
        <v>S329900</v>
      </c>
      <c r="C31" s="462" t="str">
        <f>'Services Work Package'!C12</f>
        <v>Prepare Detector Support Services Systems Components Procurement Package(s)</v>
      </c>
      <c r="D31" s="217" t="str">
        <f>'Services Work Package'!D12</f>
        <v>Technical Scope: Prepare Detector Support Services Systems Components Procurement Package(s)
Work Statement: Prepare bid documents and initiate procurement of components.</v>
      </c>
    </row>
    <row r="32" spans="2:4" ht="31.2">
      <c r="B32" s="300" t="str">
        <f>'Services Work Package'!B13</f>
        <v>S330000</v>
      </c>
      <c r="C32" s="462" t="str">
        <f>'Services Work Package'!C13</f>
        <v>Evaluate &amp; Process Detector Support Services Systems Components Bids</v>
      </c>
      <c r="D32" s="217" t="str">
        <f>'Services Work Package'!D13</f>
        <v>Technical Scope: Evaluate &amp; Process Detector Support Services Systems Components Bids
Work Statement: Evaluate vendor bids, select vendor, place contract with vendor.</v>
      </c>
    </row>
    <row r="33" spans="2:10" ht="46.8">
      <c r="B33" s="300" t="str">
        <f>'Services Work Package'!B14</f>
        <v xml:space="preserve">S330100 /S330200 </v>
      </c>
      <c r="C33" s="462" t="str">
        <f>'Services Work Package'!C14</f>
        <v>Procure &amp; Deliver Detector Support Services Systems Components (leadtime and fabrication included)</v>
      </c>
      <c r="D33" s="217" t="str">
        <f>'Services Work Package'!D14</f>
        <v>Technical Scope: Procure &amp; Deliver Detector Support Services Systems Components (leadtime and fabrication included)
Work Statement: Track and manage the procurement of all components for this item.</v>
      </c>
    </row>
    <row r="34" spans="2:10" ht="31.2">
      <c r="B34" s="300" t="str">
        <f>'Services Work Package'!B15</f>
        <v>S330300</v>
      </c>
      <c r="C34" s="462" t="str">
        <f>'Services Work Package'!C15</f>
        <v>Perform Detector Support Services Systems Components Acceptance</v>
      </c>
      <c r="D34" s="217" t="str">
        <f>'Services Work Package'!D15</f>
        <v>Technical Scope: Perform Detector Support Services Systems Components Acceptance tests.
Work Statement: Receive, inspect and acceptance test all components for this item as appropriate.</v>
      </c>
    </row>
    <row r="35" spans="2:10" ht="31.2">
      <c r="B35" s="300" t="str">
        <f>'Services Work Package'!B16</f>
        <v>S330400</v>
      </c>
      <c r="C35" s="462" t="str">
        <f>'Services Work Package'!C16</f>
        <v>Detector Support Services Systems Components Ready for Installation</v>
      </c>
      <c r="D35" s="217" t="str">
        <f>'Services Work Package'!D16</f>
        <v>Milestone</v>
      </c>
    </row>
    <row r="36" spans="2:10" ht="396">
      <c r="B36" s="678" t="str">
        <f>'Racks Work Package'!C4</f>
        <v>2.04.01.03</v>
      </c>
      <c r="C36" s="461" t="str">
        <f>'Racks Work Package'!C5</f>
        <v>Detector Electronics Racks and Rack generic support systems</v>
      </c>
      <c r="D36" s="463" t="str">
        <f>'BoE for Racks'!B13</f>
        <v xml:space="preserve">Technical Scope:
This work package encompasses all scientific, engineering and technical staff efforts to plan and supervise all aspects of the specification and design of detector on carriage racks and generic control safety power distribution. (Note electronics and custom equipment specifically designed for the subsytem is not part of this work package). (See the work packages associated with the individual subsystems, WBS 1.02 through 1.07 and WBS 2.02, 2.05, 3.01 and 3.02 for information on these specific items.)
Work Statement:
This work package includes the following tasks:
1. Design individual electronics racks to house the electronics chassis for the sPHENIX detector subsystems. 
2. Design the internal rack cooling systems consisting of water piping, heat exchangers and fan trays .
3. Design the internal rack Supervisory Control &amp; Data Aquisition System (SCADA) including safety monitoring &amp; alarms.
4. Review the design 
5. Procure equipment needed to implement this design. 
6. Deliver the equipment to building 1008  the sPHENIX complex ready to be install.
 (Note: actual installation is covered under sPHENIX WBS 2.05.01)               
</v>
      </c>
    </row>
    <row r="37" spans="2:10" ht="31.2">
      <c r="B37" s="300" t="str">
        <f>'Racks Work Package'!B7</f>
        <v>S330600 /S330600</v>
      </c>
      <c r="C37" s="462" t="str">
        <f>'Racks Work Package'!C7</f>
        <v>Analyze Detector Electronics Racks and Rack generic support systems Requirements</v>
      </c>
      <c r="D37" s="217" t="str">
        <f>'Racks Work Package'!D7</f>
        <v>Technical Scope : Analyze Detector Electronics Racks and Rack generic support systems Requirements.
Work Statement: Gather all relevant information from existing PHENIX documentation.</v>
      </c>
    </row>
    <row r="38" spans="2:10" ht="62.4">
      <c r="B38" s="300" t="str">
        <f>'Racks Work Package'!B8</f>
        <v>S330700</v>
      </c>
      <c r="C38" s="462" t="str">
        <f>'Racks Work Package'!C8</f>
        <v>Create Layout/Schematic Drawings &amp; Design, Specification Control Documents, Assembly &amp; Detail Drawings for Detector Electronics Racks and Rack generic support systems</v>
      </c>
      <c r="D38" s="217" t="str">
        <f>'Racks Work Package'!D8</f>
        <v>Technical Scope: Create Layout/Schematic Drawings &amp; Design, Specification Control Documents, Assembly &amp; Detail Drawings for Detector Electronics Racks and Rack generic support systems.
Work Statement: Make appropriate detail drawings for Detector Electronics Racks.</v>
      </c>
    </row>
    <row r="39" spans="2:10" ht="31.2">
      <c r="B39" s="300" t="str">
        <f>'Racks Work Package'!B9</f>
        <v>S330800</v>
      </c>
      <c r="C39" s="462" t="str">
        <f>'Racks Work Package'!C9</f>
        <v>Review Detector Electronics Racks and Rack generic support systems Design/Safety</v>
      </c>
      <c r="D39" s="217" t="str">
        <f>'Racks Work Package'!D9</f>
        <v>Technical Scope: Review Detector Electronics Racks and Rack generic support systems Design/Safety criteria.
Work Statement: Prepare documents and presentations as appropriate for review by CAD Safety Committee.</v>
      </c>
    </row>
    <row r="40" spans="2:10" ht="46.8">
      <c r="B40" s="300" t="str">
        <f>'Racks Work Package'!B10</f>
        <v>S330900</v>
      </c>
      <c r="C40" s="462" t="str">
        <f>'Racks Work Package'!C10</f>
        <v>Address Action Items from Detector Electronics Racks and Rack generic support systems Design &amp; Safety Reviews</v>
      </c>
      <c r="D40" s="217" t="str">
        <f>'Racks Work Package'!D10</f>
        <v>Technical Scope: Address Action Items from Detector Electronics Racks and Rack generic support systems Design &amp; Safety Reviews
Work Statement: Evaluate committee action items and address appropriately.</v>
      </c>
    </row>
    <row r="41" spans="2:10" ht="46.8">
      <c r="B41" s="300" t="str">
        <f>'Racks Work Package'!B11</f>
        <v>S331000</v>
      </c>
      <c r="C41" s="462" t="str">
        <f>'Racks Work Package'!C11</f>
        <v>Design/Safety Reviews Complete, Detector Electronics Racks and Rack generic support systems Components Released for Production</v>
      </c>
      <c r="D41" s="217" t="str">
        <f>'Racks Work Package'!D11</f>
        <v>Milestone</v>
      </c>
    </row>
    <row r="42" spans="2:10" ht="46.8">
      <c r="B42" s="300" t="str">
        <f>'Racks Work Package'!B12</f>
        <v>S331100</v>
      </c>
      <c r="C42" s="462" t="str">
        <f>'Racks Work Package'!C12</f>
        <v>Prepare Detector Electronics Racks and Rack generic support systems Components Procurement Package(s)</v>
      </c>
      <c r="D42" s="217" t="str">
        <f>'Racks Work Package'!D12</f>
        <v>Technical Scope:Prepare Detector Electronics Racks and Rack generic support systems Components Procurement Package(s)
Work Statement: Prepare bid documents and initiate procurement of components.</v>
      </c>
    </row>
    <row r="43" spans="2:10" ht="46.8">
      <c r="B43" s="300" t="str">
        <f>'Racks Work Package'!B13</f>
        <v>S331200</v>
      </c>
      <c r="C43" s="462" t="str">
        <f>'Racks Work Package'!C13</f>
        <v>Evaluate &amp; Process Detector Electronics Racks and Rack generic support systems Components Bids</v>
      </c>
      <c r="D43" s="217" t="str">
        <f>'Racks Work Package'!D13</f>
        <v>Technical Scope: Evaluate &amp; Process Detector Electronics Racks and Rack generic support systems Components Bids
Work Statement: Evaluate vendor bids, select vendor, place contract with vendor.</v>
      </c>
    </row>
    <row r="44" spans="2:10" ht="46.8">
      <c r="B44" s="300" t="str">
        <f>'Racks Work Package'!B14</f>
        <v>S331300</v>
      </c>
      <c r="C44" s="462" t="str">
        <f>'Racks Work Package'!C14</f>
        <v>Procure &amp; Deliver Detector Electronics Racks and Rack generic support systems Components (leadtime and fabrication included)</v>
      </c>
      <c r="D44" s="217" t="str">
        <f>'Racks Work Package'!D14</f>
        <v>Technical Scope: Procure &amp; Deliver Detector Electronics Racks and Rack generic support systems Components (leadtime and fabrication included)
Work Statement: Track and manage the procurement of all components for this item.</v>
      </c>
    </row>
    <row r="45" spans="2:10" ht="46.8">
      <c r="B45" s="300" t="str">
        <f>'Racks Work Package'!B15</f>
        <v>S331400 /S331500</v>
      </c>
      <c r="C45" s="462" t="str">
        <f>'Racks Work Package'!C15</f>
        <v>Perform Detector Electronics Racks and Rack generic support systems Components Acceptance</v>
      </c>
      <c r="D45" s="217" t="str">
        <f>'Racks Work Package'!D15</f>
        <v>Technical Scope:Perform Detector Electronics Racks and Rack generic support systems Components Acceptance tests.
Work Statement: Receive, inspect and acceptance test all components for this item as appropriate.</v>
      </c>
    </row>
    <row r="46" spans="2:10" ht="46.8">
      <c r="B46" s="300" t="str">
        <f>'Racks Work Package'!B16</f>
        <v>S331600</v>
      </c>
      <c r="C46" s="462" t="str">
        <f>'Racks Work Package'!C16</f>
        <v>Detector Electronics Racks and Rack generic support systems Components Ready for Installation</v>
      </c>
      <c r="D46" s="217" t="str">
        <f>'Racks Work Package'!D16</f>
        <v>Milestone</v>
      </c>
    </row>
    <row r="47" spans="2:10" ht="409.6">
      <c r="B47" s="678" t="str">
        <f>'Gas &amp; Cooling Work Package'!C4</f>
        <v>2.04.01.04</v>
      </c>
      <c r="C47" s="461" t="str">
        <f>'Gas &amp; Cooling Work Package'!C5</f>
        <v>Detector Gas and Cooling Services Systems</v>
      </c>
      <c r="D47" s="463" t="str">
        <f>'BoE for Gas &amp; Cooling'!B13</f>
        <v xml:space="preserve">Technical Scope:
This work package encompasses all scientific, engineering and technical staff efforts to plan and supervise all aspects of the specification and design of detector gas and cooling services including pipe/tube routing and off detector distribution panels,  control and monitoring cables and cable management.  (Note Generic cooling and gas services- e.g. dry air, dry N2- are included in this work package. Detector specific cooling mediums and gas and associated gas distribution racks and monitoring equipment -e.g. GMH computers- are not included in this work package. (See the work packages associated with the individual subsystems, WBS 1.02 through 1.07 and WBS 2.02, 2.05, 3.01 and 3.02 for information on these specific cables/fibers)
Work Statement:
This work package includes the following tasks:
1.  Analyze Detector Gas and Cooling Services Systems Requirements
2. Create Layout/Schematic Drawings &amp; Design, Specification Control Documents, Assembly &amp; Detail Drawings for Detector Gas and Cooling Services Systems
3. Review Detector Gas and Cooling Services Systems Design/Safety; address action items
4. Prepare Detector Gas and Cooling services Systems Components Procurement Package(s)
5. Evaluate &amp; Process Detector Gas and Cooling Services Systems Components Bids
6. Procure &amp; Deliver Detector Gas and Cooling services Systems Components (leadtime and fabrication included)
7. Perform Detector Gas and Cooling services Systems Components Acceptance
 NOTE: - Installation of these components is not included here; that is part of WBS 2.05  </v>
      </c>
    </row>
    <row r="48" spans="2:10" ht="31.2">
      <c r="B48" s="300" t="str">
        <f>'Gas &amp; Cooling Work Package'!B7</f>
        <v>S331700</v>
      </c>
      <c r="C48" s="462" t="str">
        <f>'Gas &amp; Cooling Work Package'!C7</f>
        <v>Analyze Detector Gas and Cooling Services Systems Requirements</v>
      </c>
      <c r="D48" s="217" t="str">
        <f>'Gas &amp; Cooling Work Package'!D7</f>
        <v>Technical Scope: Analyze Detector Gas and Cooling Services Systems Requirements.
Work Statement: Gather all relevant information from existing PHENIX documentation.</v>
      </c>
      <c r="J48" s="668"/>
    </row>
    <row r="49" spans="2:4" ht="62.4">
      <c r="B49" s="300" t="str">
        <f>'Gas &amp; Cooling Work Package'!B8</f>
        <v>S331800</v>
      </c>
      <c r="C49" s="462" t="str">
        <f>'Gas &amp; Cooling Work Package'!C8</f>
        <v>Create Layout/Schematic Drawings &amp; Design, Specification Control Documents, Assembly &amp; Detail Drawings for Detector Gas and Cooling Services Systems</v>
      </c>
      <c r="D49" s="217" t="str">
        <f>'Gas &amp; Cooling Work Package'!D8</f>
        <v>Technical Scope : Create Layout/Schematic Drawings &amp; Design, Specification Control Documents, Assembly &amp; Detail Drawings for Detector Gas and Cooling Services Systems.
Work Statement: Make appropriate detail drawings for Detector Gas and Cooling Systems.</v>
      </c>
    </row>
    <row r="50" spans="2:4" ht="31.2">
      <c r="B50" s="300" t="str">
        <f>'Gas &amp; Cooling Work Package'!B9</f>
        <v>S331900</v>
      </c>
      <c r="C50" s="462" t="str">
        <f>'Gas &amp; Cooling Work Package'!C9</f>
        <v>Review Detector Gas and Cooling Services Systems Design/Safety</v>
      </c>
      <c r="D50" s="217" t="str">
        <f>'Gas &amp; Cooling Work Package'!D9</f>
        <v>Technical Scope : Review Detector Gas and Cooling Services Systems Design/Safety citeria.
Work Statement: Prepare documents and presentations as appropriate for review by CAD Safety Committee.</v>
      </c>
    </row>
    <row r="51" spans="2:4" ht="46.8">
      <c r="B51" s="300" t="str">
        <f>'Gas &amp; Cooling Work Package'!B10</f>
        <v>S332000</v>
      </c>
      <c r="C51" s="462" t="str">
        <f>'Gas &amp; Cooling Work Package'!C10</f>
        <v>Address Action Items from Detector Gas and Cooling services Systems Design &amp; Safety Reviews</v>
      </c>
      <c r="D51" s="217" t="str">
        <f>'Gas &amp; Cooling Work Package'!D10</f>
        <v>Technical Scope : Address Action Items from Detector Gas and Cooling services Systems Design &amp; Safety Reviews.
Work Statement: Evaluate committee action items and address appropriately.</v>
      </c>
    </row>
    <row r="52" spans="2:4" ht="46.8">
      <c r="B52" s="300" t="str">
        <f>'Gas &amp; Cooling Work Package'!B11</f>
        <v>S332100</v>
      </c>
      <c r="C52" s="462" t="str">
        <f>'Gas &amp; Cooling Work Package'!C11</f>
        <v>Design/Safety Reviews Complete, Detector Gas and Cooling services Systems Components Released for Production</v>
      </c>
      <c r="D52" s="217" t="str">
        <f>'Gas &amp; Cooling Work Package'!D11</f>
        <v>Milestone</v>
      </c>
    </row>
    <row r="53" spans="2:4" ht="31.2">
      <c r="B53" s="300" t="str">
        <f>'Gas &amp; Cooling Work Package'!B12</f>
        <v>S332200</v>
      </c>
      <c r="C53" s="462" t="str">
        <f>'Gas &amp; Cooling Work Package'!C12</f>
        <v>Prepare Detector Gas and Cooling services Systems Components Procurement Package(s)</v>
      </c>
      <c r="D53" s="217" t="str">
        <f>'Gas &amp; Cooling Work Package'!D12</f>
        <v>Technical Scope : Prepare Detector Gas and Cooling services Systems Components Procurement Package(s)
Work Statement: Prepare bid documents and initiate procurement of components.</v>
      </c>
    </row>
    <row r="54" spans="2:4" ht="31.2">
      <c r="B54" s="300" t="str">
        <f>'Gas &amp; Cooling Work Package'!B13</f>
        <v>S332300</v>
      </c>
      <c r="C54" s="462" t="str">
        <f>'Gas &amp; Cooling Work Package'!C13</f>
        <v>Evaluate &amp; Process Detector Gas and Cooling Services Systems Components Bids</v>
      </c>
      <c r="D54" s="217" t="str">
        <f>'Gas &amp; Cooling Work Package'!D13</f>
        <v>Technical Scope : Evaluate &amp; Process Detector Gas and Cooling Services Systems Components Bids.
Work Statement: Evaluate vendor bids, select vendor, place contract with vendor.</v>
      </c>
    </row>
    <row r="55" spans="2:4" ht="46.8">
      <c r="B55" s="300" t="str">
        <f>'Gas &amp; Cooling Work Package'!B14</f>
        <v>S332400 /S332500</v>
      </c>
      <c r="C55" s="462" t="str">
        <f>'Gas &amp; Cooling Work Package'!C14</f>
        <v>Procure &amp; Deliver Detector Gas and Cooling services Systems Components (leadtime and fabrication included)</v>
      </c>
      <c r="D55" s="217" t="str">
        <f>'Gas &amp; Cooling Work Package'!D14</f>
        <v>Technical Scope : Procure &amp; Deliver Detector Gas and Cooling services Systems Components (leadtime and fabrication included)
Work Statement: Track and manage the procurement of all components for this item.</v>
      </c>
    </row>
    <row r="56" spans="2:4" ht="31.2">
      <c r="B56" s="300" t="str">
        <f>'Gas &amp; Cooling Work Package'!B15</f>
        <v>S332600</v>
      </c>
      <c r="C56" s="462" t="str">
        <f>'Gas &amp; Cooling Work Package'!C15</f>
        <v>Perform Detector Gas and Cooling services Systems Components Acceptance</v>
      </c>
      <c r="D56" s="217" t="str">
        <f>'Gas &amp; Cooling Work Package'!D15</f>
        <v>Technical Scope : Perform Detector Gas and Cooling services Systems Components Acceptance tests.
Work Statement: Receive, inspect and acceptance test all components for this item as appropriate.</v>
      </c>
    </row>
    <row r="57" spans="2:4" ht="31.2">
      <c r="B57" s="300" t="str">
        <f>'Gas &amp; Cooling Work Package'!B16</f>
        <v>S332700</v>
      </c>
      <c r="C57" s="462" t="str">
        <f>'Gas &amp; Cooling Work Package'!C16</f>
        <v>Detector Gas and Cooling services Systems Components Ready for Installation</v>
      </c>
      <c r="D57" s="217" t="str">
        <f>'Gas &amp; Cooling Work Package'!D16</f>
        <v>Milestone</v>
      </c>
    </row>
    <row r="58" spans="2:4" ht="396">
      <c r="B58" s="678" t="str">
        <f>'Detector Safety Work Package'!C4</f>
        <v>2.04.01.05</v>
      </c>
      <c r="C58" s="461" t="str">
        <f>'Detector Safety Work Package'!C5</f>
        <v>Detector Safety Subsystems Work Package</v>
      </c>
      <c r="D58" s="663" t="s">
        <v>438</v>
      </c>
    </row>
    <row r="59" spans="2:4" ht="31.2">
      <c r="B59" s="300" t="str">
        <f>'Detector Safety Work Package'!B7</f>
        <v>S332800</v>
      </c>
      <c r="C59" s="462" t="str">
        <f>'Detector Safety Work Package'!C7</f>
        <v>Analyze Detector Safety Subsystems Requirements</v>
      </c>
      <c r="D59" s="217" t="str">
        <f>'Detector Safety Work Package'!D7</f>
        <v>Technical Scope: Analyze On Detector/Carriage Safety Subsystems Requirements.
Work Statement: Gather all relevant information from existing PHENIX documentation.</v>
      </c>
    </row>
    <row r="60" spans="2:4" ht="46.8">
      <c r="B60" s="300" t="str">
        <f>'Detector Safety Work Package'!B8</f>
        <v>S332900</v>
      </c>
      <c r="C60" s="462" t="str">
        <f>'Detector Safety Work Package'!C8</f>
        <v>Create Schematic Design and Specification Control Documents for Detector Safety Subsystems</v>
      </c>
      <c r="D60" s="217" t="str">
        <f>'Detector Safety Work Package'!D8</f>
        <v>Technical Scope: Create Schematic Design and Specification Control Documents for On-Detector/Carriage Safety Subsystems.
Work Statement: Make appropriate detail drawings for On Detector/Carriage Safety Subsystems.</v>
      </c>
    </row>
    <row r="61" spans="2:4" ht="31.2">
      <c r="B61" s="300" t="str">
        <f>'Detector Safety Work Package'!B9</f>
        <v>S333000</v>
      </c>
      <c r="C61" s="462" t="str">
        <f>'Detector Safety Work Package'!C9</f>
        <v>Review Detector Safety Subsystems Design/Safety</v>
      </c>
      <c r="D61" s="217" t="str">
        <f>'Detector Safety Work Package'!D9</f>
        <v>Technical Scope: Review On Detector/Carriage Safety Subsystems Design/Safety
Work Statement: Prepare documents and presentations as appropriate for review by CAD Safety Committee.</v>
      </c>
    </row>
    <row r="62" spans="2:4" ht="31.2">
      <c r="B62" s="300" t="str">
        <f>'Detector Safety Work Package'!B10</f>
        <v>S333100</v>
      </c>
      <c r="C62" s="462" t="str">
        <f>'Detector Safety Work Package'!C10</f>
        <v>Address Action Items from Detector Safety Subsystems Design &amp; Safety Reviews</v>
      </c>
      <c r="D62" s="217" t="str">
        <f>'Detector Safety Work Package'!D10</f>
        <v>Technical Scope: Address Action Items from On Detector/Carriage Safety Subsystems Design &amp; Safety Reviews
Work Statement: Evaluate committee action items and address appropriately.</v>
      </c>
    </row>
    <row r="63" spans="2:4" ht="46.8">
      <c r="B63" s="300" t="str">
        <f>'Detector Safety Work Package'!B11</f>
        <v>S333200</v>
      </c>
      <c r="C63" s="462" t="str">
        <f>'Detector Safety Work Package'!C11</f>
        <v>Design/Safety Reviews Complete, Detector Safety Subsystems Components Released for Production</v>
      </c>
      <c r="D63" s="217" t="str">
        <f>'Detector Safety Work Package'!D11</f>
        <v>Milestone</v>
      </c>
    </row>
    <row r="64" spans="2:4" ht="31.2">
      <c r="B64" s="300" t="str">
        <f>'Detector Safety Work Package'!B12</f>
        <v>S333300</v>
      </c>
      <c r="C64" s="462" t="str">
        <f>'Detector Safety Work Package'!C12</f>
        <v xml:space="preserve">Prepare Detector Safety Subsystems Components Procurement Package(s) </v>
      </c>
      <c r="D64" s="217" t="str">
        <f>'Detector Safety Work Package'!D12</f>
        <v>Technical Scope: Prepare On Detector/Carriage Safety Subsystems Components Procurement Package(s) 
Work Statement: Prepare bid documents and initiate procurement of components.</v>
      </c>
    </row>
    <row r="65" spans="2:4" ht="31.2">
      <c r="B65" s="300" t="str">
        <f>'Detector Safety Work Package'!B13</f>
        <v>S333400</v>
      </c>
      <c r="C65" s="462" t="str">
        <f>'Detector Safety Work Package'!C13</f>
        <v>Evaluate &amp; Process Detector Safety Subsystems Components Bids</v>
      </c>
      <c r="D65" s="217" t="str">
        <f>'Detector Safety Work Package'!D13</f>
        <v>Technical Scope:Evaluate &amp; Process On Detector/Carriage Safety Subsystems Components Bids
Work Statement: Evaluate vendor bids, select vendor, place contract with vendor.</v>
      </c>
    </row>
    <row r="66" spans="2:4" ht="46.8">
      <c r="B66" s="300" t="str">
        <f>'Detector Safety Work Package'!B14</f>
        <v>S333500 /S333600</v>
      </c>
      <c r="C66" s="462" t="str">
        <f>'Detector Safety Work Package'!C14</f>
        <v>Procure &amp; Deliver Detector Safety Subsystems Components   (leadtime and fabrication included)</v>
      </c>
      <c r="D66" s="217" t="str">
        <f>'Detector Safety Work Package'!D14</f>
        <v>Technical Scope: Procure &amp; Deliver On Detector/Carriage Safety Subsystems Components   (leadtime and fabrication included).
Work Statement: Track and manage the procurement of all components for this item.</v>
      </c>
    </row>
    <row r="67" spans="2:4" ht="31.2">
      <c r="B67" s="300" t="str">
        <f>'Detector Safety Work Package'!B15</f>
        <v>S333700</v>
      </c>
      <c r="C67" s="462" t="str">
        <f>'Detector Safety Work Package'!C15</f>
        <v>Perform Detector Safety Subsystems Components  Acceptance</v>
      </c>
      <c r="D67" s="217" t="str">
        <f>'Detector Safety Work Package'!D15</f>
        <v>Technical Scope: Perform On Detector/Carriage Safety Subsystems Components  Acceptance tests.
Work Statement: Receive, inspect and acceptance test all components for this item as appropriate.</v>
      </c>
    </row>
    <row r="68" spans="2:4" ht="31.2">
      <c r="B68" s="300" t="str">
        <f>'Detector Safety Work Package'!B16</f>
        <v>S333800</v>
      </c>
      <c r="C68" s="462" t="str">
        <f>'Detector Safety Work Package'!C16</f>
        <v>Detector Safety Subsystems Components   Ready for Installation</v>
      </c>
      <c r="D68" s="217" t="str">
        <f>'Detector Safety Work Package'!D16</f>
        <v>Milestone</v>
      </c>
    </row>
    <row r="69" spans="2:4" ht="409.6">
      <c r="B69" s="678" t="str">
        <f>'GMH &amp; Gas Pad Work Package'!C4</f>
        <v>2.04.01.06</v>
      </c>
      <c r="C69" s="465" t="str">
        <f>'GMH &amp; Gas Pad Work Package'!C5</f>
        <v>Gas Mixing House &amp; Gas Pad Components Work Package</v>
      </c>
      <c r="D69" s="463" t="str">
        <f>'BoE for GMH &amp; Gas Pad'!B13</f>
        <v xml:space="preserve">Technical Scope:
This work package encompasses all scientific, engineering and technical staff efforts to plan and supervise all aspects of the specification and design of Gas Mixing House &amp; Gas Pad Components required to support the sPHENIX upgrade. (Note Gas system supply, monitoring and distribution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Analyze Gas Mixing House &amp; Gas Pad Components Requirements
2.   Create Gas Mixing House &amp; Gas Pad Components Schematic Design and Specification Control Documents
3.   Review Gas Mixing House &amp; Gas Pad Components Design/Safety; adress action items
4.   Prepare Gas Mixing House &amp; Gas Pad Components Procurement Package(s)
5.   Evaluate &amp; Process Gas Mixing House &amp; Gas Pad Components Bids
6.   Procure &amp; Deliver Gas Mixing House &amp; Gas Pad Components   (leadtime and fabrication included)
7.   Perform Gas Mixing House &amp; Gas Pad Components Acceptance
8.   Gas Mixing House &amp; Gas Pad  Components Ready for Installation 
 NOTE: - Installation of these components is not included here; that is part of WBS 2.05                            
               </v>
      </c>
    </row>
    <row r="70" spans="2:4" ht="31.2">
      <c r="B70" s="300" t="str">
        <f>'GMH &amp; Gas Pad Work Package'!B7</f>
        <v>S333900</v>
      </c>
      <c r="C70" s="462" t="str">
        <f>'GMH &amp; Gas Pad Work Package'!C7</f>
        <v>Analyze Gas Mixing House &amp; Gas Pad Components Requirements</v>
      </c>
      <c r="D70" s="217" t="str">
        <f>'GMH &amp; Gas Pad Work Package'!D7</f>
        <v>Technical Scope: Analyze Gas Mixing House &amp; Gas Pad Components Requirements.
Work Statement: Gather all relevant information from existing PHENIX documentation.</v>
      </c>
    </row>
    <row r="71" spans="2:4" ht="46.8">
      <c r="B71" s="300" t="str">
        <f>'GMH &amp; Gas Pad Work Package'!B8</f>
        <v>S334000</v>
      </c>
      <c r="C71" s="462" t="str">
        <f>'GMH &amp; Gas Pad Work Package'!C8</f>
        <v>Create Gas Mixing House &amp; Gas Pad Components Schematic Design and Specification Control Documents</v>
      </c>
      <c r="D71" s="217" t="str">
        <f>'GMH &amp; Gas Pad Work Package'!D8</f>
        <v>Technical Scope: Create Gas Mixing House &amp; Gas Pad Components Schematic Design and Specification Control Documents.
Work Statement: Make appropriate detail drawings for Gas Mixing House &amp; Gas Pad.</v>
      </c>
    </row>
    <row r="72" spans="2:4" ht="31.2">
      <c r="B72" s="300" t="str">
        <f>'GMH &amp; Gas Pad Work Package'!B9</f>
        <v>S334100</v>
      </c>
      <c r="C72" s="462" t="str">
        <f>'GMH &amp; Gas Pad Work Package'!C9</f>
        <v>Review Gas Mixing House &amp; Gas Pad Components Design/Safety</v>
      </c>
      <c r="D72" s="217" t="str">
        <f>'GMH &amp; Gas Pad Work Package'!D9</f>
        <v xml:space="preserve">Technical Scope: Review Gas Mixing House &amp; Gas Pad Components Design/Safety criteria.                          Work Statement: Prepare documents and presentations as appropriate for review by CAD Safety Committee.        </v>
      </c>
    </row>
    <row r="73" spans="2:4" ht="31.2">
      <c r="B73" s="300" t="str">
        <f>'GMH &amp; Gas Pad Work Package'!B10</f>
        <v>S334200</v>
      </c>
      <c r="C73" s="462" t="str">
        <f>'GMH &amp; Gas Pad Work Package'!C10</f>
        <v>Address Action Items from Gas Mixing House &amp; Gas Pad Components  Design &amp; Safety Reviews</v>
      </c>
      <c r="D73" s="217" t="str">
        <f>'GMH &amp; Gas Pad Work Package'!D10</f>
        <v>Technical Scope :Address Action Items from Gas Mixing House &amp; Gas Pad Components  Design &amp; Safety Reviews.
Work Statement: Evaluate committee action items and address appropriately.</v>
      </c>
    </row>
    <row r="74" spans="2:4" ht="46.8">
      <c r="B74" s="300" t="str">
        <f>'GMH &amp; Gas Pad Work Package'!B11</f>
        <v>S334300</v>
      </c>
      <c r="C74" s="462" t="str">
        <f>'GMH &amp; Gas Pad Work Package'!C11</f>
        <v>Design/Safety Reviews Complete, Gas Mixing House &amp; Gas Pad Components Released for Production</v>
      </c>
      <c r="D74" s="217" t="str">
        <f>'GMH &amp; Gas Pad Work Package'!D11</f>
        <v>Milestone</v>
      </c>
    </row>
    <row r="75" spans="2:4" ht="31.2">
      <c r="B75" s="300" t="str">
        <f>'GMH &amp; Gas Pad Work Package'!B12</f>
        <v>S334400</v>
      </c>
      <c r="C75" s="462" t="str">
        <f>'GMH &amp; Gas Pad Work Package'!C12</f>
        <v>Prepare Gas Mixing House &amp; Gas Pad Components Procurement Package(s)</v>
      </c>
      <c r="D75" s="217" t="str">
        <f>'GMH &amp; Gas Pad Work Package'!D12</f>
        <v>Technical Scope:Prepare Gas Mixing House &amp; Gas Pad Components Procurement Package(s).
Work Statement: Prepare bid documents and initiate procurement of components.</v>
      </c>
    </row>
    <row r="76" spans="2:4" ht="31.2">
      <c r="B76" s="300" t="str">
        <f>'GMH &amp; Gas Pad Work Package'!B13</f>
        <v>S334500</v>
      </c>
      <c r="C76" s="462" t="str">
        <f>'GMH &amp; Gas Pad Work Package'!C13</f>
        <v>Evaluate &amp; Process Gas Mixing House &amp; Gas Pad Components Bids</v>
      </c>
      <c r="D76" s="217" t="str">
        <f>'GMH &amp; Gas Pad Work Package'!D13</f>
        <v>Technical Scope: Evaluate &amp; Process Gas Mixing House &amp; Gas Pad Components Bids.
Work Statement: Evaluate vendor bids, select vendor, place contract with vendor.</v>
      </c>
    </row>
    <row r="77" spans="2:4" ht="46.8">
      <c r="B77" s="300" t="str">
        <f>'GMH &amp; Gas Pad Work Package'!B14</f>
        <v>S334600 /S334700</v>
      </c>
      <c r="C77" s="462" t="str">
        <f>'GMH &amp; Gas Pad Work Package'!C14</f>
        <v>Procure &amp; Deliver Gas Mixing House &amp; Gas Pad Components   (leadtime and fabrication included)</v>
      </c>
      <c r="D77" s="217" t="str">
        <f>'GMH &amp; Gas Pad Work Package'!D14</f>
        <v>Technical Scope: Procure &amp; Deliver Gas Mixing House &amp; Gas Pad Components   (leadtime and fabrication included)
Work Statement: Track and manage the procurement of all components for this item.</v>
      </c>
    </row>
    <row r="78" spans="2:4" ht="31.2">
      <c r="B78" s="300" t="str">
        <f>'GMH &amp; Gas Pad Work Package'!B15</f>
        <v>S334800</v>
      </c>
      <c r="C78" s="462" t="str">
        <f>'GMH &amp; Gas Pad Work Package'!C15</f>
        <v>Perform Gas Mixing House &amp; Gas Pad Components Acceptance</v>
      </c>
      <c r="D78" s="217" t="str">
        <f>'GMH &amp; Gas Pad Work Package'!D15</f>
        <v>Technical Scope: Perform Gas Mixing House &amp; Gas Pad Components Acceptance tests.
Work Statement: Receive, inspect and acceptance test all components for this item as appropriate.</v>
      </c>
    </row>
    <row r="79" spans="2:4" ht="31.2">
      <c r="B79" s="300" t="str">
        <f>'GMH &amp; Gas Pad Work Package'!B16</f>
        <v>S334900</v>
      </c>
      <c r="C79" s="462" t="str">
        <f>'GMH &amp; Gas Pad Work Package'!C16</f>
        <v>Gas Mixing House &amp; Gas Pad  Components Ready for Installation</v>
      </c>
      <c r="D79" s="217" t="str">
        <f>'GMH &amp; Gas Pad Work Package'!D16</f>
        <v>Milestone</v>
      </c>
    </row>
    <row r="80" spans="2:4" ht="360">
      <c r="B80" s="678" t="str">
        <f>'Rack Room Work Package'!C4</f>
        <v>2.04.01.07</v>
      </c>
      <c r="C80" s="465" t="str">
        <f>'Rack Room Work Package'!C5</f>
        <v>Rack Room Modifications Work Package</v>
      </c>
      <c r="D80" s="463" t="str">
        <f>'BoE for Rack Room'!B13</f>
        <v xml:space="preserve">Technical Scope:
This work package encompasses all scientific, engineering and technical staff efforts to plan and supervise all aspects of the specification and design of rack room racks and generic rack room equipment required to support the sPHENIX upgrade. (Note electronics and custom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Evaluate the PHENIX Rack Room at building 1008 to accommodate new electronics racks and components necessary to support the sPHENIX Experiment.
2. Design modifications or replacements, as required for the installation of equipment.
3. Procure the necessary equipment to upgrade the existing Rack Room.
4. Deliver all components and equipment to sPHENIX complex at building 1008 for installation 
 NOTE: - Installation of these components is not included here; that is part of WBS 2.05             
</v>
      </c>
    </row>
    <row r="81" spans="2:4" ht="31.2">
      <c r="B81" s="300" t="str">
        <f>'Rack Room Work Package'!B7</f>
        <v>S335000</v>
      </c>
      <c r="C81" s="462" t="str">
        <f>'Rack Room Work Package'!C7</f>
        <v xml:space="preserve">Analyze Rack Room Modifications Requirements </v>
      </c>
      <c r="D81" s="217" t="str">
        <f>'Rack Room Work Package'!D7</f>
        <v>Technical Scope : Analyze Rack Room Modifications Requirements. 
Work Statement: Gather all relevant information from existing PHENIX documentation.</v>
      </c>
    </row>
    <row r="82" spans="2:4" ht="31.2">
      <c r="B82" s="300" t="str">
        <f>'Rack Room Work Package'!B8</f>
        <v>S335100</v>
      </c>
      <c r="C82" s="462" t="str">
        <f>'Rack Room Work Package'!C8</f>
        <v>Create Rack Room Modifications Schematic Design and Specification Control Documents</v>
      </c>
      <c r="D82" s="217" t="str">
        <f>'Rack Room Work Package'!D8</f>
        <v>Technical Scope: Create Rack Room Modifications Schematic Design and Specification Control Documents.
Work Statement: Make appropriate detail drawings for Rack Room modifications.</v>
      </c>
    </row>
    <row r="83" spans="2:4" ht="31.2">
      <c r="B83" s="300" t="str">
        <f>'Rack Room Work Package'!B9</f>
        <v>S335200</v>
      </c>
      <c r="C83" s="462" t="str">
        <f>'Rack Room Work Package'!C9</f>
        <v>Review Rack Room Modifications Components Design/Safety</v>
      </c>
      <c r="D83" s="217" t="str">
        <f>'Rack Room Work Package'!D9</f>
        <v>Technical Scope: Review Rack Room Modifications Components Design/Safety criteria.
Work Statement: Prepare documents and presentations as appropriate for review by CAD Safety Committee.</v>
      </c>
    </row>
    <row r="84" spans="2:4" ht="31.2">
      <c r="B84" s="300" t="str">
        <f>'Rack Room Work Package'!B10</f>
        <v>S335300</v>
      </c>
      <c r="C84" s="462" t="str">
        <f>'Rack Room Work Package'!C10</f>
        <v>Address Action Items from  Rack Room Modifications  Design &amp; Safety Reviews</v>
      </c>
      <c r="D84" s="217" t="str">
        <f>'Rack Room Work Package'!D10</f>
        <v>Technical Scope:Address Action Items from  Rack Room Modifications  Design &amp; Safety Reviews.
Work Statement: Evaluate committee action items and address appropriately.</v>
      </c>
    </row>
    <row r="85" spans="2:4" ht="46.8">
      <c r="B85" s="300" t="str">
        <f>'Rack Room Work Package'!B11</f>
        <v>S335400</v>
      </c>
      <c r="C85" s="462" t="str">
        <f>'Rack Room Work Package'!C11</f>
        <v>Design/Safety Reviews Complete, Rack Room Modifications Components Released for Production</v>
      </c>
      <c r="D85" s="217" t="str">
        <f>'Rack Room Work Package'!D11</f>
        <v>Milestone</v>
      </c>
    </row>
    <row r="86" spans="2:4" ht="31.2">
      <c r="B86" s="300" t="str">
        <f>'Rack Room Work Package'!B12</f>
        <v>S335500</v>
      </c>
      <c r="C86" s="462" t="str">
        <f>'Rack Room Work Package'!C12</f>
        <v>Prepare Rack Room Modifications Components Procurement Package(s)</v>
      </c>
      <c r="D86" s="217" t="str">
        <f>'Rack Room Work Package'!D12</f>
        <v>Technical Scope: Prepare Rack Room Modifications Components Procurement Package(s).
Work Statement: Prepare bid documents and initiate procurement of components.</v>
      </c>
    </row>
    <row r="87" spans="2:4" ht="31.2">
      <c r="B87" s="300" t="str">
        <f>'Rack Room Work Package'!B13</f>
        <v>S335600</v>
      </c>
      <c r="C87" s="462" t="str">
        <f>'Rack Room Work Package'!C13</f>
        <v>Evaluate &amp; Process Rack Room Modifications Components Bids</v>
      </c>
      <c r="D87" s="217" t="str">
        <f>'Rack Room Work Package'!D13</f>
        <v>Technical Scope: Evaluate &amp; Process Rack Room Modifications Components Bids.
Work Statement: Evaluate vendor bids, select vendor, place contract with vendor.</v>
      </c>
    </row>
    <row r="88" spans="2:4" ht="46.8">
      <c r="B88" s="300" t="str">
        <f>'Rack Room Work Package'!B14</f>
        <v>S335700 /S335800</v>
      </c>
      <c r="C88" s="462" t="str">
        <f>'Rack Room Work Package'!C14</f>
        <v>Procure &amp; Deliver Rack Room Modifications Components   (leadtime and fabrication included)</v>
      </c>
      <c r="D88" s="217" t="str">
        <f>'Rack Room Work Package'!D14</f>
        <v>Technical Scope: Procure &amp; Deliver Rack Room Modifications Components   (leadtime and fabrication included).
Work Statement: Track and manage the procurement of all components for this item.</v>
      </c>
    </row>
    <row r="89" spans="2:4" ht="31.2">
      <c r="B89" s="300" t="str">
        <f>'Rack Room Work Package'!B15</f>
        <v>S335900</v>
      </c>
      <c r="C89" s="462" t="str">
        <f>'Rack Room Work Package'!C15</f>
        <v>Perform Rack Room Modifications Components Acceptance</v>
      </c>
      <c r="D89" s="217" t="str">
        <f>'Rack Room Work Package'!D15</f>
        <v>Technical Scope: Perform Rack Room Modifications Components Acceptance tests.
Work Statement: Receive, inspect and acceptance test all components for this item as appropriate.</v>
      </c>
    </row>
    <row r="90" spans="2:4" ht="31.2">
      <c r="B90" s="300" t="str">
        <f>'Rack Room Work Package'!B16</f>
        <v>S336000</v>
      </c>
      <c r="C90" s="462" t="str">
        <f>'Rack Room Work Package'!C16</f>
        <v>Rack Room Modifications Components Ready for Installation</v>
      </c>
      <c r="D90" s="217" t="str">
        <f>'Rack Room Work Package'!D16</f>
        <v>Milestone</v>
      </c>
    </row>
    <row r="91" spans="2:4" ht="342">
      <c r="B91" s="678" t="str">
        <f>'Control Room Work Package'!C4</f>
        <v>2.04.01.08</v>
      </c>
      <c r="C91" s="465" t="str">
        <f>'Control Room Work Package'!C5</f>
        <v>Control Room Work Package</v>
      </c>
      <c r="D91" s="463" t="str">
        <f>'BoE for Control Room'!B13</f>
        <v>Technical Scope:
This work package encompasses all scientific, engineering and technical staff efforts to plan and supervise all aspects of the specification and design of control room and office modifications required to support the sPHENIX upgrade. (Note custom control room and office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Evaluate the PHENIX control room and offices at building 1008 to update furniture, computers, and related equipmentand components necessary to support the sPHENIX Experiment.
2. Design modifications or replacements, as required for the installation of equipment.
3. Procure the necessary equipment to upgrade the existing control room and offices.
4. Deliver all components and equipment to sPHENIX complex at building 1008 for installation 
 NOTE: - Installation of these components is not included here; that is part of WBS 2.05</v>
      </c>
    </row>
    <row r="92" spans="2:4" ht="31.2">
      <c r="B92" s="300" t="str">
        <f>'Control Room Work Package'!B7</f>
        <v>S336100</v>
      </c>
      <c r="C92" s="462" t="str">
        <f>'Control Room Work Package'!C7</f>
        <v>Analyze Control Room Requirements</v>
      </c>
      <c r="D92" s="217" t="str">
        <f>'Control Room Work Package'!D7</f>
        <v>Technical Scope: Analyze Control Room and Offices Modifications Requirements.
Work Statement: Gather all relevant information from existing PHENIX documentation.</v>
      </c>
    </row>
    <row r="93" spans="2:4" ht="31.2">
      <c r="B93" s="300" t="str">
        <f>'Control Room Work Package'!B8</f>
        <v>S336200</v>
      </c>
      <c r="C93" s="462" t="str">
        <f>'Control Room Work Package'!C8</f>
        <v>Create Control Room Schematic Design and Specification Control Documents</v>
      </c>
      <c r="D93" s="217" t="str">
        <f>'Control Room Work Package'!D8</f>
        <v>Technical Scope :Create Control Room and Offices Modifications Schematic Design and Specification Control Documents.
Work Statement: Make appropriate detail drawings for Control Room and Offices modifications.</v>
      </c>
    </row>
    <row r="94" spans="2:4" ht="31.2">
      <c r="B94" s="300" t="str">
        <f>'Control Room Work Package'!B9</f>
        <v>S336300</v>
      </c>
      <c r="C94" s="462" t="str">
        <f>'Control Room Work Package'!C9</f>
        <v>Review Control Room Design/Safety</v>
      </c>
      <c r="D94" s="217" t="str">
        <f>'Control Room Work Package'!D9</f>
        <v>Technical Scope: Review Control Room and Offices Modifications Design/Safety criteria. 
Work Statement:  Prepare documents and presentations as appropriate for review by CAD Safety Committee.</v>
      </c>
    </row>
    <row r="95" spans="2:4" ht="31.2">
      <c r="B95" s="300" t="str">
        <f>'Control Room Work Package'!B10</f>
        <v>S336400</v>
      </c>
      <c r="C95" s="462" t="str">
        <f>'Control Room Work Package'!C10</f>
        <v>Address Action Items from Control Room Design &amp; Safety Reviews</v>
      </c>
      <c r="D95" s="217" t="str">
        <f>'Control Room Work Package'!D10</f>
        <v>Technical Scope:Address Action Items from Control Room and Offices Modifications  Design &amp; Safety Reviews.
Work Statement: Evaluate committee action items and address appropriately.</v>
      </c>
    </row>
    <row r="96" spans="2:4" ht="31.2">
      <c r="B96" s="300" t="str">
        <f>'Control Room Work Package'!B11</f>
        <v>S336500</v>
      </c>
      <c r="C96" s="462" t="str">
        <f>'Control Room Work Package'!C11</f>
        <v>Design/Safety Reviews Complete, Control Room Components Released for Production</v>
      </c>
      <c r="D96" s="217" t="str">
        <f>'Control Room Work Package'!D11</f>
        <v>Milestone</v>
      </c>
    </row>
    <row r="97" spans="2:4" ht="31.2">
      <c r="B97" s="300" t="str">
        <f>'Control Room Work Package'!B12</f>
        <v>S336600</v>
      </c>
      <c r="C97" s="462" t="str">
        <f>'Control Room Work Package'!C12</f>
        <v>Prepare Control Room Components Procurement Package(s)</v>
      </c>
      <c r="D97" s="217" t="str">
        <f>'Control Room Work Package'!D12</f>
        <v>Technical Scope: Prepare Control Room and Offices Modifications Components Procurement Package(s).
Work Statement: Prepare bid documents and initiate procurement of components.</v>
      </c>
    </row>
    <row r="98" spans="2:4" ht="31.2">
      <c r="B98" s="300" t="str">
        <f>'Control Room Work Package'!B13</f>
        <v>S336700</v>
      </c>
      <c r="C98" s="462" t="str">
        <f>'Control Room Work Package'!C13</f>
        <v>Evaluate &amp; Process Control Room Components Bids</v>
      </c>
      <c r="D98" s="217" t="str">
        <f>'Control Room Work Package'!D13</f>
        <v>Technical Scope:Evaluate &amp; Process Control Room and Offices Modifications Components Bids
Work Statement: Evaluate vendor bids, select vendor, place contract with vendor.</v>
      </c>
    </row>
    <row r="99" spans="2:4" ht="31.2">
      <c r="B99" s="300" t="str">
        <f>'Control Room Work Package'!B14</f>
        <v>S336800 /S336900</v>
      </c>
      <c r="C99" s="462" t="str">
        <f>'Control Room Work Package'!C14</f>
        <v>Procure &amp; Deliver Control Room Components (leadtime and fabrication included)</v>
      </c>
      <c r="D99" s="217" t="str">
        <f>'Control Room Work Package'!D14</f>
        <v>Procure &amp; Deliver Control Room and Offices Modifications Components (leadtime and fabrication included).
Work Statement: Track and manage the procurement of all components for this item.</v>
      </c>
    </row>
    <row r="100" spans="2:4" ht="31.2">
      <c r="B100" s="300" t="str">
        <f>'Control Room Work Package'!B15</f>
        <v>S337000</v>
      </c>
      <c r="C100" s="462" t="str">
        <f>'Control Room Work Package'!C15</f>
        <v>Perform Control Room Components Acceptance</v>
      </c>
      <c r="D100" s="217" t="str">
        <f>'Control Room Work Package'!D15</f>
        <v>Technical Scope: Perform Control Room and Offices Modifications Components Acceptance tests.
Work Statement: Receive, inspect and acceptance test all components for this item as appropriate.</v>
      </c>
    </row>
    <row r="101" spans="2:4" ht="31.8" thickBot="1">
      <c r="B101" s="301" t="str">
        <f>'Control Room Work Package'!B16</f>
        <v>S337100</v>
      </c>
      <c r="C101" s="466" t="str">
        <f>'Control Room Work Package'!C16</f>
        <v>Control Room components Ready for Installation</v>
      </c>
      <c r="D101" s="220" t="str">
        <f>'Control Room Work Package'!D16</f>
        <v>Milestone</v>
      </c>
    </row>
    <row r="105" spans="2:4" ht="17.100000000000001" customHeight="1"/>
    <row r="144" spans="2:3">
      <c r="B144"/>
      <c r="C144"/>
    </row>
    <row r="145" spans="2:3">
      <c r="B145"/>
      <c r="C145"/>
    </row>
    <row r="146" spans="2:3">
      <c r="B146"/>
      <c r="C146"/>
    </row>
    <row r="147" spans="2:3">
      <c r="B147"/>
      <c r="C147"/>
    </row>
    <row r="148" spans="2:3">
      <c r="B148"/>
      <c r="C148"/>
    </row>
    <row r="149" spans="2:3">
      <c r="B149"/>
      <c r="C149"/>
    </row>
    <row r="150" spans="2:3">
      <c r="B150"/>
      <c r="C150"/>
    </row>
    <row r="151" spans="2:3">
      <c r="B151"/>
      <c r="C151"/>
    </row>
    <row r="152" spans="2:3">
      <c r="B152"/>
      <c r="C152"/>
    </row>
    <row r="153" spans="2:3">
      <c r="B153"/>
      <c r="C153"/>
    </row>
    <row r="154" spans="2:3">
      <c r="B154"/>
      <c r="C154"/>
    </row>
    <row r="155" spans="2:3">
      <c r="B155"/>
      <c r="C155"/>
    </row>
    <row r="156" spans="2:3">
      <c r="B156"/>
      <c r="C156"/>
    </row>
    <row r="157" spans="2:3">
      <c r="B157"/>
      <c r="C157"/>
    </row>
    <row r="158" spans="2:3">
      <c r="B158"/>
      <c r="C158"/>
    </row>
    <row r="159" spans="2:3">
      <c r="B159"/>
      <c r="C159"/>
    </row>
  </sheetData>
  <mergeCells count="3">
    <mergeCell ref="B6:B8"/>
    <mergeCell ref="D6:D8"/>
    <mergeCell ref="C4:D4"/>
  </mergeCells>
  <hyperlinks>
    <hyperlink ref="C2" location="Navigation!A1" display="Return to Navigation Page" xr:uid="{00000000-0004-0000-0200-000000000000}"/>
    <hyperlink ref="B9" location="'Det Sup Syst Control Account'!A1" display="'Det Sup Syst Control Account'!A1" xr:uid="{00000000-0004-0000-0200-000001000000}"/>
    <hyperlink ref="B10" location="'Line Electric Work Package'!A1" display="'Line Electric Work Package'!A1" xr:uid="{00000000-0004-0000-0200-000002000000}"/>
    <hyperlink ref="B25" location="'Services Work Package'!A1" display="'Services Work Package'!A1" xr:uid="{00000000-0004-0000-0200-000003000000}"/>
    <hyperlink ref="B36" location="'Racks Work Package'!A1" display="'Racks Work Package'!A1" xr:uid="{00000000-0004-0000-0200-000004000000}"/>
    <hyperlink ref="B47" location="'Gas &amp; Cooling Work Package'!A1" display="'Gas &amp; Cooling Work Package'!A1" xr:uid="{00000000-0004-0000-0200-000005000000}"/>
    <hyperlink ref="B58" location="'Detector Safety Work Package'!A1" display="'Detector Safety Work Package'!A1" xr:uid="{00000000-0004-0000-0200-000006000000}"/>
    <hyperlink ref="B69" location="'GMH &amp; Gas Pad Work Package'!A1" display="'GMH &amp; Gas Pad Work Package'!A1" xr:uid="{00000000-0004-0000-0200-000007000000}"/>
    <hyperlink ref="B80" location="'Rack Room Work Package'!A1" display="'Rack Room Work Package'!A1" xr:uid="{00000000-0004-0000-0200-000008000000}"/>
    <hyperlink ref="B91" location="'Control Room Work Package'!A1" display="'Control Room Work Package'!A1" xr:uid="{00000000-0004-0000-0200-000009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B1:Q97"/>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9" width="10.8984375" style="395"/>
    <col min="10" max="10" width="11.3984375" style="395" bestFit="1" customWidth="1"/>
    <col min="11" max="12" width="10.8984375" style="395"/>
    <col min="13" max="13" width="16" style="395" customWidth="1"/>
    <col min="14" max="16384" width="10.8984375" style="395"/>
  </cols>
  <sheetData>
    <row r="1" spans="2:17" ht="16.2" thickBot="1"/>
    <row r="2" spans="2:17" ht="26.1" customHeight="1">
      <c r="B2" s="396"/>
      <c r="C2" s="397"/>
      <c r="D2" s="397"/>
      <c r="E2" s="397"/>
      <c r="F2" s="846" t="s">
        <v>44</v>
      </c>
      <c r="G2" s="847"/>
      <c r="H2" s="847"/>
      <c r="I2" s="847"/>
      <c r="J2" s="847"/>
      <c r="K2" s="847"/>
      <c r="L2" s="848"/>
      <c r="M2" s="853" t="s">
        <v>22</v>
      </c>
      <c r="N2" s="855">
        <v>42814</v>
      </c>
      <c r="O2" s="856"/>
      <c r="P2" s="856"/>
      <c r="Q2" s="857"/>
    </row>
    <row r="3" spans="2:17" ht="15.9" customHeight="1" thickBot="1">
      <c r="B3" s="398"/>
      <c r="C3" s="399"/>
      <c r="D3" s="399"/>
      <c r="E3" s="399"/>
      <c r="F3" s="849"/>
      <c r="G3" s="850"/>
      <c r="H3" s="850"/>
      <c r="I3" s="850"/>
      <c r="J3" s="850"/>
      <c r="K3" s="850"/>
      <c r="L3" s="851"/>
      <c r="M3" s="854"/>
      <c r="N3" s="858"/>
      <c r="O3" s="858"/>
      <c r="P3" s="858"/>
      <c r="Q3" s="859"/>
    </row>
    <row r="4" spans="2:17" ht="18" customHeight="1">
      <c r="B4" s="398"/>
      <c r="C4" s="399"/>
      <c r="D4" s="399"/>
      <c r="E4" s="399"/>
      <c r="F4" s="849"/>
      <c r="G4" s="850"/>
      <c r="H4" s="850"/>
      <c r="I4" s="850"/>
      <c r="J4" s="850"/>
      <c r="K4" s="850"/>
      <c r="L4" s="851"/>
      <c r="M4" s="853" t="s">
        <v>23</v>
      </c>
      <c r="N4" s="856" t="s">
        <v>180</v>
      </c>
      <c r="O4" s="856"/>
      <c r="P4" s="856"/>
      <c r="Q4" s="857"/>
    </row>
    <row r="5" spans="2:17" ht="16.2" thickBot="1">
      <c r="B5" s="398"/>
      <c r="C5" s="399"/>
      <c r="D5" s="399"/>
      <c r="E5" s="399"/>
      <c r="F5" s="849"/>
      <c r="G5" s="850"/>
      <c r="H5" s="850"/>
      <c r="I5" s="850"/>
      <c r="J5" s="850"/>
      <c r="K5" s="850"/>
      <c r="L5" s="851"/>
      <c r="M5" s="860"/>
      <c r="N5" s="858"/>
      <c r="O5" s="858"/>
      <c r="P5" s="858"/>
      <c r="Q5" s="859"/>
    </row>
    <row r="6" spans="2:17" ht="21" customHeight="1">
      <c r="B6" s="398"/>
      <c r="C6" s="399"/>
      <c r="D6" s="399"/>
      <c r="E6" s="399"/>
      <c r="F6" s="849"/>
      <c r="G6" s="850"/>
      <c r="H6" s="850"/>
      <c r="I6" s="850"/>
      <c r="J6" s="850"/>
      <c r="K6" s="850"/>
      <c r="L6" s="850"/>
      <c r="M6" s="861" t="s">
        <v>24</v>
      </c>
      <c r="N6" s="863"/>
      <c r="O6" s="863"/>
      <c r="P6" s="863"/>
      <c r="Q6" s="864"/>
    </row>
    <row r="7" spans="2:17" ht="16.2" thickBot="1">
      <c r="B7" s="398"/>
      <c r="C7" s="399"/>
      <c r="D7" s="399"/>
      <c r="E7" s="399"/>
      <c r="F7" s="849"/>
      <c r="G7" s="852"/>
      <c r="H7" s="852"/>
      <c r="I7" s="852"/>
      <c r="J7" s="852"/>
      <c r="K7" s="852"/>
      <c r="L7" s="852"/>
      <c r="M7" s="862"/>
      <c r="N7" s="865"/>
      <c r="O7" s="865"/>
      <c r="P7" s="865"/>
      <c r="Q7" s="866"/>
    </row>
    <row r="8" spans="2:17" s="400" customFormat="1" ht="27" customHeight="1">
      <c r="B8" s="805" t="s">
        <v>26</v>
      </c>
      <c r="C8" s="806"/>
      <c r="D8" s="806"/>
      <c r="E8" s="806"/>
      <c r="F8" s="807"/>
      <c r="G8" s="805" t="s">
        <v>25</v>
      </c>
      <c r="H8" s="806"/>
      <c r="I8" s="806"/>
      <c r="J8" s="806"/>
      <c r="K8" s="806"/>
      <c r="L8" s="806"/>
      <c r="M8" s="828"/>
      <c r="N8" s="829" t="s">
        <v>27</v>
      </c>
      <c r="O8" s="830"/>
      <c r="P8" s="830"/>
      <c r="Q8" s="828"/>
    </row>
    <row r="9" spans="2:17">
      <c r="B9" s="831" t="str">
        <f>'Det Sup Syst Control Account'!C7</f>
        <v>Detector Support Systems</v>
      </c>
      <c r="C9" s="832"/>
      <c r="D9" s="832"/>
      <c r="E9" s="832"/>
      <c r="F9" s="833"/>
      <c r="G9" s="829" t="str">
        <f>'Det Sup Syst Control Account'!B7</f>
        <v>2.04.01</v>
      </c>
      <c r="H9" s="830"/>
      <c r="I9" s="830"/>
      <c r="J9" s="830"/>
      <c r="K9" s="830"/>
      <c r="L9" s="830"/>
      <c r="M9" s="828"/>
      <c r="N9" s="840" t="s">
        <v>43</v>
      </c>
      <c r="O9" s="841"/>
      <c r="P9" s="841"/>
      <c r="Q9" s="842"/>
    </row>
    <row r="10" spans="2:17" ht="24" customHeight="1" thickBot="1">
      <c r="B10" s="834"/>
      <c r="C10" s="835"/>
      <c r="D10" s="835"/>
      <c r="E10" s="835"/>
      <c r="F10" s="836"/>
      <c r="G10" s="837"/>
      <c r="H10" s="838"/>
      <c r="I10" s="838"/>
      <c r="J10" s="838"/>
      <c r="K10" s="838"/>
      <c r="L10" s="838"/>
      <c r="M10" s="839"/>
      <c r="N10" s="843"/>
      <c r="O10" s="844"/>
      <c r="P10" s="844"/>
      <c r="Q10" s="845"/>
    </row>
    <row r="11" spans="2:17" ht="24" customHeight="1" thickBot="1">
      <c r="B11" s="469"/>
      <c r="C11" s="788" t="s">
        <v>362</v>
      </c>
      <c r="D11" s="788"/>
      <c r="E11" s="788"/>
      <c r="F11" s="788"/>
      <c r="G11" s="468"/>
      <c r="H11" s="468"/>
      <c r="I11" s="468"/>
      <c r="J11" s="468"/>
      <c r="K11" s="468"/>
      <c r="L11" s="468"/>
      <c r="M11" s="468"/>
      <c r="N11" s="470"/>
      <c r="O11" s="470"/>
      <c r="P11" s="470"/>
      <c r="Q11" s="471"/>
    </row>
    <row r="12" spans="2:17" s="400" customFormat="1" ht="68.099999999999994" customHeight="1">
      <c r="B12" s="802" t="s">
        <v>28</v>
      </c>
      <c r="C12" s="803"/>
      <c r="D12" s="803"/>
      <c r="E12" s="803"/>
      <c r="F12" s="803"/>
      <c r="G12" s="803"/>
      <c r="H12" s="803"/>
      <c r="I12" s="803"/>
      <c r="J12" s="803"/>
      <c r="K12" s="803"/>
      <c r="L12" s="803"/>
      <c r="M12" s="803"/>
      <c r="N12" s="803"/>
      <c r="O12" s="803"/>
      <c r="P12" s="803"/>
      <c r="Q12" s="804"/>
    </row>
    <row r="13" spans="2:17" ht="105.9" customHeight="1">
      <c r="B13" s="821" t="s">
        <v>419</v>
      </c>
      <c r="C13" s="822"/>
      <c r="D13" s="822"/>
      <c r="E13" s="822"/>
      <c r="F13" s="822"/>
      <c r="G13" s="822"/>
      <c r="H13" s="822"/>
      <c r="I13" s="822"/>
      <c r="J13" s="822"/>
      <c r="K13" s="822"/>
      <c r="L13" s="822"/>
      <c r="M13" s="822"/>
      <c r="N13" s="822"/>
      <c r="O13" s="822"/>
      <c r="P13" s="822"/>
      <c r="Q13" s="823"/>
    </row>
    <row r="14" spans="2:17" ht="105.9" customHeight="1">
      <c r="B14" s="824"/>
      <c r="C14" s="822"/>
      <c r="D14" s="822"/>
      <c r="E14" s="822"/>
      <c r="F14" s="822"/>
      <c r="G14" s="822"/>
      <c r="H14" s="822"/>
      <c r="I14" s="822"/>
      <c r="J14" s="822"/>
      <c r="K14" s="822"/>
      <c r="L14" s="822"/>
      <c r="M14" s="822"/>
      <c r="N14" s="822"/>
      <c r="O14" s="822"/>
      <c r="P14" s="822"/>
      <c r="Q14" s="823"/>
    </row>
    <row r="15" spans="2:17" ht="105.9" customHeight="1">
      <c r="B15" s="824"/>
      <c r="C15" s="822"/>
      <c r="D15" s="822"/>
      <c r="E15" s="822"/>
      <c r="F15" s="822"/>
      <c r="G15" s="822"/>
      <c r="H15" s="822"/>
      <c r="I15" s="822"/>
      <c r="J15" s="822"/>
      <c r="K15" s="822"/>
      <c r="L15" s="822"/>
      <c r="M15" s="822"/>
      <c r="N15" s="822"/>
      <c r="O15" s="822"/>
      <c r="P15" s="822"/>
      <c r="Q15" s="823"/>
    </row>
    <row r="16" spans="2:17" ht="105.9" customHeight="1">
      <c r="B16" s="824"/>
      <c r="C16" s="822"/>
      <c r="D16" s="822"/>
      <c r="E16" s="822"/>
      <c r="F16" s="822"/>
      <c r="G16" s="822"/>
      <c r="H16" s="822"/>
      <c r="I16" s="822"/>
      <c r="J16" s="822"/>
      <c r="K16" s="822"/>
      <c r="L16" s="822"/>
      <c r="M16" s="822"/>
      <c r="N16" s="822"/>
      <c r="O16" s="822"/>
      <c r="P16" s="822"/>
      <c r="Q16" s="823"/>
    </row>
    <row r="17" spans="2:17" ht="105.9" customHeight="1" thickBot="1">
      <c r="B17" s="825"/>
      <c r="C17" s="826"/>
      <c r="D17" s="826"/>
      <c r="E17" s="826"/>
      <c r="F17" s="826"/>
      <c r="G17" s="826"/>
      <c r="H17" s="826"/>
      <c r="I17" s="826"/>
      <c r="J17" s="826"/>
      <c r="K17" s="826"/>
      <c r="L17" s="826"/>
      <c r="M17" s="826"/>
      <c r="N17" s="826"/>
      <c r="O17" s="826"/>
      <c r="P17" s="826"/>
      <c r="Q17" s="827"/>
    </row>
    <row r="18" spans="2:17" s="400" customFormat="1" ht="27" customHeight="1">
      <c r="B18" s="805" t="s">
        <v>29</v>
      </c>
      <c r="C18" s="806"/>
      <c r="D18" s="806"/>
      <c r="E18" s="806"/>
      <c r="F18" s="806"/>
      <c r="G18" s="806"/>
      <c r="H18" s="806"/>
      <c r="I18" s="806"/>
      <c r="J18" s="806"/>
      <c r="K18" s="806"/>
      <c r="L18" s="806"/>
      <c r="M18" s="806"/>
      <c r="N18" s="806"/>
      <c r="O18" s="806"/>
      <c r="P18" s="806"/>
      <c r="Q18" s="807"/>
    </row>
    <row r="19" spans="2:17">
      <c r="B19" s="401"/>
      <c r="Q19" s="402"/>
    </row>
    <row r="20" spans="2:17">
      <c r="B20" s="401"/>
      <c r="Q20" s="402"/>
    </row>
    <row r="21" spans="2:17" ht="18.600000000000001" thickBot="1">
      <c r="B21" s="401"/>
      <c r="C21" s="20"/>
      <c r="D21" s="404" t="s">
        <v>30</v>
      </c>
      <c r="Q21" s="402"/>
    </row>
    <row r="22" spans="2:17" ht="18.600000000000001" thickBot="1">
      <c r="B22" s="401"/>
      <c r="C22" s="20"/>
      <c r="D22" s="404" t="s">
        <v>31</v>
      </c>
      <c r="Q22" s="402"/>
    </row>
    <row r="23" spans="2:17" ht="18.600000000000001" thickBot="1">
      <c r="B23" s="401"/>
      <c r="C23" s="20"/>
      <c r="D23" s="404" t="s">
        <v>32</v>
      </c>
      <c r="Q23" s="402"/>
    </row>
    <row r="24" spans="2:17" ht="18.600000000000001" thickBot="1">
      <c r="B24" s="401"/>
      <c r="C24" s="20"/>
      <c r="D24" s="404" t="s">
        <v>33</v>
      </c>
      <c r="Q24" s="402"/>
    </row>
    <row r="25" spans="2:17" ht="18.600000000000001" thickBot="1">
      <c r="B25" s="401"/>
      <c r="C25" s="20"/>
      <c r="D25" s="404" t="s">
        <v>34</v>
      </c>
      <c r="Q25" s="402"/>
    </row>
    <row r="26" spans="2:17" ht="18.600000000000001" thickBot="1">
      <c r="B26" s="401"/>
      <c r="C26" s="20" t="s">
        <v>42</v>
      </c>
      <c r="D26" s="404" t="s">
        <v>35</v>
      </c>
      <c r="Q26" s="402"/>
    </row>
    <row r="27" spans="2:17" ht="18.600000000000001" thickBot="1">
      <c r="B27" s="401"/>
      <c r="C27" s="20" t="s">
        <v>42</v>
      </c>
      <c r="D27" s="404" t="s">
        <v>36</v>
      </c>
      <c r="Q27" s="402"/>
    </row>
    <row r="28" spans="2:17" ht="18.600000000000001" thickBot="1">
      <c r="B28" s="401"/>
      <c r="C28" s="20"/>
      <c r="D28" s="404" t="s">
        <v>37</v>
      </c>
      <c r="Q28" s="402"/>
    </row>
    <row r="29" spans="2:17">
      <c r="B29" s="401"/>
      <c r="Q29" s="402"/>
    </row>
    <row r="30" spans="2:17" ht="16.2" thickBot="1">
      <c r="B30" s="405"/>
      <c r="C30" s="403"/>
      <c r="D30" s="403"/>
      <c r="E30" s="403"/>
      <c r="F30" s="403"/>
      <c r="G30" s="403"/>
      <c r="H30" s="403"/>
      <c r="I30" s="403"/>
      <c r="J30" s="403"/>
      <c r="K30" s="403"/>
      <c r="L30" s="403"/>
      <c r="M30" s="403"/>
      <c r="N30" s="403"/>
      <c r="O30" s="403"/>
      <c r="P30" s="403"/>
      <c r="Q30" s="406"/>
    </row>
    <row r="31" spans="2:17" s="400" customFormat="1" ht="26.1" customHeight="1">
      <c r="B31" s="805" t="s">
        <v>38</v>
      </c>
      <c r="C31" s="806"/>
      <c r="D31" s="806"/>
      <c r="E31" s="806"/>
      <c r="F31" s="806"/>
      <c r="G31" s="806"/>
      <c r="H31" s="806"/>
      <c r="I31" s="806"/>
      <c r="J31" s="806"/>
      <c r="K31" s="806"/>
      <c r="L31" s="806"/>
      <c r="M31" s="806"/>
      <c r="N31" s="806"/>
      <c r="O31" s="806"/>
      <c r="P31" s="806"/>
      <c r="Q31" s="807"/>
    </row>
    <row r="32" spans="2:17">
      <c r="B32" s="808" t="s">
        <v>178</v>
      </c>
      <c r="C32" s="809"/>
      <c r="D32" s="809"/>
      <c r="E32" s="809"/>
      <c r="F32" s="809"/>
      <c r="G32" s="809"/>
      <c r="H32" s="809"/>
      <c r="I32" s="809"/>
      <c r="J32" s="809"/>
      <c r="K32" s="809"/>
      <c r="L32" s="809"/>
      <c r="M32" s="809"/>
      <c r="N32" s="809"/>
      <c r="O32" s="809"/>
      <c r="P32" s="809"/>
      <c r="Q32" s="810"/>
    </row>
    <row r="33" spans="2:17">
      <c r="B33" s="811"/>
      <c r="C33" s="809"/>
      <c r="D33" s="809"/>
      <c r="E33" s="809"/>
      <c r="F33" s="809"/>
      <c r="G33" s="809"/>
      <c r="H33" s="809"/>
      <c r="I33" s="809"/>
      <c r="J33" s="809"/>
      <c r="K33" s="809"/>
      <c r="L33" s="809"/>
      <c r="M33" s="809"/>
      <c r="N33" s="809"/>
      <c r="O33" s="809"/>
      <c r="P33" s="809"/>
      <c r="Q33" s="810"/>
    </row>
    <row r="34" spans="2:17">
      <c r="B34" s="811"/>
      <c r="C34" s="809"/>
      <c r="D34" s="809"/>
      <c r="E34" s="809"/>
      <c r="F34" s="809"/>
      <c r="G34" s="809"/>
      <c r="H34" s="809"/>
      <c r="I34" s="809"/>
      <c r="J34" s="809"/>
      <c r="K34" s="809"/>
      <c r="L34" s="809"/>
      <c r="M34" s="809"/>
      <c r="N34" s="809"/>
      <c r="O34" s="809"/>
      <c r="P34" s="809"/>
      <c r="Q34" s="810"/>
    </row>
    <row r="35" spans="2:17">
      <c r="B35" s="811"/>
      <c r="C35" s="809"/>
      <c r="D35" s="809"/>
      <c r="E35" s="809"/>
      <c r="F35" s="809"/>
      <c r="G35" s="809"/>
      <c r="H35" s="809"/>
      <c r="I35" s="809"/>
      <c r="J35" s="809"/>
      <c r="K35" s="809"/>
      <c r="L35" s="809"/>
      <c r="M35" s="809"/>
      <c r="N35" s="809"/>
      <c r="O35" s="809"/>
      <c r="P35" s="809"/>
      <c r="Q35" s="810"/>
    </row>
    <row r="36" spans="2:17">
      <c r="B36" s="811"/>
      <c r="C36" s="809"/>
      <c r="D36" s="809"/>
      <c r="E36" s="809"/>
      <c r="F36" s="809"/>
      <c r="G36" s="809"/>
      <c r="H36" s="809"/>
      <c r="I36" s="809"/>
      <c r="J36" s="809"/>
      <c r="K36" s="809"/>
      <c r="L36" s="809"/>
      <c r="M36" s="809"/>
      <c r="N36" s="809"/>
      <c r="O36" s="809"/>
      <c r="P36" s="809"/>
      <c r="Q36" s="810"/>
    </row>
    <row r="37" spans="2:17">
      <c r="B37" s="811"/>
      <c r="C37" s="809"/>
      <c r="D37" s="809"/>
      <c r="E37" s="809"/>
      <c r="F37" s="809"/>
      <c r="G37" s="809"/>
      <c r="H37" s="809"/>
      <c r="I37" s="809"/>
      <c r="J37" s="809"/>
      <c r="K37" s="809"/>
      <c r="L37" s="809"/>
      <c r="M37" s="809"/>
      <c r="N37" s="809"/>
      <c r="O37" s="809"/>
      <c r="P37" s="809"/>
      <c r="Q37" s="810"/>
    </row>
    <row r="38" spans="2:17">
      <c r="B38" s="811"/>
      <c r="C38" s="809"/>
      <c r="D38" s="809"/>
      <c r="E38" s="809"/>
      <c r="F38" s="809"/>
      <c r="G38" s="809"/>
      <c r="H38" s="809"/>
      <c r="I38" s="809"/>
      <c r="J38" s="809"/>
      <c r="K38" s="809"/>
      <c r="L38" s="809"/>
      <c r="M38" s="809"/>
      <c r="N38" s="809"/>
      <c r="O38" s="809"/>
      <c r="P38" s="809"/>
      <c r="Q38" s="810"/>
    </row>
    <row r="39" spans="2:17">
      <c r="B39" s="811"/>
      <c r="C39" s="809"/>
      <c r="D39" s="809"/>
      <c r="E39" s="809"/>
      <c r="F39" s="809"/>
      <c r="G39" s="809"/>
      <c r="H39" s="809"/>
      <c r="I39" s="809"/>
      <c r="J39" s="809"/>
      <c r="K39" s="809"/>
      <c r="L39" s="809"/>
      <c r="M39" s="809"/>
      <c r="N39" s="809"/>
      <c r="O39" s="809"/>
      <c r="P39" s="809"/>
      <c r="Q39" s="810"/>
    </row>
    <row r="40" spans="2:17">
      <c r="B40" s="811"/>
      <c r="C40" s="809"/>
      <c r="D40" s="809"/>
      <c r="E40" s="809"/>
      <c r="F40" s="809"/>
      <c r="G40" s="809"/>
      <c r="H40" s="809"/>
      <c r="I40" s="809"/>
      <c r="J40" s="809"/>
      <c r="K40" s="809"/>
      <c r="L40" s="809"/>
      <c r="M40" s="809"/>
      <c r="N40" s="809"/>
      <c r="O40" s="809"/>
      <c r="P40" s="809"/>
      <c r="Q40" s="810"/>
    </row>
    <row r="41" spans="2:17">
      <c r="B41" s="811"/>
      <c r="C41" s="809"/>
      <c r="D41" s="809"/>
      <c r="E41" s="809"/>
      <c r="F41" s="809"/>
      <c r="G41" s="809"/>
      <c r="H41" s="809"/>
      <c r="I41" s="809"/>
      <c r="J41" s="809"/>
      <c r="K41" s="809"/>
      <c r="L41" s="809"/>
      <c r="M41" s="809"/>
      <c r="N41" s="809"/>
      <c r="O41" s="809"/>
      <c r="P41" s="809"/>
      <c r="Q41" s="810"/>
    </row>
    <row r="42" spans="2:17">
      <c r="B42" s="811"/>
      <c r="C42" s="809"/>
      <c r="D42" s="809"/>
      <c r="E42" s="809"/>
      <c r="F42" s="809"/>
      <c r="G42" s="809"/>
      <c r="H42" s="809"/>
      <c r="I42" s="809"/>
      <c r="J42" s="809"/>
      <c r="K42" s="809"/>
      <c r="L42" s="809"/>
      <c r="M42" s="809"/>
      <c r="N42" s="809"/>
      <c r="O42" s="809"/>
      <c r="P42" s="809"/>
      <c r="Q42" s="810"/>
    </row>
    <row r="43" spans="2:17" ht="16.2" thickBot="1">
      <c r="B43" s="812"/>
      <c r="C43" s="813"/>
      <c r="D43" s="813"/>
      <c r="E43" s="813"/>
      <c r="F43" s="813"/>
      <c r="G43" s="813"/>
      <c r="H43" s="813"/>
      <c r="I43" s="813"/>
      <c r="J43" s="813"/>
      <c r="K43" s="813"/>
      <c r="L43" s="813"/>
      <c r="M43" s="813"/>
      <c r="N43" s="813"/>
      <c r="O43" s="813"/>
      <c r="P43" s="813"/>
      <c r="Q43" s="814"/>
    </row>
    <row r="44" spans="2:17">
      <c r="B44" s="815" t="s">
        <v>39</v>
      </c>
      <c r="C44" s="816"/>
      <c r="D44" s="816"/>
      <c r="E44" s="816"/>
      <c r="F44" s="816"/>
      <c r="G44" s="816"/>
      <c r="H44" s="816"/>
      <c r="I44" s="816"/>
      <c r="J44" s="816"/>
      <c r="K44" s="816"/>
      <c r="L44" s="816"/>
      <c r="M44" s="816"/>
      <c r="N44" s="816"/>
      <c r="O44" s="816"/>
      <c r="P44" s="816"/>
      <c r="Q44" s="817"/>
    </row>
    <row r="45" spans="2:17">
      <c r="B45" s="818"/>
      <c r="C45" s="819"/>
      <c r="D45" s="819"/>
      <c r="E45" s="819"/>
      <c r="F45" s="819"/>
      <c r="G45" s="819"/>
      <c r="H45" s="819"/>
      <c r="I45" s="819"/>
      <c r="J45" s="819"/>
      <c r="K45" s="819"/>
      <c r="L45" s="819"/>
      <c r="M45" s="819"/>
      <c r="N45" s="819"/>
      <c r="O45" s="819"/>
      <c r="P45" s="819"/>
      <c r="Q45" s="820"/>
    </row>
    <row r="46" spans="2:17">
      <c r="B46" s="795" t="s">
        <v>439</v>
      </c>
      <c r="C46" s="796"/>
      <c r="D46" s="796"/>
      <c r="E46" s="796"/>
      <c r="F46" s="796"/>
      <c r="G46" s="796"/>
      <c r="H46" s="796"/>
      <c r="I46" s="796"/>
      <c r="J46" s="796"/>
      <c r="K46" s="796"/>
      <c r="L46" s="796"/>
      <c r="M46" s="796"/>
      <c r="N46" s="796"/>
      <c r="O46" s="796"/>
      <c r="P46" s="796"/>
      <c r="Q46" s="797"/>
    </row>
    <row r="47" spans="2:17">
      <c r="B47" s="798"/>
      <c r="C47" s="796"/>
      <c r="D47" s="796"/>
      <c r="E47" s="796"/>
      <c r="F47" s="796"/>
      <c r="G47" s="796"/>
      <c r="H47" s="796"/>
      <c r="I47" s="796"/>
      <c r="J47" s="796"/>
      <c r="K47" s="796"/>
      <c r="L47" s="796"/>
      <c r="M47" s="796"/>
      <c r="N47" s="796"/>
      <c r="O47" s="796"/>
      <c r="P47" s="796"/>
      <c r="Q47" s="797"/>
    </row>
    <row r="48" spans="2:17">
      <c r="B48" s="798"/>
      <c r="C48" s="796"/>
      <c r="D48" s="796"/>
      <c r="E48" s="796"/>
      <c r="F48" s="796"/>
      <c r="G48" s="796"/>
      <c r="H48" s="796"/>
      <c r="I48" s="796"/>
      <c r="J48" s="796"/>
      <c r="K48" s="796"/>
      <c r="L48" s="796"/>
      <c r="M48" s="796"/>
      <c r="N48" s="796"/>
      <c r="O48" s="796"/>
      <c r="P48" s="796"/>
      <c r="Q48" s="797"/>
    </row>
    <row r="49" spans="2:17">
      <c r="B49" s="798"/>
      <c r="C49" s="796"/>
      <c r="D49" s="796"/>
      <c r="E49" s="796"/>
      <c r="F49" s="796"/>
      <c r="G49" s="796"/>
      <c r="H49" s="796"/>
      <c r="I49" s="796"/>
      <c r="J49" s="796"/>
      <c r="K49" s="796"/>
      <c r="L49" s="796"/>
      <c r="M49" s="796"/>
      <c r="N49" s="796"/>
      <c r="O49" s="796"/>
      <c r="P49" s="796"/>
      <c r="Q49" s="797"/>
    </row>
    <row r="50" spans="2:17">
      <c r="B50" s="798"/>
      <c r="C50" s="796"/>
      <c r="D50" s="796"/>
      <c r="E50" s="796"/>
      <c r="F50" s="796"/>
      <c r="G50" s="796"/>
      <c r="H50" s="796"/>
      <c r="I50" s="796"/>
      <c r="J50" s="796"/>
      <c r="K50" s="796"/>
      <c r="L50" s="796"/>
      <c r="M50" s="796"/>
      <c r="N50" s="796"/>
      <c r="O50" s="796"/>
      <c r="P50" s="796"/>
      <c r="Q50" s="797"/>
    </row>
    <row r="51" spans="2:17">
      <c r="B51" s="798"/>
      <c r="C51" s="796"/>
      <c r="D51" s="796"/>
      <c r="E51" s="796"/>
      <c r="F51" s="796"/>
      <c r="G51" s="796"/>
      <c r="H51" s="796"/>
      <c r="I51" s="796"/>
      <c r="J51" s="796"/>
      <c r="K51" s="796"/>
      <c r="L51" s="796"/>
      <c r="M51" s="796"/>
      <c r="N51" s="796"/>
      <c r="O51" s="796"/>
      <c r="P51" s="796"/>
      <c r="Q51" s="797"/>
    </row>
    <row r="52" spans="2:17">
      <c r="B52" s="798"/>
      <c r="C52" s="796"/>
      <c r="D52" s="796"/>
      <c r="E52" s="796"/>
      <c r="F52" s="796"/>
      <c r="G52" s="796"/>
      <c r="H52" s="796"/>
      <c r="I52" s="796"/>
      <c r="J52" s="796"/>
      <c r="K52" s="796"/>
      <c r="L52" s="796"/>
      <c r="M52" s="796"/>
      <c r="N52" s="796"/>
      <c r="O52" s="796"/>
      <c r="P52" s="796"/>
      <c r="Q52" s="797"/>
    </row>
    <row r="53" spans="2:17">
      <c r="B53" s="798"/>
      <c r="C53" s="796"/>
      <c r="D53" s="796"/>
      <c r="E53" s="796"/>
      <c r="F53" s="796"/>
      <c r="G53" s="796"/>
      <c r="H53" s="796"/>
      <c r="I53" s="796"/>
      <c r="J53" s="796"/>
      <c r="K53" s="796"/>
      <c r="L53" s="796"/>
      <c r="M53" s="796"/>
      <c r="N53" s="796"/>
      <c r="O53" s="796"/>
      <c r="P53" s="796"/>
      <c r="Q53" s="797"/>
    </row>
    <row r="54" spans="2:17">
      <c r="B54" s="798"/>
      <c r="C54" s="796"/>
      <c r="D54" s="796"/>
      <c r="E54" s="796"/>
      <c r="F54" s="796"/>
      <c r="G54" s="796"/>
      <c r="H54" s="796"/>
      <c r="I54" s="796"/>
      <c r="J54" s="796"/>
      <c r="K54" s="796"/>
      <c r="L54" s="796"/>
      <c r="M54" s="796"/>
      <c r="N54" s="796"/>
      <c r="O54" s="796"/>
      <c r="P54" s="796"/>
      <c r="Q54" s="797"/>
    </row>
    <row r="55" spans="2:17">
      <c r="B55" s="798"/>
      <c r="C55" s="796"/>
      <c r="D55" s="796"/>
      <c r="E55" s="796"/>
      <c r="F55" s="796"/>
      <c r="G55" s="796"/>
      <c r="H55" s="796"/>
      <c r="I55" s="796"/>
      <c r="J55" s="796"/>
      <c r="K55" s="796"/>
      <c r="L55" s="796"/>
      <c r="M55" s="796"/>
      <c r="N55" s="796"/>
      <c r="O55" s="796"/>
      <c r="P55" s="796"/>
      <c r="Q55" s="797"/>
    </row>
    <row r="56" spans="2:17">
      <c r="B56" s="798"/>
      <c r="C56" s="796"/>
      <c r="D56" s="796"/>
      <c r="E56" s="796"/>
      <c r="F56" s="796"/>
      <c r="G56" s="796"/>
      <c r="H56" s="796"/>
      <c r="I56" s="796"/>
      <c r="J56" s="796"/>
      <c r="K56" s="796"/>
      <c r="L56" s="796"/>
      <c r="M56" s="796"/>
      <c r="N56" s="796"/>
      <c r="O56" s="796"/>
      <c r="P56" s="796"/>
      <c r="Q56" s="797"/>
    </row>
    <row r="57" spans="2:17">
      <c r="B57" s="798"/>
      <c r="C57" s="796"/>
      <c r="D57" s="796"/>
      <c r="E57" s="796"/>
      <c r="F57" s="796"/>
      <c r="G57" s="796"/>
      <c r="H57" s="796"/>
      <c r="I57" s="796"/>
      <c r="J57" s="796"/>
      <c r="K57" s="796"/>
      <c r="L57" s="796"/>
      <c r="M57" s="796"/>
      <c r="N57" s="796"/>
      <c r="O57" s="796"/>
      <c r="P57" s="796"/>
      <c r="Q57" s="797"/>
    </row>
    <row r="58" spans="2:17">
      <c r="B58" s="798"/>
      <c r="C58" s="796"/>
      <c r="D58" s="796"/>
      <c r="E58" s="796"/>
      <c r="F58" s="796"/>
      <c r="G58" s="796"/>
      <c r="H58" s="796"/>
      <c r="I58" s="796"/>
      <c r="J58" s="796"/>
      <c r="K58" s="796"/>
      <c r="L58" s="796"/>
      <c r="M58" s="796"/>
      <c r="N58" s="796"/>
      <c r="O58" s="796"/>
      <c r="P58" s="796"/>
      <c r="Q58" s="797"/>
    </row>
    <row r="59" spans="2:17">
      <c r="B59" s="798"/>
      <c r="C59" s="796"/>
      <c r="D59" s="796"/>
      <c r="E59" s="796"/>
      <c r="F59" s="796"/>
      <c r="G59" s="796"/>
      <c r="H59" s="796"/>
      <c r="I59" s="796"/>
      <c r="J59" s="796"/>
      <c r="K59" s="796"/>
      <c r="L59" s="796"/>
      <c r="M59" s="796"/>
      <c r="N59" s="796"/>
      <c r="O59" s="796"/>
      <c r="P59" s="796"/>
      <c r="Q59" s="797"/>
    </row>
    <row r="60" spans="2:17">
      <c r="B60" s="798"/>
      <c r="C60" s="796"/>
      <c r="D60" s="796"/>
      <c r="E60" s="796"/>
      <c r="F60" s="796"/>
      <c r="G60" s="796"/>
      <c r="H60" s="796"/>
      <c r="I60" s="796"/>
      <c r="J60" s="796"/>
      <c r="K60" s="796"/>
      <c r="L60" s="796"/>
      <c r="M60" s="796"/>
      <c r="N60" s="796"/>
      <c r="O60" s="796"/>
      <c r="P60" s="796"/>
      <c r="Q60" s="797"/>
    </row>
    <row r="61" spans="2:17" ht="16.2" thickBot="1">
      <c r="B61" s="799"/>
      <c r="C61" s="800"/>
      <c r="D61" s="800"/>
      <c r="E61" s="800"/>
      <c r="F61" s="800"/>
      <c r="G61" s="800"/>
      <c r="H61" s="800"/>
      <c r="I61" s="800"/>
      <c r="J61" s="800"/>
      <c r="K61" s="800"/>
      <c r="L61" s="800"/>
      <c r="M61" s="800"/>
      <c r="N61" s="800"/>
      <c r="O61" s="800"/>
      <c r="P61" s="800"/>
      <c r="Q61" s="801"/>
    </row>
    <row r="62" spans="2:17">
      <c r="B62" s="770" t="s">
        <v>40</v>
      </c>
      <c r="C62" s="771"/>
      <c r="D62" s="771"/>
      <c r="E62" s="771"/>
      <c r="F62" s="771"/>
      <c r="G62" s="771"/>
      <c r="H62" s="771"/>
      <c r="I62" s="771"/>
      <c r="J62" s="771"/>
      <c r="K62" s="771"/>
      <c r="L62" s="771"/>
      <c r="M62" s="771"/>
      <c r="N62" s="771"/>
      <c r="O62" s="771"/>
      <c r="P62" s="771"/>
      <c r="Q62" s="772"/>
    </row>
    <row r="63" spans="2:17">
      <c r="B63" s="773"/>
      <c r="C63" s="774"/>
      <c r="D63" s="774"/>
      <c r="E63" s="774"/>
      <c r="F63" s="774"/>
      <c r="G63" s="774"/>
      <c r="H63" s="774"/>
      <c r="I63" s="774"/>
      <c r="J63" s="774"/>
      <c r="K63" s="774"/>
      <c r="L63" s="774"/>
      <c r="M63" s="774"/>
      <c r="N63" s="774"/>
      <c r="O63" s="774"/>
      <c r="P63" s="774"/>
      <c r="Q63" s="775"/>
    </row>
    <row r="64" spans="2:17" ht="24.9" customHeight="1">
      <c r="B64" s="795" t="s">
        <v>420</v>
      </c>
      <c r="C64" s="796"/>
      <c r="D64" s="796"/>
      <c r="E64" s="796"/>
      <c r="F64" s="796"/>
      <c r="G64" s="796"/>
      <c r="H64" s="796"/>
      <c r="I64" s="796"/>
      <c r="J64" s="796"/>
      <c r="K64" s="796"/>
      <c r="L64" s="796"/>
      <c r="M64" s="796"/>
      <c r="N64" s="796"/>
      <c r="O64" s="796"/>
      <c r="P64" s="796"/>
      <c r="Q64" s="797"/>
    </row>
    <row r="65" spans="2:17" ht="15" customHeight="1">
      <c r="B65" s="798"/>
      <c r="C65" s="796"/>
      <c r="D65" s="796"/>
      <c r="E65" s="796"/>
      <c r="F65" s="796"/>
      <c r="G65" s="796"/>
      <c r="H65" s="796"/>
      <c r="I65" s="796"/>
      <c r="J65" s="796"/>
      <c r="K65" s="796"/>
      <c r="L65" s="796"/>
      <c r="M65" s="796"/>
      <c r="N65" s="796"/>
      <c r="O65" s="796"/>
      <c r="P65" s="796"/>
      <c r="Q65" s="797"/>
    </row>
    <row r="66" spans="2:17" ht="15" customHeight="1">
      <c r="B66" s="798"/>
      <c r="C66" s="796"/>
      <c r="D66" s="796"/>
      <c r="E66" s="796"/>
      <c r="F66" s="796"/>
      <c r="G66" s="796"/>
      <c r="H66" s="796"/>
      <c r="I66" s="796"/>
      <c r="J66" s="796"/>
      <c r="K66" s="796"/>
      <c r="L66" s="796"/>
      <c r="M66" s="796"/>
      <c r="N66" s="796"/>
      <c r="O66" s="796"/>
      <c r="P66" s="796"/>
      <c r="Q66" s="797"/>
    </row>
    <row r="67" spans="2:17" ht="15" customHeight="1">
      <c r="B67" s="798"/>
      <c r="C67" s="796"/>
      <c r="D67" s="796"/>
      <c r="E67" s="796"/>
      <c r="F67" s="796"/>
      <c r="G67" s="796"/>
      <c r="H67" s="796"/>
      <c r="I67" s="796"/>
      <c r="J67" s="796"/>
      <c r="K67" s="796"/>
      <c r="L67" s="796"/>
      <c r="M67" s="796"/>
      <c r="N67" s="796"/>
      <c r="O67" s="796"/>
      <c r="P67" s="796"/>
      <c r="Q67" s="797"/>
    </row>
    <row r="68" spans="2:17" ht="15" customHeight="1">
      <c r="B68" s="798"/>
      <c r="C68" s="796"/>
      <c r="D68" s="796"/>
      <c r="E68" s="796"/>
      <c r="F68" s="796"/>
      <c r="G68" s="796"/>
      <c r="H68" s="796"/>
      <c r="I68" s="796"/>
      <c r="J68" s="796"/>
      <c r="K68" s="796"/>
      <c r="L68" s="796"/>
      <c r="M68" s="796"/>
      <c r="N68" s="796"/>
      <c r="O68" s="796"/>
      <c r="P68" s="796"/>
      <c r="Q68" s="797"/>
    </row>
    <row r="69" spans="2:17" ht="15.9" customHeight="1" thickBot="1">
      <c r="B69" s="799"/>
      <c r="C69" s="800"/>
      <c r="D69" s="800"/>
      <c r="E69" s="800"/>
      <c r="F69" s="800"/>
      <c r="G69" s="800"/>
      <c r="H69" s="800"/>
      <c r="I69" s="800"/>
      <c r="J69" s="800"/>
      <c r="K69" s="800"/>
      <c r="L69" s="800"/>
      <c r="M69" s="800"/>
      <c r="N69" s="800"/>
      <c r="O69" s="800"/>
      <c r="P69" s="800"/>
      <c r="Q69" s="801"/>
    </row>
    <row r="70" spans="2:17">
      <c r="B70" s="770" t="s">
        <v>41</v>
      </c>
      <c r="C70" s="771"/>
      <c r="D70" s="771"/>
      <c r="E70" s="771"/>
      <c r="F70" s="771"/>
      <c r="G70" s="771"/>
      <c r="H70" s="771"/>
      <c r="I70" s="771"/>
      <c r="J70" s="771"/>
      <c r="K70" s="771"/>
      <c r="L70" s="771"/>
      <c r="M70" s="771"/>
      <c r="N70" s="771"/>
      <c r="O70" s="771"/>
      <c r="P70" s="771"/>
      <c r="Q70" s="772"/>
    </row>
    <row r="71" spans="2:17" ht="24.9" customHeight="1" thickBot="1">
      <c r="B71" s="773"/>
      <c r="C71" s="774"/>
      <c r="D71" s="774"/>
      <c r="E71" s="774"/>
      <c r="F71" s="774"/>
      <c r="G71" s="774"/>
      <c r="H71" s="774"/>
      <c r="I71" s="774"/>
      <c r="J71" s="774"/>
      <c r="K71" s="774"/>
      <c r="L71" s="774"/>
      <c r="M71" s="774"/>
      <c r="N71" s="774"/>
      <c r="O71" s="774"/>
      <c r="P71" s="774"/>
      <c r="Q71" s="775"/>
    </row>
    <row r="72" spans="2:17" ht="24.9" customHeight="1">
      <c r="B72" s="401"/>
      <c r="C72" s="495" t="s">
        <v>11</v>
      </c>
      <c r="D72" s="496"/>
      <c r="E72" s="790" t="s">
        <v>357</v>
      </c>
      <c r="F72" s="790"/>
      <c r="G72" s="790"/>
      <c r="H72" s="496"/>
      <c r="I72" s="791" t="s">
        <v>358</v>
      </c>
      <c r="J72" s="791"/>
      <c r="K72" s="792"/>
      <c r="Q72" s="402"/>
    </row>
    <row r="73" spans="2:17" ht="24.9" customHeight="1">
      <c r="B73" s="401"/>
      <c r="C73" s="497"/>
      <c r="D73" s="498"/>
      <c r="E73" s="499"/>
      <c r="F73" s="499"/>
      <c r="G73" s="499"/>
      <c r="H73" s="498"/>
      <c r="I73" s="500"/>
      <c r="J73" s="500"/>
      <c r="K73" s="501"/>
      <c r="Q73" s="402"/>
    </row>
    <row r="74" spans="2:17" ht="33.9" customHeight="1">
      <c r="B74" s="401"/>
      <c r="C74" s="785" t="str">
        <f>'Procurement $ by  Work Package'!B4</f>
        <v>2.04.01.01</v>
      </c>
      <c r="D74" s="786"/>
      <c r="E74" s="789" t="str">
        <f>'Procurement $ by  Work Package'!C4</f>
        <v>Line Electric Power Distribution Work Package</v>
      </c>
      <c r="F74" s="789"/>
      <c r="G74" s="789"/>
      <c r="H74" s="502"/>
      <c r="I74" s="793">
        <f>'Procurement $ by  Work Package'!D4</f>
        <v>50000</v>
      </c>
      <c r="J74" s="793"/>
      <c r="K74" s="794"/>
      <c r="Q74" s="402"/>
    </row>
    <row r="75" spans="2:17" ht="33.9" customHeight="1">
      <c r="B75" s="401"/>
      <c r="C75" s="785" t="str">
        <f>'Procurement $ by  Work Package'!B5</f>
        <v>2.04.01.02</v>
      </c>
      <c r="D75" s="786"/>
      <c r="E75" s="789" t="str">
        <f>'Procurement $ by  Work Package'!C5</f>
        <v>Detector Support Services Systems Components Work Package</v>
      </c>
      <c r="F75" s="789"/>
      <c r="G75" s="789"/>
      <c r="H75" s="502"/>
      <c r="I75" s="793">
        <f>'Procurement $ by  Work Package'!D5</f>
        <v>32000</v>
      </c>
      <c r="J75" s="793"/>
      <c r="K75" s="794"/>
      <c r="Q75" s="402"/>
    </row>
    <row r="76" spans="2:17" ht="33.9" customHeight="1">
      <c r="B76" s="401"/>
      <c r="C76" s="785" t="str">
        <f>'Procurement $ by  Work Package'!B6</f>
        <v>2.04.01.03</v>
      </c>
      <c r="D76" s="786"/>
      <c r="E76" s="789" t="str">
        <f>'Procurement $ by  Work Package'!C6</f>
        <v>Detector Electronics Racks and Rack generic support systems</v>
      </c>
      <c r="F76" s="789"/>
      <c r="G76" s="789"/>
      <c r="H76" s="502"/>
      <c r="I76" s="793">
        <f>'Procurement $ by  Work Package'!D6</f>
        <v>32000</v>
      </c>
      <c r="J76" s="793"/>
      <c r="K76" s="794"/>
      <c r="M76"/>
      <c r="Q76" s="402"/>
    </row>
    <row r="77" spans="2:17" ht="33.9" customHeight="1">
      <c r="B77" s="401"/>
      <c r="C77" s="785" t="str">
        <f>'Procurement $ by  Work Package'!B7</f>
        <v>2.04.01.04</v>
      </c>
      <c r="D77" s="786"/>
      <c r="E77" s="789" t="str">
        <f>'Procurement $ by  Work Package'!C7</f>
        <v>Detector Gas and Cooling Services Systems</v>
      </c>
      <c r="F77" s="789"/>
      <c r="G77" s="789"/>
      <c r="H77" s="502"/>
      <c r="I77" s="793">
        <f>'Procurement $ by  Work Package'!D7</f>
        <v>107000</v>
      </c>
      <c r="J77" s="793"/>
      <c r="K77" s="794"/>
      <c r="Q77" s="402"/>
    </row>
    <row r="78" spans="2:17" ht="33.9" customHeight="1">
      <c r="B78" s="401"/>
      <c r="C78" s="785" t="str">
        <f>'Procurement $ by  Work Package'!B8</f>
        <v>2.04.01.05</v>
      </c>
      <c r="D78" s="786"/>
      <c r="E78" s="789" t="str">
        <f>'Procurement $ by  Work Package'!C8</f>
        <v>Detector Safety Subsystems Work Package</v>
      </c>
      <c r="F78" s="789"/>
      <c r="G78" s="789"/>
      <c r="H78" s="502"/>
      <c r="I78" s="793">
        <f>'Procurement $ by  Work Package'!D8</f>
        <v>12000</v>
      </c>
      <c r="J78" s="793"/>
      <c r="K78" s="794"/>
      <c r="Q78" s="402"/>
    </row>
    <row r="79" spans="2:17" ht="33.9" customHeight="1">
      <c r="B79" s="401"/>
      <c r="C79" s="785" t="str">
        <f>'Procurement $ by  Work Package'!B9</f>
        <v>2.04.01.06</v>
      </c>
      <c r="D79" s="786"/>
      <c r="E79" s="789" t="str">
        <f>'Procurement $ by  Work Package'!C9</f>
        <v>Gas Mixing House &amp; Gas Pad Components Work Package</v>
      </c>
      <c r="F79" s="789"/>
      <c r="G79" s="789"/>
      <c r="H79" s="502"/>
      <c r="I79" s="793">
        <f>'Procurement $ by  Work Package'!D9</f>
        <v>10000</v>
      </c>
      <c r="J79" s="793"/>
      <c r="K79" s="794"/>
      <c r="Q79" s="402"/>
    </row>
    <row r="80" spans="2:17" ht="33.9" customHeight="1">
      <c r="B80" s="401"/>
      <c r="C80" s="785" t="str">
        <f>'Procurement $ by  Work Package'!B10</f>
        <v>2.04.01.07</v>
      </c>
      <c r="D80" s="786"/>
      <c r="E80" s="789" t="str">
        <f>'Procurement $ by  Work Package'!C10</f>
        <v>Rack Room Modifications Work Package</v>
      </c>
      <c r="F80" s="789"/>
      <c r="G80" s="789"/>
      <c r="H80" s="502"/>
      <c r="I80" s="793">
        <f>'Procurement $ by  Work Package'!D10</f>
        <v>20000</v>
      </c>
      <c r="J80" s="793"/>
      <c r="K80" s="794"/>
      <c r="Q80" s="402"/>
    </row>
    <row r="81" spans="2:17" ht="33.9" customHeight="1">
      <c r="B81" s="401"/>
      <c r="C81" s="785" t="str">
        <f>'Procurement $ by  Work Package'!B11</f>
        <v>2.04.01.08</v>
      </c>
      <c r="D81" s="786"/>
      <c r="E81" s="789" t="str">
        <f>'Procurement $ by  Work Package'!C11</f>
        <v>Control Room Work Package</v>
      </c>
      <c r="F81" s="789"/>
      <c r="G81" s="789"/>
      <c r="H81" s="502"/>
      <c r="I81" s="793">
        <f>'Procurement $ by  Work Package'!D11</f>
        <v>50000</v>
      </c>
      <c r="J81" s="793"/>
      <c r="K81" s="794"/>
      <c r="Q81" s="402"/>
    </row>
    <row r="82" spans="2:17" ht="33.9" customHeight="1">
      <c r="B82" s="401"/>
      <c r="C82" s="785"/>
      <c r="D82" s="786"/>
      <c r="E82" s="787" t="s">
        <v>441</v>
      </c>
      <c r="F82" s="787"/>
      <c r="G82" s="787"/>
      <c r="H82" s="787"/>
      <c r="I82" s="498"/>
      <c r="J82" s="503">
        <f>SUM(I74:K81)</f>
        <v>313000</v>
      </c>
      <c r="K82" s="504"/>
      <c r="Q82" s="402"/>
    </row>
    <row r="83" spans="2:17" ht="15" customHeight="1" thickBot="1">
      <c r="B83" s="401"/>
      <c r="C83" s="505"/>
      <c r="D83" s="506"/>
      <c r="E83" s="506"/>
      <c r="F83" s="506"/>
      <c r="G83" s="506"/>
      <c r="H83" s="506"/>
      <c r="I83" s="506"/>
      <c r="J83" s="506"/>
      <c r="K83" s="507"/>
      <c r="Q83" s="402"/>
    </row>
    <row r="84" spans="2:17" ht="15.9" customHeight="1" thickBot="1">
      <c r="B84" s="405"/>
      <c r="C84" s="403"/>
      <c r="D84" s="403"/>
      <c r="E84" s="403"/>
      <c r="F84" s="403"/>
      <c r="G84" s="403"/>
      <c r="H84" s="403"/>
      <c r="I84" s="403"/>
      <c r="J84" s="403"/>
      <c r="K84" s="403"/>
      <c r="L84" s="403"/>
      <c r="M84" s="403"/>
      <c r="N84" s="403"/>
      <c r="O84" s="403"/>
      <c r="P84" s="403"/>
      <c r="Q84" s="406"/>
    </row>
    <row r="85" spans="2:17">
      <c r="B85" s="770" t="s">
        <v>397</v>
      </c>
      <c r="C85" s="771"/>
      <c r="D85" s="771"/>
      <c r="E85" s="771"/>
      <c r="F85" s="771"/>
      <c r="G85" s="771"/>
      <c r="H85" s="771"/>
      <c r="I85" s="771"/>
      <c r="J85" s="771"/>
      <c r="K85" s="771"/>
      <c r="L85" s="771"/>
      <c r="M85" s="771"/>
      <c r="N85" s="771"/>
      <c r="O85" s="771"/>
      <c r="P85" s="771"/>
      <c r="Q85" s="772"/>
    </row>
    <row r="86" spans="2:17">
      <c r="B86" s="773"/>
      <c r="C86" s="774"/>
      <c r="D86" s="774"/>
      <c r="E86" s="774"/>
      <c r="F86" s="774"/>
      <c r="G86" s="774"/>
      <c r="H86" s="774"/>
      <c r="I86" s="774"/>
      <c r="J86" s="774"/>
      <c r="K86" s="774"/>
      <c r="L86" s="774"/>
      <c r="M86" s="774"/>
      <c r="N86" s="774"/>
      <c r="O86" s="774"/>
      <c r="P86" s="774"/>
      <c r="Q86" s="775"/>
    </row>
    <row r="87" spans="2:17">
      <c r="B87" s="776" t="s">
        <v>406</v>
      </c>
      <c r="C87" s="777"/>
      <c r="D87" s="777"/>
      <c r="E87" s="777"/>
      <c r="F87" s="777"/>
      <c r="G87" s="777"/>
      <c r="H87" s="777"/>
      <c r="I87" s="777"/>
      <c r="J87" s="777"/>
      <c r="K87" s="777"/>
      <c r="L87" s="777"/>
      <c r="M87" s="777"/>
      <c r="N87" s="777"/>
      <c r="O87" s="777"/>
      <c r="P87" s="777"/>
      <c r="Q87" s="778"/>
    </row>
    <row r="88" spans="2:17">
      <c r="B88" s="776"/>
      <c r="C88" s="777"/>
      <c r="D88" s="777"/>
      <c r="E88" s="777"/>
      <c r="F88" s="777"/>
      <c r="G88" s="777"/>
      <c r="H88" s="777"/>
      <c r="I88" s="777"/>
      <c r="J88" s="777"/>
      <c r="K88" s="777"/>
      <c r="L88" s="777"/>
      <c r="M88" s="777"/>
      <c r="N88" s="777"/>
      <c r="O88" s="777"/>
      <c r="P88" s="777"/>
      <c r="Q88" s="778"/>
    </row>
    <row r="89" spans="2:17">
      <c r="B89" s="776"/>
      <c r="C89" s="777"/>
      <c r="D89" s="777"/>
      <c r="E89" s="777"/>
      <c r="F89" s="777"/>
      <c r="G89" s="777"/>
      <c r="H89" s="777"/>
      <c r="I89" s="777"/>
      <c r="J89" s="777"/>
      <c r="K89" s="777"/>
      <c r="L89" s="777"/>
      <c r="M89" s="777"/>
      <c r="N89" s="777"/>
      <c r="O89" s="777"/>
      <c r="P89" s="777"/>
      <c r="Q89" s="778"/>
    </row>
    <row r="90" spans="2:17">
      <c r="B90" s="776"/>
      <c r="C90" s="777"/>
      <c r="D90" s="777"/>
      <c r="E90" s="777"/>
      <c r="F90" s="777"/>
      <c r="G90" s="777"/>
      <c r="H90" s="777"/>
      <c r="I90" s="777"/>
      <c r="J90" s="777"/>
      <c r="K90" s="777"/>
      <c r="L90" s="777"/>
      <c r="M90" s="777"/>
      <c r="N90" s="777"/>
      <c r="O90" s="777"/>
      <c r="P90" s="777"/>
      <c r="Q90" s="778"/>
    </row>
    <row r="91" spans="2:17">
      <c r="B91" s="776"/>
      <c r="C91" s="777"/>
      <c r="D91" s="777"/>
      <c r="E91" s="777"/>
      <c r="F91" s="777"/>
      <c r="G91" s="777"/>
      <c r="H91" s="777"/>
      <c r="I91" s="777"/>
      <c r="J91" s="777"/>
      <c r="K91" s="777"/>
      <c r="L91" s="777"/>
      <c r="M91" s="777"/>
      <c r="N91" s="777"/>
      <c r="O91" s="777"/>
      <c r="P91" s="777"/>
      <c r="Q91" s="778"/>
    </row>
    <row r="92" spans="2:17">
      <c r="B92" s="776"/>
      <c r="C92" s="777"/>
      <c r="D92" s="777"/>
      <c r="E92" s="777"/>
      <c r="F92" s="777"/>
      <c r="G92" s="777"/>
      <c r="H92" s="777"/>
      <c r="I92" s="777"/>
      <c r="J92" s="777"/>
      <c r="K92" s="777"/>
      <c r="L92" s="777"/>
      <c r="M92" s="777"/>
      <c r="N92" s="777"/>
      <c r="O92" s="777"/>
      <c r="P92" s="777"/>
      <c r="Q92" s="778"/>
    </row>
    <row r="93" spans="2:17" ht="16.2" thickBot="1">
      <c r="B93" s="776"/>
      <c r="C93" s="777"/>
      <c r="D93" s="777"/>
      <c r="E93" s="777"/>
      <c r="F93" s="777"/>
      <c r="G93" s="777"/>
      <c r="H93" s="777"/>
      <c r="I93" s="777"/>
      <c r="J93" s="777"/>
      <c r="K93" s="777"/>
      <c r="L93" s="777"/>
      <c r="M93" s="777"/>
      <c r="N93" s="777"/>
      <c r="O93" s="777"/>
      <c r="P93" s="777"/>
      <c r="Q93" s="778"/>
    </row>
    <row r="94" spans="2:17" ht="18">
      <c r="B94" s="508"/>
      <c r="C94" s="779" t="str">
        <f>"Bottoms Up Composite Labor estimate uncertainty for WBS #"  &amp;'Det Sup Syst Control Account'!B7&amp;": "&amp;'Det Sup Syst Control Account'!C7</f>
        <v>Bottoms Up Composite Labor estimate uncertainty for WBS #2.04.01: Detector Support Systems</v>
      </c>
      <c r="D94" s="780"/>
      <c r="E94" s="780"/>
      <c r="F94" s="780"/>
      <c r="G94" s="780"/>
      <c r="H94" s="780"/>
      <c r="I94" s="509"/>
      <c r="J94" s="780" t="s">
        <v>402</v>
      </c>
      <c r="K94" s="780"/>
      <c r="L94" s="510">
        <f>'Det Sup Syst Control Account'!CD7</f>
        <v>0.24999999999999997</v>
      </c>
      <c r="M94" s="368"/>
      <c r="N94" s="368"/>
      <c r="O94" s="368"/>
      <c r="P94" s="368"/>
      <c r="Q94" s="511"/>
    </row>
    <row r="95" spans="2:17" ht="18">
      <c r="B95" s="508"/>
      <c r="C95" s="781"/>
      <c r="D95" s="782"/>
      <c r="E95" s="782"/>
      <c r="F95" s="782"/>
      <c r="G95" s="782"/>
      <c r="H95" s="782"/>
      <c r="I95" s="512"/>
      <c r="J95" s="513"/>
      <c r="K95" s="513"/>
      <c r="L95" s="514"/>
      <c r="M95" s="368"/>
      <c r="N95" s="368"/>
      <c r="O95" s="368"/>
      <c r="P95" s="368"/>
      <c r="Q95" s="511"/>
    </row>
    <row r="96" spans="2:17" ht="18.600000000000001" thickBot="1">
      <c r="B96" s="508"/>
      <c r="C96" s="783"/>
      <c r="D96" s="784"/>
      <c r="E96" s="784"/>
      <c r="F96" s="784"/>
      <c r="G96" s="784"/>
      <c r="H96" s="784"/>
      <c r="I96" s="515"/>
      <c r="J96" s="784" t="s">
        <v>403</v>
      </c>
      <c r="K96" s="784"/>
      <c r="L96" s="516">
        <f>'Det Sup Syst Control Account'!CE7</f>
        <v>0.37603833865814695</v>
      </c>
      <c r="M96" s="368"/>
      <c r="N96" s="368"/>
      <c r="O96" s="368"/>
      <c r="P96" s="368"/>
      <c r="Q96" s="511"/>
    </row>
    <row r="97" spans="2:17" ht="18.600000000000001" thickBot="1">
      <c r="B97" s="517"/>
      <c r="C97" s="518"/>
      <c r="D97" s="518"/>
      <c r="E97" s="518"/>
      <c r="F97" s="518"/>
      <c r="G97" s="518"/>
      <c r="H97" s="518"/>
      <c r="I97" s="518"/>
      <c r="J97" s="518"/>
      <c r="K97" s="518"/>
      <c r="L97" s="518"/>
      <c r="M97" s="518"/>
      <c r="N97" s="518"/>
      <c r="O97" s="518"/>
      <c r="P97" s="518"/>
      <c r="Q97" s="519"/>
    </row>
  </sheetData>
  <mergeCells count="57">
    <mergeCell ref="F2:L7"/>
    <mergeCell ref="M2:M3"/>
    <mergeCell ref="N2:Q3"/>
    <mergeCell ref="M4:M5"/>
    <mergeCell ref="N4:Q5"/>
    <mergeCell ref="M6:M7"/>
    <mergeCell ref="N6:Q7"/>
    <mergeCell ref="B8:F8"/>
    <mergeCell ref="G8:M8"/>
    <mergeCell ref="N8:Q8"/>
    <mergeCell ref="B9:F10"/>
    <mergeCell ref="G9:M10"/>
    <mergeCell ref="N9:Q10"/>
    <mergeCell ref="B62:Q63"/>
    <mergeCell ref="B64:Q69"/>
    <mergeCell ref="B12:Q12"/>
    <mergeCell ref="B18:Q18"/>
    <mergeCell ref="B31:Q31"/>
    <mergeCell ref="B32:Q43"/>
    <mergeCell ref="B44:Q45"/>
    <mergeCell ref="B13:Q17"/>
    <mergeCell ref="I77:K77"/>
    <mergeCell ref="C78:D78"/>
    <mergeCell ref="E78:G78"/>
    <mergeCell ref="I78:K78"/>
    <mergeCell ref="C75:D75"/>
    <mergeCell ref="E75:G75"/>
    <mergeCell ref="I75:K75"/>
    <mergeCell ref="C76:D76"/>
    <mergeCell ref="E76:G76"/>
    <mergeCell ref="I76:K76"/>
    <mergeCell ref="E79:G79"/>
    <mergeCell ref="I79:K79"/>
    <mergeCell ref="C80:D80"/>
    <mergeCell ref="E80:G80"/>
    <mergeCell ref="I80:K80"/>
    <mergeCell ref="C82:D82"/>
    <mergeCell ref="E82:H82"/>
    <mergeCell ref="C11:F11"/>
    <mergeCell ref="C81:D81"/>
    <mergeCell ref="E81:G81"/>
    <mergeCell ref="C77:D77"/>
    <mergeCell ref="E77:G77"/>
    <mergeCell ref="B70:Q71"/>
    <mergeCell ref="E72:G72"/>
    <mergeCell ref="I72:K72"/>
    <mergeCell ref="C74:D74"/>
    <mergeCell ref="E74:G74"/>
    <mergeCell ref="I74:K74"/>
    <mergeCell ref="B46:Q61"/>
    <mergeCell ref="I81:K81"/>
    <mergeCell ref="C79:D79"/>
    <mergeCell ref="B85:Q86"/>
    <mergeCell ref="B87:Q93"/>
    <mergeCell ref="C94:H96"/>
    <mergeCell ref="J94:K94"/>
    <mergeCell ref="J96:K96"/>
  </mergeCells>
  <hyperlinks>
    <hyperlink ref="B32" location="'Det Sup Syst Control Account'!A1" display="(click here to see the details of the labor and material cost estimate for this control account)" xr:uid="{00000000-0004-0000-0300-000000000000}"/>
    <hyperlink ref="C32" location="'Det Sup Syst Control Account'!A1" display="'Det Sup Syst Control Account'!A1" xr:uid="{00000000-0004-0000-0300-000001000000}"/>
    <hyperlink ref="D32" location="'Det Sup Syst Control Account'!A1" display="'Det Sup Syst Control Account'!A1" xr:uid="{00000000-0004-0000-0300-000002000000}"/>
    <hyperlink ref="E32" location="'Det Sup Syst Control Account'!A1" display="'Det Sup Syst Control Account'!A1" xr:uid="{00000000-0004-0000-0300-000003000000}"/>
    <hyperlink ref="F32" location="'Det Sup Syst Control Account'!A1" display="'Det Sup Syst Control Account'!A1" xr:uid="{00000000-0004-0000-0300-000004000000}"/>
    <hyperlink ref="G32" location="'Det Sup Syst Control Account'!A1" display="'Det Sup Syst Control Account'!A1" xr:uid="{00000000-0004-0000-0300-000005000000}"/>
    <hyperlink ref="H32" location="'Det Sup Syst Control Account'!A1" display="'Det Sup Syst Control Account'!A1" xr:uid="{00000000-0004-0000-0300-000006000000}"/>
    <hyperlink ref="I32" location="'Det Sup Syst Control Account'!A1" display="'Det Sup Syst Control Account'!A1" xr:uid="{00000000-0004-0000-0300-000007000000}"/>
    <hyperlink ref="J32" location="'Det Sup Syst Control Account'!A1" display="'Det Sup Syst Control Account'!A1" xr:uid="{00000000-0004-0000-0300-000008000000}"/>
    <hyperlink ref="K32" location="'Det Sup Syst Control Account'!A1" display="'Det Sup Syst Control Account'!A1" xr:uid="{00000000-0004-0000-0300-000009000000}"/>
    <hyperlink ref="L32" location="'Det Sup Syst Control Account'!A1" display="'Det Sup Syst Control Account'!A1" xr:uid="{00000000-0004-0000-0300-00000A000000}"/>
    <hyperlink ref="M32" location="'Det Sup Syst Control Account'!A1" display="'Det Sup Syst Control Account'!A1" xr:uid="{00000000-0004-0000-0300-00000B000000}"/>
    <hyperlink ref="N32" location="'Det Sup Syst Control Account'!A1" display="'Det Sup Syst Control Account'!A1" xr:uid="{00000000-0004-0000-0300-00000C000000}"/>
    <hyperlink ref="O32" location="'Det Sup Syst Control Account'!A1" display="'Det Sup Syst Control Account'!A1" xr:uid="{00000000-0004-0000-0300-00000D000000}"/>
    <hyperlink ref="P32" location="'Det Sup Syst Control Account'!A1" display="'Det Sup Syst Control Account'!A1" xr:uid="{00000000-0004-0000-0300-00000E000000}"/>
    <hyperlink ref="Q32" location="'Det Sup Syst Control Account'!A1" display="'Det Sup Syst Control Account'!A1" xr:uid="{00000000-0004-0000-0300-00000F000000}"/>
    <hyperlink ref="B33" location="'Det Sup Syst Control Account'!A1" display="'Det Sup Syst Control Account'!A1" xr:uid="{00000000-0004-0000-0300-000010000000}"/>
    <hyperlink ref="C33" location="'Det Sup Syst Control Account'!A1" display="'Det Sup Syst Control Account'!A1" xr:uid="{00000000-0004-0000-0300-000011000000}"/>
    <hyperlink ref="D33" location="'Det Sup Syst Control Account'!A1" display="'Det Sup Syst Control Account'!A1" xr:uid="{00000000-0004-0000-0300-000012000000}"/>
    <hyperlink ref="E33" location="'Det Sup Syst Control Account'!A1" display="'Det Sup Syst Control Account'!A1" xr:uid="{00000000-0004-0000-0300-000013000000}"/>
    <hyperlink ref="F33" location="'Det Sup Syst Control Account'!A1" display="'Det Sup Syst Control Account'!A1" xr:uid="{00000000-0004-0000-0300-000014000000}"/>
    <hyperlink ref="G33" location="'Det Sup Syst Control Account'!A1" display="'Det Sup Syst Control Account'!A1" xr:uid="{00000000-0004-0000-0300-000015000000}"/>
    <hyperlink ref="H33" location="'Det Sup Syst Control Account'!A1" display="'Det Sup Syst Control Account'!A1" xr:uid="{00000000-0004-0000-0300-000016000000}"/>
    <hyperlink ref="I33" location="'Det Sup Syst Control Account'!A1" display="'Det Sup Syst Control Account'!A1" xr:uid="{00000000-0004-0000-0300-000017000000}"/>
    <hyperlink ref="J33" location="'Det Sup Syst Control Account'!A1" display="'Det Sup Syst Control Account'!A1" xr:uid="{00000000-0004-0000-0300-000018000000}"/>
    <hyperlink ref="K33" location="'Det Sup Syst Control Account'!A1" display="'Det Sup Syst Control Account'!A1" xr:uid="{00000000-0004-0000-0300-000019000000}"/>
    <hyperlink ref="L33" location="'Det Sup Syst Control Account'!A1" display="'Det Sup Syst Control Account'!A1" xr:uid="{00000000-0004-0000-0300-00001A000000}"/>
    <hyperlink ref="M33" location="'Det Sup Syst Control Account'!A1" display="'Det Sup Syst Control Account'!A1" xr:uid="{00000000-0004-0000-0300-00001B000000}"/>
    <hyperlink ref="N33" location="'Det Sup Syst Control Account'!A1" display="'Det Sup Syst Control Account'!A1" xr:uid="{00000000-0004-0000-0300-00001C000000}"/>
    <hyperlink ref="O33" location="'Det Sup Syst Control Account'!A1" display="'Det Sup Syst Control Account'!A1" xr:uid="{00000000-0004-0000-0300-00001D000000}"/>
    <hyperlink ref="P33" location="'Det Sup Syst Control Account'!A1" display="'Det Sup Syst Control Account'!A1" xr:uid="{00000000-0004-0000-0300-00001E000000}"/>
    <hyperlink ref="Q33" location="'Det Sup Syst Control Account'!A1" display="'Det Sup Syst Control Account'!A1" xr:uid="{00000000-0004-0000-0300-00001F000000}"/>
    <hyperlink ref="B34" location="'Det Sup Syst Control Account'!A1" display="'Det Sup Syst Control Account'!A1" xr:uid="{00000000-0004-0000-0300-000020000000}"/>
    <hyperlink ref="C34" location="'Det Sup Syst Control Account'!A1" display="'Det Sup Syst Control Account'!A1" xr:uid="{00000000-0004-0000-0300-000021000000}"/>
    <hyperlink ref="D34" location="'Det Sup Syst Control Account'!A1" display="'Det Sup Syst Control Account'!A1" xr:uid="{00000000-0004-0000-0300-000022000000}"/>
    <hyperlink ref="E34" location="'Det Sup Syst Control Account'!A1" display="'Det Sup Syst Control Account'!A1" xr:uid="{00000000-0004-0000-0300-000023000000}"/>
    <hyperlink ref="F34" location="'Det Sup Syst Control Account'!A1" display="'Det Sup Syst Control Account'!A1" xr:uid="{00000000-0004-0000-0300-000024000000}"/>
    <hyperlink ref="G34" location="'Det Sup Syst Control Account'!A1" display="'Det Sup Syst Control Account'!A1" xr:uid="{00000000-0004-0000-0300-000025000000}"/>
    <hyperlink ref="H34" location="'Det Sup Syst Control Account'!A1" display="'Det Sup Syst Control Account'!A1" xr:uid="{00000000-0004-0000-0300-000026000000}"/>
    <hyperlink ref="I34" location="'Det Sup Syst Control Account'!A1" display="'Det Sup Syst Control Account'!A1" xr:uid="{00000000-0004-0000-0300-000027000000}"/>
    <hyperlink ref="J34" location="'Det Sup Syst Control Account'!A1" display="'Det Sup Syst Control Account'!A1" xr:uid="{00000000-0004-0000-0300-000028000000}"/>
    <hyperlink ref="K34" location="'Det Sup Syst Control Account'!A1" display="'Det Sup Syst Control Account'!A1" xr:uid="{00000000-0004-0000-0300-000029000000}"/>
    <hyperlink ref="L34" location="'Det Sup Syst Control Account'!A1" display="'Det Sup Syst Control Account'!A1" xr:uid="{00000000-0004-0000-0300-00002A000000}"/>
    <hyperlink ref="M34" location="'Det Sup Syst Control Account'!A1" display="'Det Sup Syst Control Account'!A1" xr:uid="{00000000-0004-0000-0300-00002B000000}"/>
    <hyperlink ref="N34" location="'Det Sup Syst Control Account'!A1" display="'Det Sup Syst Control Account'!A1" xr:uid="{00000000-0004-0000-0300-00002C000000}"/>
    <hyperlink ref="O34" location="'Det Sup Syst Control Account'!A1" display="'Det Sup Syst Control Account'!A1" xr:uid="{00000000-0004-0000-0300-00002D000000}"/>
    <hyperlink ref="P34" location="'Det Sup Syst Control Account'!A1" display="'Det Sup Syst Control Account'!A1" xr:uid="{00000000-0004-0000-0300-00002E000000}"/>
    <hyperlink ref="Q34" location="'Det Sup Syst Control Account'!A1" display="'Det Sup Syst Control Account'!A1" xr:uid="{00000000-0004-0000-0300-00002F000000}"/>
    <hyperlink ref="B35" location="'Det Sup Syst Control Account'!A1" display="'Det Sup Syst Control Account'!A1" xr:uid="{00000000-0004-0000-0300-000030000000}"/>
    <hyperlink ref="C35" location="'Det Sup Syst Control Account'!A1" display="'Det Sup Syst Control Account'!A1" xr:uid="{00000000-0004-0000-0300-000031000000}"/>
    <hyperlink ref="D35" location="'Det Sup Syst Control Account'!A1" display="'Det Sup Syst Control Account'!A1" xr:uid="{00000000-0004-0000-0300-000032000000}"/>
    <hyperlink ref="E35" location="'Det Sup Syst Control Account'!A1" display="'Det Sup Syst Control Account'!A1" xr:uid="{00000000-0004-0000-0300-000033000000}"/>
    <hyperlink ref="F35" location="'Det Sup Syst Control Account'!A1" display="'Det Sup Syst Control Account'!A1" xr:uid="{00000000-0004-0000-0300-000034000000}"/>
    <hyperlink ref="G35" location="'Det Sup Syst Control Account'!A1" display="'Det Sup Syst Control Account'!A1" xr:uid="{00000000-0004-0000-0300-000035000000}"/>
    <hyperlink ref="H35" location="'Det Sup Syst Control Account'!A1" display="'Det Sup Syst Control Account'!A1" xr:uid="{00000000-0004-0000-0300-000036000000}"/>
    <hyperlink ref="I35" location="'Det Sup Syst Control Account'!A1" display="'Det Sup Syst Control Account'!A1" xr:uid="{00000000-0004-0000-0300-000037000000}"/>
    <hyperlink ref="J35" location="'Det Sup Syst Control Account'!A1" display="'Det Sup Syst Control Account'!A1" xr:uid="{00000000-0004-0000-0300-000038000000}"/>
    <hyperlink ref="K35" location="'Det Sup Syst Control Account'!A1" display="'Det Sup Syst Control Account'!A1" xr:uid="{00000000-0004-0000-0300-000039000000}"/>
    <hyperlink ref="L35" location="'Det Sup Syst Control Account'!A1" display="'Det Sup Syst Control Account'!A1" xr:uid="{00000000-0004-0000-0300-00003A000000}"/>
    <hyperlink ref="M35" location="'Det Sup Syst Control Account'!A1" display="'Det Sup Syst Control Account'!A1" xr:uid="{00000000-0004-0000-0300-00003B000000}"/>
    <hyperlink ref="N35" location="'Det Sup Syst Control Account'!A1" display="'Det Sup Syst Control Account'!A1" xr:uid="{00000000-0004-0000-0300-00003C000000}"/>
    <hyperlink ref="O35" location="'Det Sup Syst Control Account'!A1" display="'Det Sup Syst Control Account'!A1" xr:uid="{00000000-0004-0000-0300-00003D000000}"/>
    <hyperlink ref="P35" location="'Det Sup Syst Control Account'!A1" display="'Det Sup Syst Control Account'!A1" xr:uid="{00000000-0004-0000-0300-00003E000000}"/>
    <hyperlink ref="Q35" location="'Det Sup Syst Control Account'!A1" display="'Det Sup Syst Control Account'!A1" xr:uid="{00000000-0004-0000-0300-00003F000000}"/>
    <hyperlink ref="B36" location="'Det Sup Syst Control Account'!A1" display="'Det Sup Syst Control Account'!A1" xr:uid="{00000000-0004-0000-0300-000040000000}"/>
    <hyperlink ref="C36" location="'Det Sup Syst Control Account'!A1" display="'Det Sup Syst Control Account'!A1" xr:uid="{00000000-0004-0000-0300-000041000000}"/>
    <hyperlink ref="D36" location="'Det Sup Syst Control Account'!A1" display="'Det Sup Syst Control Account'!A1" xr:uid="{00000000-0004-0000-0300-000042000000}"/>
    <hyperlink ref="E36" location="'Det Sup Syst Control Account'!A1" display="'Det Sup Syst Control Account'!A1" xr:uid="{00000000-0004-0000-0300-000043000000}"/>
    <hyperlink ref="F36" location="'Det Sup Syst Control Account'!A1" display="'Det Sup Syst Control Account'!A1" xr:uid="{00000000-0004-0000-0300-000044000000}"/>
    <hyperlink ref="G36" location="'Det Sup Syst Control Account'!A1" display="'Det Sup Syst Control Account'!A1" xr:uid="{00000000-0004-0000-0300-000045000000}"/>
    <hyperlink ref="H36" location="'Det Sup Syst Control Account'!A1" display="'Det Sup Syst Control Account'!A1" xr:uid="{00000000-0004-0000-0300-000046000000}"/>
    <hyperlink ref="I36" location="'Det Sup Syst Control Account'!A1" display="'Det Sup Syst Control Account'!A1" xr:uid="{00000000-0004-0000-0300-000047000000}"/>
    <hyperlink ref="J36" location="'Det Sup Syst Control Account'!A1" display="'Det Sup Syst Control Account'!A1" xr:uid="{00000000-0004-0000-0300-000048000000}"/>
    <hyperlink ref="K36" location="'Det Sup Syst Control Account'!A1" display="'Det Sup Syst Control Account'!A1" xr:uid="{00000000-0004-0000-0300-000049000000}"/>
    <hyperlink ref="L36" location="'Det Sup Syst Control Account'!A1" display="'Det Sup Syst Control Account'!A1" xr:uid="{00000000-0004-0000-0300-00004A000000}"/>
    <hyperlink ref="M36" location="'Det Sup Syst Control Account'!A1" display="'Det Sup Syst Control Account'!A1" xr:uid="{00000000-0004-0000-0300-00004B000000}"/>
    <hyperlink ref="N36" location="'Det Sup Syst Control Account'!A1" display="'Det Sup Syst Control Account'!A1" xr:uid="{00000000-0004-0000-0300-00004C000000}"/>
    <hyperlink ref="O36" location="'Det Sup Syst Control Account'!A1" display="'Det Sup Syst Control Account'!A1" xr:uid="{00000000-0004-0000-0300-00004D000000}"/>
    <hyperlink ref="P36" location="'Det Sup Syst Control Account'!A1" display="'Det Sup Syst Control Account'!A1" xr:uid="{00000000-0004-0000-0300-00004E000000}"/>
    <hyperlink ref="Q36" location="'Det Sup Syst Control Account'!A1" display="'Det Sup Syst Control Account'!A1" xr:uid="{00000000-0004-0000-0300-00004F000000}"/>
    <hyperlink ref="B37" location="'Det Sup Syst Control Account'!A1" display="'Det Sup Syst Control Account'!A1" xr:uid="{00000000-0004-0000-0300-000050000000}"/>
    <hyperlink ref="C37" location="'Det Sup Syst Control Account'!A1" display="'Det Sup Syst Control Account'!A1" xr:uid="{00000000-0004-0000-0300-000051000000}"/>
    <hyperlink ref="D37" location="'Det Sup Syst Control Account'!A1" display="'Det Sup Syst Control Account'!A1" xr:uid="{00000000-0004-0000-0300-000052000000}"/>
    <hyperlink ref="E37" location="'Det Sup Syst Control Account'!A1" display="'Det Sup Syst Control Account'!A1" xr:uid="{00000000-0004-0000-0300-000053000000}"/>
    <hyperlink ref="F37" location="'Det Sup Syst Control Account'!A1" display="'Det Sup Syst Control Account'!A1" xr:uid="{00000000-0004-0000-0300-000054000000}"/>
    <hyperlink ref="G37" location="'Det Sup Syst Control Account'!A1" display="'Det Sup Syst Control Account'!A1" xr:uid="{00000000-0004-0000-0300-000055000000}"/>
    <hyperlink ref="H37" location="'Det Sup Syst Control Account'!A1" display="'Det Sup Syst Control Account'!A1" xr:uid="{00000000-0004-0000-0300-000056000000}"/>
    <hyperlink ref="I37" location="'Det Sup Syst Control Account'!A1" display="'Det Sup Syst Control Account'!A1" xr:uid="{00000000-0004-0000-0300-000057000000}"/>
    <hyperlink ref="J37" location="'Det Sup Syst Control Account'!A1" display="'Det Sup Syst Control Account'!A1" xr:uid="{00000000-0004-0000-0300-000058000000}"/>
    <hyperlink ref="K37" location="'Det Sup Syst Control Account'!A1" display="'Det Sup Syst Control Account'!A1" xr:uid="{00000000-0004-0000-0300-000059000000}"/>
    <hyperlink ref="L37" location="'Det Sup Syst Control Account'!A1" display="'Det Sup Syst Control Account'!A1" xr:uid="{00000000-0004-0000-0300-00005A000000}"/>
    <hyperlink ref="M37" location="'Det Sup Syst Control Account'!A1" display="'Det Sup Syst Control Account'!A1" xr:uid="{00000000-0004-0000-0300-00005B000000}"/>
    <hyperlink ref="N37" location="'Det Sup Syst Control Account'!A1" display="'Det Sup Syst Control Account'!A1" xr:uid="{00000000-0004-0000-0300-00005C000000}"/>
    <hyperlink ref="O37" location="'Det Sup Syst Control Account'!A1" display="'Det Sup Syst Control Account'!A1" xr:uid="{00000000-0004-0000-0300-00005D000000}"/>
    <hyperlink ref="P37" location="'Det Sup Syst Control Account'!A1" display="'Det Sup Syst Control Account'!A1" xr:uid="{00000000-0004-0000-0300-00005E000000}"/>
    <hyperlink ref="Q37" location="'Det Sup Syst Control Account'!A1" display="'Det Sup Syst Control Account'!A1" xr:uid="{00000000-0004-0000-0300-00005F000000}"/>
    <hyperlink ref="B38" location="'Det Sup Syst Control Account'!A1" display="'Det Sup Syst Control Account'!A1" xr:uid="{00000000-0004-0000-0300-000060000000}"/>
    <hyperlink ref="C38" location="'Det Sup Syst Control Account'!A1" display="'Det Sup Syst Control Account'!A1" xr:uid="{00000000-0004-0000-0300-000061000000}"/>
    <hyperlink ref="D38" location="'Det Sup Syst Control Account'!A1" display="'Det Sup Syst Control Account'!A1" xr:uid="{00000000-0004-0000-0300-000062000000}"/>
    <hyperlink ref="E38" location="'Det Sup Syst Control Account'!A1" display="'Det Sup Syst Control Account'!A1" xr:uid="{00000000-0004-0000-0300-000063000000}"/>
    <hyperlink ref="F38" location="'Det Sup Syst Control Account'!A1" display="'Det Sup Syst Control Account'!A1" xr:uid="{00000000-0004-0000-0300-000064000000}"/>
    <hyperlink ref="G38" location="'Det Sup Syst Control Account'!A1" display="'Det Sup Syst Control Account'!A1" xr:uid="{00000000-0004-0000-0300-000065000000}"/>
    <hyperlink ref="H38" location="'Det Sup Syst Control Account'!A1" display="'Det Sup Syst Control Account'!A1" xr:uid="{00000000-0004-0000-0300-000066000000}"/>
    <hyperlink ref="I38" location="'Det Sup Syst Control Account'!A1" display="'Det Sup Syst Control Account'!A1" xr:uid="{00000000-0004-0000-0300-000067000000}"/>
    <hyperlink ref="J38" location="'Det Sup Syst Control Account'!A1" display="'Det Sup Syst Control Account'!A1" xr:uid="{00000000-0004-0000-0300-000068000000}"/>
    <hyperlink ref="K38" location="'Det Sup Syst Control Account'!A1" display="'Det Sup Syst Control Account'!A1" xr:uid="{00000000-0004-0000-0300-000069000000}"/>
    <hyperlink ref="L38" location="'Det Sup Syst Control Account'!A1" display="'Det Sup Syst Control Account'!A1" xr:uid="{00000000-0004-0000-0300-00006A000000}"/>
    <hyperlink ref="M38" location="'Det Sup Syst Control Account'!A1" display="'Det Sup Syst Control Account'!A1" xr:uid="{00000000-0004-0000-0300-00006B000000}"/>
    <hyperlink ref="N38" location="'Det Sup Syst Control Account'!A1" display="'Det Sup Syst Control Account'!A1" xr:uid="{00000000-0004-0000-0300-00006C000000}"/>
    <hyperlink ref="O38" location="'Det Sup Syst Control Account'!A1" display="'Det Sup Syst Control Account'!A1" xr:uid="{00000000-0004-0000-0300-00006D000000}"/>
    <hyperlink ref="P38" location="'Det Sup Syst Control Account'!A1" display="'Det Sup Syst Control Account'!A1" xr:uid="{00000000-0004-0000-0300-00006E000000}"/>
    <hyperlink ref="Q38" location="'Det Sup Syst Control Account'!A1" display="'Det Sup Syst Control Account'!A1" xr:uid="{00000000-0004-0000-0300-00006F000000}"/>
    <hyperlink ref="B39" location="'Det Sup Syst Control Account'!A1" display="'Det Sup Syst Control Account'!A1" xr:uid="{00000000-0004-0000-0300-000070000000}"/>
    <hyperlink ref="C39" location="'Det Sup Syst Control Account'!A1" display="'Det Sup Syst Control Account'!A1" xr:uid="{00000000-0004-0000-0300-000071000000}"/>
    <hyperlink ref="D39" location="'Det Sup Syst Control Account'!A1" display="'Det Sup Syst Control Account'!A1" xr:uid="{00000000-0004-0000-0300-000072000000}"/>
    <hyperlink ref="E39" location="'Det Sup Syst Control Account'!A1" display="'Det Sup Syst Control Account'!A1" xr:uid="{00000000-0004-0000-0300-000073000000}"/>
    <hyperlink ref="F39" location="'Det Sup Syst Control Account'!A1" display="'Det Sup Syst Control Account'!A1" xr:uid="{00000000-0004-0000-0300-000074000000}"/>
    <hyperlink ref="G39" location="'Det Sup Syst Control Account'!A1" display="'Det Sup Syst Control Account'!A1" xr:uid="{00000000-0004-0000-0300-000075000000}"/>
    <hyperlink ref="H39" location="'Det Sup Syst Control Account'!A1" display="'Det Sup Syst Control Account'!A1" xr:uid="{00000000-0004-0000-0300-000076000000}"/>
    <hyperlink ref="I39" location="'Det Sup Syst Control Account'!A1" display="'Det Sup Syst Control Account'!A1" xr:uid="{00000000-0004-0000-0300-000077000000}"/>
    <hyperlink ref="J39" location="'Det Sup Syst Control Account'!A1" display="'Det Sup Syst Control Account'!A1" xr:uid="{00000000-0004-0000-0300-000078000000}"/>
    <hyperlink ref="K39" location="'Det Sup Syst Control Account'!A1" display="'Det Sup Syst Control Account'!A1" xr:uid="{00000000-0004-0000-0300-000079000000}"/>
    <hyperlink ref="L39" location="'Det Sup Syst Control Account'!A1" display="'Det Sup Syst Control Account'!A1" xr:uid="{00000000-0004-0000-0300-00007A000000}"/>
    <hyperlink ref="M39" location="'Det Sup Syst Control Account'!A1" display="'Det Sup Syst Control Account'!A1" xr:uid="{00000000-0004-0000-0300-00007B000000}"/>
    <hyperlink ref="N39" location="'Det Sup Syst Control Account'!A1" display="'Det Sup Syst Control Account'!A1" xr:uid="{00000000-0004-0000-0300-00007C000000}"/>
    <hyperlink ref="O39" location="'Det Sup Syst Control Account'!A1" display="'Det Sup Syst Control Account'!A1" xr:uid="{00000000-0004-0000-0300-00007D000000}"/>
    <hyperlink ref="P39" location="'Det Sup Syst Control Account'!A1" display="'Det Sup Syst Control Account'!A1" xr:uid="{00000000-0004-0000-0300-00007E000000}"/>
    <hyperlink ref="Q39" location="'Det Sup Syst Control Account'!A1" display="'Det Sup Syst Control Account'!A1" xr:uid="{00000000-0004-0000-0300-00007F000000}"/>
    <hyperlink ref="B40" location="'Det Sup Syst Control Account'!A1" display="'Det Sup Syst Control Account'!A1" xr:uid="{00000000-0004-0000-0300-000080000000}"/>
    <hyperlink ref="C40" location="'Det Sup Syst Control Account'!A1" display="'Det Sup Syst Control Account'!A1" xr:uid="{00000000-0004-0000-0300-000081000000}"/>
    <hyperlink ref="D40" location="'Det Sup Syst Control Account'!A1" display="'Det Sup Syst Control Account'!A1" xr:uid="{00000000-0004-0000-0300-000082000000}"/>
    <hyperlink ref="E40" location="'Det Sup Syst Control Account'!A1" display="'Det Sup Syst Control Account'!A1" xr:uid="{00000000-0004-0000-0300-000083000000}"/>
    <hyperlink ref="F40" location="'Det Sup Syst Control Account'!A1" display="'Det Sup Syst Control Account'!A1" xr:uid="{00000000-0004-0000-0300-000084000000}"/>
    <hyperlink ref="G40" location="'Det Sup Syst Control Account'!A1" display="'Det Sup Syst Control Account'!A1" xr:uid="{00000000-0004-0000-0300-000085000000}"/>
    <hyperlink ref="H40" location="'Det Sup Syst Control Account'!A1" display="'Det Sup Syst Control Account'!A1" xr:uid="{00000000-0004-0000-0300-000086000000}"/>
    <hyperlink ref="I40" location="'Det Sup Syst Control Account'!A1" display="'Det Sup Syst Control Account'!A1" xr:uid="{00000000-0004-0000-0300-000087000000}"/>
    <hyperlink ref="J40" location="'Det Sup Syst Control Account'!A1" display="'Det Sup Syst Control Account'!A1" xr:uid="{00000000-0004-0000-0300-000088000000}"/>
    <hyperlink ref="K40" location="'Det Sup Syst Control Account'!A1" display="'Det Sup Syst Control Account'!A1" xr:uid="{00000000-0004-0000-0300-000089000000}"/>
    <hyperlink ref="L40" location="'Det Sup Syst Control Account'!A1" display="'Det Sup Syst Control Account'!A1" xr:uid="{00000000-0004-0000-0300-00008A000000}"/>
    <hyperlink ref="M40" location="'Det Sup Syst Control Account'!A1" display="'Det Sup Syst Control Account'!A1" xr:uid="{00000000-0004-0000-0300-00008B000000}"/>
    <hyperlink ref="N40" location="'Det Sup Syst Control Account'!A1" display="'Det Sup Syst Control Account'!A1" xr:uid="{00000000-0004-0000-0300-00008C000000}"/>
    <hyperlink ref="O40" location="'Det Sup Syst Control Account'!A1" display="'Det Sup Syst Control Account'!A1" xr:uid="{00000000-0004-0000-0300-00008D000000}"/>
    <hyperlink ref="P40" location="'Det Sup Syst Control Account'!A1" display="'Det Sup Syst Control Account'!A1" xr:uid="{00000000-0004-0000-0300-00008E000000}"/>
    <hyperlink ref="Q40" location="'Det Sup Syst Control Account'!A1" display="'Det Sup Syst Control Account'!A1" xr:uid="{00000000-0004-0000-0300-00008F000000}"/>
    <hyperlink ref="B41" location="'Det Sup Syst Control Account'!A1" display="'Det Sup Syst Control Account'!A1" xr:uid="{00000000-0004-0000-0300-000090000000}"/>
    <hyperlink ref="C41" location="'Det Sup Syst Control Account'!A1" display="'Det Sup Syst Control Account'!A1" xr:uid="{00000000-0004-0000-0300-000091000000}"/>
    <hyperlink ref="D41" location="'Det Sup Syst Control Account'!A1" display="'Det Sup Syst Control Account'!A1" xr:uid="{00000000-0004-0000-0300-000092000000}"/>
    <hyperlink ref="E41" location="'Det Sup Syst Control Account'!A1" display="'Det Sup Syst Control Account'!A1" xr:uid="{00000000-0004-0000-0300-000093000000}"/>
    <hyperlink ref="F41" location="'Det Sup Syst Control Account'!A1" display="'Det Sup Syst Control Account'!A1" xr:uid="{00000000-0004-0000-0300-000094000000}"/>
    <hyperlink ref="G41" location="'Det Sup Syst Control Account'!A1" display="'Det Sup Syst Control Account'!A1" xr:uid="{00000000-0004-0000-0300-000095000000}"/>
    <hyperlink ref="H41" location="'Det Sup Syst Control Account'!A1" display="'Det Sup Syst Control Account'!A1" xr:uid="{00000000-0004-0000-0300-000096000000}"/>
    <hyperlink ref="I41" location="'Det Sup Syst Control Account'!A1" display="'Det Sup Syst Control Account'!A1" xr:uid="{00000000-0004-0000-0300-000097000000}"/>
    <hyperlink ref="J41" location="'Det Sup Syst Control Account'!A1" display="'Det Sup Syst Control Account'!A1" xr:uid="{00000000-0004-0000-0300-000098000000}"/>
    <hyperlink ref="K41" location="'Det Sup Syst Control Account'!A1" display="'Det Sup Syst Control Account'!A1" xr:uid="{00000000-0004-0000-0300-000099000000}"/>
    <hyperlink ref="L41" location="'Det Sup Syst Control Account'!A1" display="'Det Sup Syst Control Account'!A1" xr:uid="{00000000-0004-0000-0300-00009A000000}"/>
    <hyperlink ref="M41" location="'Det Sup Syst Control Account'!A1" display="'Det Sup Syst Control Account'!A1" xr:uid="{00000000-0004-0000-0300-00009B000000}"/>
    <hyperlink ref="N41" location="'Det Sup Syst Control Account'!A1" display="'Det Sup Syst Control Account'!A1" xr:uid="{00000000-0004-0000-0300-00009C000000}"/>
    <hyperlink ref="O41" location="'Det Sup Syst Control Account'!A1" display="'Det Sup Syst Control Account'!A1" xr:uid="{00000000-0004-0000-0300-00009D000000}"/>
    <hyperlink ref="P41" location="'Det Sup Syst Control Account'!A1" display="'Det Sup Syst Control Account'!A1" xr:uid="{00000000-0004-0000-0300-00009E000000}"/>
    <hyperlink ref="Q41" location="'Det Sup Syst Control Account'!A1" display="'Det Sup Syst Control Account'!A1" xr:uid="{00000000-0004-0000-0300-00009F000000}"/>
    <hyperlink ref="B42" location="'Det Sup Syst Control Account'!A1" display="'Det Sup Syst Control Account'!A1" xr:uid="{00000000-0004-0000-0300-0000A0000000}"/>
    <hyperlink ref="C42" location="'Det Sup Syst Control Account'!A1" display="'Det Sup Syst Control Account'!A1" xr:uid="{00000000-0004-0000-0300-0000A1000000}"/>
    <hyperlink ref="D42" location="'Det Sup Syst Control Account'!A1" display="'Det Sup Syst Control Account'!A1" xr:uid="{00000000-0004-0000-0300-0000A2000000}"/>
    <hyperlink ref="E42" location="'Det Sup Syst Control Account'!A1" display="'Det Sup Syst Control Account'!A1" xr:uid="{00000000-0004-0000-0300-0000A3000000}"/>
    <hyperlink ref="F42" location="'Det Sup Syst Control Account'!A1" display="'Det Sup Syst Control Account'!A1" xr:uid="{00000000-0004-0000-0300-0000A4000000}"/>
    <hyperlink ref="G42" location="'Det Sup Syst Control Account'!A1" display="'Det Sup Syst Control Account'!A1" xr:uid="{00000000-0004-0000-0300-0000A5000000}"/>
    <hyperlink ref="H42" location="'Det Sup Syst Control Account'!A1" display="'Det Sup Syst Control Account'!A1" xr:uid="{00000000-0004-0000-0300-0000A6000000}"/>
    <hyperlink ref="I42" location="'Det Sup Syst Control Account'!A1" display="'Det Sup Syst Control Account'!A1" xr:uid="{00000000-0004-0000-0300-0000A7000000}"/>
    <hyperlink ref="J42" location="'Det Sup Syst Control Account'!A1" display="'Det Sup Syst Control Account'!A1" xr:uid="{00000000-0004-0000-0300-0000A8000000}"/>
    <hyperlink ref="K42" location="'Det Sup Syst Control Account'!A1" display="'Det Sup Syst Control Account'!A1" xr:uid="{00000000-0004-0000-0300-0000A9000000}"/>
    <hyperlink ref="L42" location="'Det Sup Syst Control Account'!A1" display="'Det Sup Syst Control Account'!A1" xr:uid="{00000000-0004-0000-0300-0000AA000000}"/>
    <hyperlink ref="M42" location="'Det Sup Syst Control Account'!A1" display="'Det Sup Syst Control Account'!A1" xr:uid="{00000000-0004-0000-0300-0000AB000000}"/>
    <hyperlink ref="N42" location="'Det Sup Syst Control Account'!A1" display="'Det Sup Syst Control Account'!A1" xr:uid="{00000000-0004-0000-0300-0000AC000000}"/>
    <hyperlink ref="O42" location="'Det Sup Syst Control Account'!A1" display="'Det Sup Syst Control Account'!A1" xr:uid="{00000000-0004-0000-0300-0000AD000000}"/>
    <hyperlink ref="P42" location="'Det Sup Syst Control Account'!A1" display="'Det Sup Syst Control Account'!A1" xr:uid="{00000000-0004-0000-0300-0000AE000000}"/>
    <hyperlink ref="Q42" location="'Det Sup Syst Control Account'!A1" display="'Det Sup Syst Control Account'!A1" xr:uid="{00000000-0004-0000-0300-0000AF000000}"/>
    <hyperlink ref="B43" location="'Det Sup Syst Control Account'!A1" display="'Det Sup Syst Control Account'!A1" xr:uid="{00000000-0004-0000-0300-0000B0000000}"/>
    <hyperlink ref="C43" location="'Det Sup Syst Control Account'!A1" display="'Det Sup Syst Control Account'!A1" xr:uid="{00000000-0004-0000-0300-0000B1000000}"/>
    <hyperlink ref="D43" location="'Det Sup Syst Control Account'!A1" display="'Det Sup Syst Control Account'!A1" xr:uid="{00000000-0004-0000-0300-0000B2000000}"/>
    <hyperlink ref="E43" location="'Det Sup Syst Control Account'!A1" display="'Det Sup Syst Control Account'!A1" xr:uid="{00000000-0004-0000-0300-0000B3000000}"/>
    <hyperlink ref="F43" location="'Det Sup Syst Control Account'!A1" display="'Det Sup Syst Control Account'!A1" xr:uid="{00000000-0004-0000-0300-0000B4000000}"/>
    <hyperlink ref="G43" location="'Det Sup Syst Control Account'!A1" display="'Det Sup Syst Control Account'!A1" xr:uid="{00000000-0004-0000-0300-0000B5000000}"/>
    <hyperlink ref="H43" location="'Det Sup Syst Control Account'!A1" display="'Det Sup Syst Control Account'!A1" xr:uid="{00000000-0004-0000-0300-0000B6000000}"/>
    <hyperlink ref="I43" location="'Det Sup Syst Control Account'!A1" display="'Det Sup Syst Control Account'!A1" xr:uid="{00000000-0004-0000-0300-0000B7000000}"/>
    <hyperlink ref="J43" location="'Det Sup Syst Control Account'!A1" display="'Det Sup Syst Control Account'!A1" xr:uid="{00000000-0004-0000-0300-0000B8000000}"/>
    <hyperlink ref="K43" location="'Det Sup Syst Control Account'!A1" display="'Det Sup Syst Control Account'!A1" xr:uid="{00000000-0004-0000-0300-0000B9000000}"/>
    <hyperlink ref="L43" location="'Det Sup Syst Control Account'!A1" display="'Det Sup Syst Control Account'!A1" xr:uid="{00000000-0004-0000-0300-0000BA000000}"/>
    <hyperlink ref="M43" location="'Det Sup Syst Control Account'!A1" display="'Det Sup Syst Control Account'!A1" xr:uid="{00000000-0004-0000-0300-0000BB000000}"/>
    <hyperlink ref="N43" location="'Det Sup Syst Control Account'!A1" display="'Det Sup Syst Control Account'!A1" xr:uid="{00000000-0004-0000-0300-0000BC000000}"/>
    <hyperlink ref="O43" location="'Det Sup Syst Control Account'!A1" display="'Det Sup Syst Control Account'!A1" xr:uid="{00000000-0004-0000-0300-0000BD000000}"/>
    <hyperlink ref="P43" location="'Det Sup Syst Control Account'!A1" display="'Det Sup Syst Control Account'!A1" xr:uid="{00000000-0004-0000-0300-0000BE000000}"/>
    <hyperlink ref="Q43" location="'Det Sup Syst Control Account'!A1" display="'Det Sup Syst Control Account'!A1" xr:uid="{00000000-0004-0000-0300-0000BF000000}"/>
    <hyperlink ref="C11" location="Navigation!A1" display="Return to Navigation Sheet" xr:uid="{00000000-0004-0000-0300-0000C0000000}"/>
    <hyperlink ref="D11" location="Navigation!A1" display="Return to Navigation Sheet" xr:uid="{00000000-0004-0000-0300-0000C1000000}"/>
    <hyperlink ref="E11" location="Navigation!A1" display="Return to Navigation Sheet" xr:uid="{00000000-0004-0000-0300-0000C2000000}"/>
    <hyperlink ref="F11" location="Navigation!A1" display="Return to Navigation Sheet" xr:uid="{00000000-0004-0000-03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B1:Q79"/>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12" width="10.8984375" style="395"/>
    <col min="13" max="13" width="16" style="395" customWidth="1"/>
    <col min="14" max="16384" width="10.8984375" style="395"/>
  </cols>
  <sheetData>
    <row r="1" spans="2:17" ht="16.2" thickBot="1"/>
    <row r="2" spans="2:17" ht="26.1" customHeight="1">
      <c r="B2" s="396"/>
      <c r="C2" s="397"/>
      <c r="D2" s="397"/>
      <c r="E2" s="397"/>
      <c r="F2" s="846" t="s">
        <v>44</v>
      </c>
      <c r="G2" s="847"/>
      <c r="H2" s="847"/>
      <c r="I2" s="847"/>
      <c r="J2" s="847"/>
      <c r="K2" s="847"/>
      <c r="L2" s="848"/>
      <c r="M2" s="853" t="s">
        <v>22</v>
      </c>
      <c r="N2" s="855">
        <v>42818</v>
      </c>
      <c r="O2" s="856"/>
      <c r="P2" s="856"/>
      <c r="Q2" s="857"/>
    </row>
    <row r="3" spans="2:17" ht="15.9" customHeight="1" thickBot="1">
      <c r="B3" s="398"/>
      <c r="C3" s="399"/>
      <c r="D3" s="399"/>
      <c r="E3" s="399"/>
      <c r="F3" s="849"/>
      <c r="G3" s="850"/>
      <c r="H3" s="850"/>
      <c r="I3" s="850"/>
      <c r="J3" s="850"/>
      <c r="K3" s="850"/>
      <c r="L3" s="851"/>
      <c r="M3" s="854"/>
      <c r="N3" s="858"/>
      <c r="O3" s="858"/>
      <c r="P3" s="858"/>
      <c r="Q3" s="859"/>
    </row>
    <row r="4" spans="2:17" ht="18" customHeight="1">
      <c r="B4" s="398"/>
      <c r="C4" s="399"/>
      <c r="D4" s="399"/>
      <c r="E4" s="399"/>
      <c r="F4" s="849"/>
      <c r="G4" s="850"/>
      <c r="H4" s="850"/>
      <c r="I4" s="850"/>
      <c r="J4" s="850"/>
      <c r="K4" s="850"/>
      <c r="L4" s="851"/>
      <c r="M4" s="853" t="s">
        <v>23</v>
      </c>
      <c r="N4" s="856" t="s">
        <v>180</v>
      </c>
      <c r="O4" s="856"/>
      <c r="P4" s="856"/>
      <c r="Q4" s="857"/>
    </row>
    <row r="5" spans="2:17" ht="16.2" thickBot="1">
      <c r="B5" s="398"/>
      <c r="C5" s="399"/>
      <c r="D5" s="399"/>
      <c r="E5" s="399"/>
      <c r="F5" s="849"/>
      <c r="G5" s="850"/>
      <c r="H5" s="850"/>
      <c r="I5" s="850"/>
      <c r="J5" s="850"/>
      <c r="K5" s="850"/>
      <c r="L5" s="851"/>
      <c r="M5" s="860"/>
      <c r="N5" s="858"/>
      <c r="O5" s="858"/>
      <c r="P5" s="858"/>
      <c r="Q5" s="859"/>
    </row>
    <row r="6" spans="2:17" ht="21" customHeight="1">
      <c r="B6" s="398"/>
      <c r="C6" s="399"/>
      <c r="D6" s="399"/>
      <c r="E6" s="399"/>
      <c r="F6" s="849"/>
      <c r="G6" s="850"/>
      <c r="H6" s="850"/>
      <c r="I6" s="850"/>
      <c r="J6" s="850"/>
      <c r="K6" s="850"/>
      <c r="L6" s="850"/>
      <c r="M6" s="861" t="s">
        <v>24</v>
      </c>
      <c r="N6" s="863"/>
      <c r="O6" s="863"/>
      <c r="P6" s="863"/>
      <c r="Q6" s="864"/>
    </row>
    <row r="7" spans="2:17" ht="16.2" thickBot="1">
      <c r="B7" s="398"/>
      <c r="C7" s="399"/>
      <c r="D7" s="399"/>
      <c r="E7" s="399"/>
      <c r="F7" s="849"/>
      <c r="G7" s="852"/>
      <c r="H7" s="852"/>
      <c r="I7" s="852"/>
      <c r="J7" s="852"/>
      <c r="K7" s="852"/>
      <c r="L7" s="852"/>
      <c r="M7" s="862"/>
      <c r="N7" s="865"/>
      <c r="O7" s="865"/>
      <c r="P7" s="865"/>
      <c r="Q7" s="866"/>
    </row>
    <row r="8" spans="2:17" s="400" customFormat="1" ht="27" customHeight="1">
      <c r="B8" s="805" t="s">
        <v>26</v>
      </c>
      <c r="C8" s="806"/>
      <c r="D8" s="806"/>
      <c r="E8" s="806"/>
      <c r="F8" s="807"/>
      <c r="G8" s="805" t="s">
        <v>94</v>
      </c>
      <c r="H8" s="806"/>
      <c r="I8" s="806"/>
      <c r="J8" s="806"/>
      <c r="K8" s="806"/>
      <c r="L8" s="806"/>
      <c r="M8" s="828"/>
      <c r="N8" s="829" t="s">
        <v>95</v>
      </c>
      <c r="O8" s="830"/>
      <c r="P8" s="830"/>
      <c r="Q8" s="828"/>
    </row>
    <row r="9" spans="2:17">
      <c r="B9" s="829" t="str">
        <f>'Det Sup Syst Control Account'!C8</f>
        <v>Line Electric Power Distribution Work Package</v>
      </c>
      <c r="C9" s="830"/>
      <c r="D9" s="830"/>
      <c r="E9" s="830"/>
      <c r="F9" s="828"/>
      <c r="G9" s="829" t="str">
        <f>'Det Sup Syst Control Account'!B8</f>
        <v>2.04.01.01</v>
      </c>
      <c r="H9" s="830"/>
      <c r="I9" s="830"/>
      <c r="J9" s="830"/>
      <c r="K9" s="830"/>
      <c r="L9" s="830"/>
      <c r="M9" s="828"/>
      <c r="N9" s="840" t="s">
        <v>43</v>
      </c>
      <c r="O9" s="841"/>
      <c r="P9" s="841"/>
      <c r="Q9" s="842"/>
    </row>
    <row r="10" spans="2:17" ht="16.2" thickBot="1">
      <c r="B10" s="837"/>
      <c r="C10" s="838"/>
      <c r="D10" s="838"/>
      <c r="E10" s="838"/>
      <c r="F10" s="839"/>
      <c r="G10" s="837"/>
      <c r="H10" s="838"/>
      <c r="I10" s="838"/>
      <c r="J10" s="838"/>
      <c r="K10" s="838"/>
      <c r="L10" s="838"/>
      <c r="M10" s="839"/>
      <c r="N10" s="843"/>
      <c r="O10" s="844"/>
      <c r="P10" s="844"/>
      <c r="Q10" s="845"/>
    </row>
    <row r="11" spans="2:17" ht="24" customHeight="1" thickBot="1">
      <c r="B11" s="469"/>
      <c r="C11" s="788" t="s">
        <v>362</v>
      </c>
      <c r="D11" s="788"/>
      <c r="E11" s="788"/>
      <c r="F11" s="788"/>
      <c r="G11" s="468"/>
      <c r="H11" s="468"/>
      <c r="I11" s="468"/>
      <c r="J11" s="468"/>
      <c r="K11" s="468"/>
      <c r="L11" s="468"/>
      <c r="M11" s="468"/>
      <c r="N11" s="470"/>
      <c r="O11" s="470"/>
      <c r="P11" s="470"/>
      <c r="Q11" s="471"/>
    </row>
    <row r="12" spans="2:17" s="400" customFormat="1" ht="92.1" customHeight="1">
      <c r="B12" s="802" t="s">
        <v>28</v>
      </c>
      <c r="C12" s="803"/>
      <c r="D12" s="803"/>
      <c r="E12" s="803"/>
      <c r="F12" s="803"/>
      <c r="G12" s="803"/>
      <c r="H12" s="803"/>
      <c r="I12" s="803"/>
      <c r="J12" s="803"/>
      <c r="K12" s="803"/>
      <c r="L12" s="803"/>
      <c r="M12" s="803"/>
      <c r="N12" s="803"/>
      <c r="O12" s="803"/>
      <c r="P12" s="803"/>
      <c r="Q12" s="804"/>
    </row>
    <row r="13" spans="2:17" ht="92.1" customHeight="1">
      <c r="B13" s="867" t="s">
        <v>421</v>
      </c>
      <c r="C13" s="868"/>
      <c r="D13" s="868"/>
      <c r="E13" s="868"/>
      <c r="F13" s="868"/>
      <c r="G13" s="868"/>
      <c r="H13" s="868"/>
      <c r="I13" s="868"/>
      <c r="J13" s="868"/>
      <c r="K13" s="868"/>
      <c r="L13" s="868"/>
      <c r="M13" s="868"/>
      <c r="N13" s="868"/>
      <c r="O13" s="868"/>
      <c r="P13" s="868"/>
      <c r="Q13" s="869"/>
    </row>
    <row r="14" spans="2:17" ht="92.1" customHeight="1">
      <c r="B14" s="870"/>
      <c r="C14" s="868"/>
      <c r="D14" s="868"/>
      <c r="E14" s="868"/>
      <c r="F14" s="868"/>
      <c r="G14" s="868"/>
      <c r="H14" s="868"/>
      <c r="I14" s="868"/>
      <c r="J14" s="868"/>
      <c r="K14" s="868"/>
      <c r="L14" s="868"/>
      <c r="M14" s="868"/>
      <c r="N14" s="868"/>
      <c r="O14" s="868"/>
      <c r="P14" s="868"/>
      <c r="Q14" s="869"/>
    </row>
    <row r="15" spans="2:17" ht="92.1" customHeight="1">
      <c r="B15" s="870"/>
      <c r="C15" s="868"/>
      <c r="D15" s="868"/>
      <c r="E15" s="868"/>
      <c r="F15" s="868"/>
      <c r="G15" s="868"/>
      <c r="H15" s="868"/>
      <c r="I15" s="868"/>
      <c r="J15" s="868"/>
      <c r="K15" s="868"/>
      <c r="L15" s="868"/>
      <c r="M15" s="868"/>
      <c r="N15" s="868"/>
      <c r="O15" s="868"/>
      <c r="P15" s="868"/>
      <c r="Q15" s="869"/>
    </row>
    <row r="16" spans="2:17" ht="92.1" customHeight="1" thickBot="1">
      <c r="B16" s="871"/>
      <c r="C16" s="872"/>
      <c r="D16" s="872"/>
      <c r="E16" s="872"/>
      <c r="F16" s="872"/>
      <c r="G16" s="872"/>
      <c r="H16" s="872"/>
      <c r="I16" s="872"/>
      <c r="J16" s="872"/>
      <c r="K16" s="872"/>
      <c r="L16" s="872"/>
      <c r="M16" s="872"/>
      <c r="N16" s="872"/>
      <c r="O16" s="872"/>
      <c r="P16" s="872"/>
      <c r="Q16" s="873"/>
    </row>
    <row r="17" spans="2:17" s="400" customFormat="1" ht="27" customHeight="1">
      <c r="B17" s="805" t="s">
        <v>29</v>
      </c>
      <c r="C17" s="806"/>
      <c r="D17" s="806"/>
      <c r="E17" s="806"/>
      <c r="F17" s="806"/>
      <c r="G17" s="806"/>
      <c r="H17" s="806"/>
      <c r="I17" s="806"/>
      <c r="J17" s="806"/>
      <c r="K17" s="806"/>
      <c r="L17" s="806"/>
      <c r="M17" s="806"/>
      <c r="N17" s="806"/>
      <c r="O17" s="806"/>
      <c r="P17" s="806"/>
      <c r="Q17" s="807"/>
    </row>
    <row r="18" spans="2:17">
      <c r="B18" s="401"/>
      <c r="Q18" s="402"/>
    </row>
    <row r="19" spans="2:17">
      <c r="B19" s="401"/>
      <c r="Q19" s="402"/>
    </row>
    <row r="20" spans="2:17" ht="18.600000000000001" thickBot="1">
      <c r="B20" s="401"/>
      <c r="C20" s="20" t="s">
        <v>42</v>
      </c>
      <c r="D20" s="404" t="s">
        <v>30</v>
      </c>
      <c r="Q20" s="402"/>
    </row>
    <row r="21" spans="2:17" ht="18.600000000000001" thickBot="1">
      <c r="B21" s="401"/>
      <c r="C21" s="20"/>
      <c r="D21" s="404" t="s">
        <v>31</v>
      </c>
      <c r="Q21" s="402"/>
    </row>
    <row r="22" spans="2:17" ht="18.600000000000001" thickBot="1">
      <c r="B22" s="401"/>
      <c r="C22" s="20" t="s">
        <v>42</v>
      </c>
      <c r="D22" s="404" t="s">
        <v>32</v>
      </c>
      <c r="Q22" s="402"/>
    </row>
    <row r="23" spans="2:17" ht="18.600000000000001" thickBot="1">
      <c r="B23" s="401"/>
      <c r="C23" s="20"/>
      <c r="D23" s="404" t="s">
        <v>33</v>
      </c>
      <c r="Q23" s="402"/>
    </row>
    <row r="24" spans="2:17" ht="18.600000000000001" thickBot="1">
      <c r="B24" s="401"/>
      <c r="C24" s="20"/>
      <c r="D24" s="404" t="s">
        <v>34</v>
      </c>
      <c r="Q24" s="402"/>
    </row>
    <row r="25" spans="2:17" ht="18.600000000000001" thickBot="1">
      <c r="B25" s="401"/>
      <c r="C25" s="20" t="s">
        <v>42</v>
      </c>
      <c r="D25" s="404" t="s">
        <v>35</v>
      </c>
      <c r="Q25" s="402"/>
    </row>
    <row r="26" spans="2:17" ht="18.600000000000001" thickBot="1">
      <c r="B26" s="401"/>
      <c r="C26" s="20" t="s">
        <v>42</v>
      </c>
      <c r="D26" s="404" t="s">
        <v>36</v>
      </c>
      <c r="Q26" s="402"/>
    </row>
    <row r="27" spans="2:17" ht="18.600000000000001" thickBot="1">
      <c r="B27" s="401"/>
      <c r="C27" s="20"/>
      <c r="D27" s="404" t="s">
        <v>37</v>
      </c>
      <c r="Q27" s="402"/>
    </row>
    <row r="28" spans="2:17">
      <c r="B28" s="401"/>
      <c r="Q28" s="402"/>
    </row>
    <row r="29" spans="2:17" ht="16.2" thickBot="1">
      <c r="B29" s="405"/>
      <c r="C29" s="403"/>
      <c r="D29" s="403"/>
      <c r="E29" s="403"/>
      <c r="F29" s="403"/>
      <c r="G29" s="403"/>
      <c r="H29" s="403"/>
      <c r="I29" s="403"/>
      <c r="J29" s="403"/>
      <c r="K29" s="403"/>
      <c r="L29" s="403"/>
      <c r="M29" s="403"/>
      <c r="N29" s="403"/>
      <c r="O29" s="403"/>
      <c r="P29" s="403"/>
      <c r="Q29" s="406"/>
    </row>
    <row r="30" spans="2:17" s="400" customFormat="1" ht="26.1" customHeight="1">
      <c r="B30" s="805" t="s">
        <v>38</v>
      </c>
      <c r="C30" s="806"/>
      <c r="D30" s="806"/>
      <c r="E30" s="806"/>
      <c r="F30" s="806"/>
      <c r="G30" s="806"/>
      <c r="H30" s="806"/>
      <c r="I30" s="806"/>
      <c r="J30" s="806"/>
      <c r="K30" s="806"/>
      <c r="L30" s="806"/>
      <c r="M30" s="806"/>
      <c r="N30" s="806"/>
      <c r="O30" s="806"/>
      <c r="P30" s="806"/>
      <c r="Q30" s="807"/>
    </row>
    <row r="31" spans="2:17">
      <c r="B31" s="808" t="s">
        <v>179</v>
      </c>
      <c r="C31" s="809"/>
      <c r="D31" s="809"/>
      <c r="E31" s="809"/>
      <c r="F31" s="809"/>
      <c r="G31" s="809"/>
      <c r="H31" s="809"/>
      <c r="I31" s="809"/>
      <c r="J31" s="809"/>
      <c r="K31" s="809"/>
      <c r="L31" s="809"/>
      <c r="M31" s="809"/>
      <c r="N31" s="809"/>
      <c r="O31" s="809"/>
      <c r="P31" s="809"/>
      <c r="Q31" s="810"/>
    </row>
    <row r="32" spans="2:17">
      <c r="B32" s="811"/>
      <c r="C32" s="809"/>
      <c r="D32" s="809"/>
      <c r="E32" s="809"/>
      <c r="F32" s="809"/>
      <c r="G32" s="809"/>
      <c r="H32" s="809"/>
      <c r="I32" s="809"/>
      <c r="J32" s="809"/>
      <c r="K32" s="809"/>
      <c r="L32" s="809"/>
      <c r="M32" s="809"/>
      <c r="N32" s="809"/>
      <c r="O32" s="809"/>
      <c r="P32" s="809"/>
      <c r="Q32" s="810"/>
    </row>
    <row r="33" spans="2:17">
      <c r="B33" s="811"/>
      <c r="C33" s="809"/>
      <c r="D33" s="809"/>
      <c r="E33" s="809"/>
      <c r="F33" s="809"/>
      <c r="G33" s="809"/>
      <c r="H33" s="809"/>
      <c r="I33" s="809"/>
      <c r="J33" s="809"/>
      <c r="K33" s="809"/>
      <c r="L33" s="809"/>
      <c r="M33" s="809"/>
      <c r="N33" s="809"/>
      <c r="O33" s="809"/>
      <c r="P33" s="809"/>
      <c r="Q33" s="810"/>
    </row>
    <row r="34" spans="2:17">
      <c r="B34" s="811"/>
      <c r="C34" s="809"/>
      <c r="D34" s="809"/>
      <c r="E34" s="809"/>
      <c r="F34" s="809"/>
      <c r="G34" s="809"/>
      <c r="H34" s="809"/>
      <c r="I34" s="809"/>
      <c r="J34" s="809"/>
      <c r="K34" s="809"/>
      <c r="L34" s="809"/>
      <c r="M34" s="809"/>
      <c r="N34" s="809"/>
      <c r="O34" s="809"/>
      <c r="P34" s="809"/>
      <c r="Q34" s="810"/>
    </row>
    <row r="35" spans="2:17">
      <c r="B35" s="811"/>
      <c r="C35" s="809"/>
      <c r="D35" s="809"/>
      <c r="E35" s="809"/>
      <c r="F35" s="809"/>
      <c r="G35" s="809"/>
      <c r="H35" s="809"/>
      <c r="I35" s="809"/>
      <c r="J35" s="809"/>
      <c r="K35" s="809"/>
      <c r="L35" s="809"/>
      <c r="M35" s="809"/>
      <c r="N35" s="809"/>
      <c r="O35" s="809"/>
      <c r="P35" s="809"/>
      <c r="Q35" s="810"/>
    </row>
    <row r="36" spans="2:17">
      <c r="B36" s="811"/>
      <c r="C36" s="809"/>
      <c r="D36" s="809"/>
      <c r="E36" s="809"/>
      <c r="F36" s="809"/>
      <c r="G36" s="809"/>
      <c r="H36" s="809"/>
      <c r="I36" s="809"/>
      <c r="J36" s="809"/>
      <c r="K36" s="809"/>
      <c r="L36" s="809"/>
      <c r="M36" s="809"/>
      <c r="N36" s="809"/>
      <c r="O36" s="809"/>
      <c r="P36" s="809"/>
      <c r="Q36" s="810"/>
    </row>
    <row r="37" spans="2:17">
      <c r="B37" s="811"/>
      <c r="C37" s="809"/>
      <c r="D37" s="809"/>
      <c r="E37" s="809"/>
      <c r="F37" s="809"/>
      <c r="G37" s="809"/>
      <c r="H37" s="809"/>
      <c r="I37" s="809"/>
      <c r="J37" s="809"/>
      <c r="K37" s="809"/>
      <c r="L37" s="809"/>
      <c r="M37" s="809"/>
      <c r="N37" s="809"/>
      <c r="O37" s="809"/>
      <c r="P37" s="809"/>
      <c r="Q37" s="810"/>
    </row>
    <row r="38" spans="2:17">
      <c r="B38" s="811"/>
      <c r="C38" s="809"/>
      <c r="D38" s="809"/>
      <c r="E38" s="809"/>
      <c r="F38" s="809"/>
      <c r="G38" s="809"/>
      <c r="H38" s="809"/>
      <c r="I38" s="809"/>
      <c r="J38" s="809"/>
      <c r="K38" s="809"/>
      <c r="L38" s="809"/>
      <c r="M38" s="809"/>
      <c r="N38" s="809"/>
      <c r="O38" s="809"/>
      <c r="P38" s="809"/>
      <c r="Q38" s="810"/>
    </row>
    <row r="39" spans="2:17">
      <c r="B39" s="811"/>
      <c r="C39" s="809"/>
      <c r="D39" s="809"/>
      <c r="E39" s="809"/>
      <c r="F39" s="809"/>
      <c r="G39" s="809"/>
      <c r="H39" s="809"/>
      <c r="I39" s="809"/>
      <c r="J39" s="809"/>
      <c r="K39" s="809"/>
      <c r="L39" s="809"/>
      <c r="M39" s="809"/>
      <c r="N39" s="809"/>
      <c r="O39" s="809"/>
      <c r="P39" s="809"/>
      <c r="Q39" s="810"/>
    </row>
    <row r="40" spans="2:17">
      <c r="B40" s="811"/>
      <c r="C40" s="809"/>
      <c r="D40" s="809"/>
      <c r="E40" s="809"/>
      <c r="F40" s="809"/>
      <c r="G40" s="809"/>
      <c r="H40" s="809"/>
      <c r="I40" s="809"/>
      <c r="J40" s="809"/>
      <c r="K40" s="809"/>
      <c r="L40" s="809"/>
      <c r="M40" s="809"/>
      <c r="N40" s="809"/>
      <c r="O40" s="809"/>
      <c r="P40" s="809"/>
      <c r="Q40" s="810"/>
    </row>
    <row r="41" spans="2:17">
      <c r="B41" s="811"/>
      <c r="C41" s="809"/>
      <c r="D41" s="809"/>
      <c r="E41" s="809"/>
      <c r="F41" s="809"/>
      <c r="G41" s="809"/>
      <c r="H41" s="809"/>
      <c r="I41" s="809"/>
      <c r="J41" s="809"/>
      <c r="K41" s="809"/>
      <c r="L41" s="809"/>
      <c r="M41" s="809"/>
      <c r="N41" s="809"/>
      <c r="O41" s="809"/>
      <c r="P41" s="809"/>
      <c r="Q41" s="810"/>
    </row>
    <row r="42" spans="2:17" ht="16.2" thickBot="1">
      <c r="B42" s="812"/>
      <c r="C42" s="813"/>
      <c r="D42" s="813"/>
      <c r="E42" s="813"/>
      <c r="F42" s="813"/>
      <c r="G42" s="813"/>
      <c r="H42" s="813"/>
      <c r="I42" s="813"/>
      <c r="J42" s="813"/>
      <c r="K42" s="813"/>
      <c r="L42" s="813"/>
      <c r="M42" s="813"/>
      <c r="N42" s="813"/>
      <c r="O42" s="813"/>
      <c r="P42" s="813"/>
      <c r="Q42" s="814"/>
    </row>
    <row r="43" spans="2:17">
      <c r="B43" s="815" t="s">
        <v>39</v>
      </c>
      <c r="C43" s="816"/>
      <c r="D43" s="816"/>
      <c r="E43" s="816"/>
      <c r="F43" s="816"/>
      <c r="G43" s="816"/>
      <c r="H43" s="816"/>
      <c r="I43" s="816"/>
      <c r="J43" s="816"/>
      <c r="K43" s="816"/>
      <c r="L43" s="816"/>
      <c r="M43" s="816"/>
      <c r="N43" s="816"/>
      <c r="O43" s="816"/>
      <c r="P43" s="816"/>
      <c r="Q43" s="817"/>
    </row>
    <row r="44" spans="2:17">
      <c r="B44" s="818"/>
      <c r="C44" s="819"/>
      <c r="D44" s="819"/>
      <c r="E44" s="819"/>
      <c r="F44" s="819"/>
      <c r="G44" s="819"/>
      <c r="H44" s="819"/>
      <c r="I44" s="819"/>
      <c r="J44" s="819"/>
      <c r="K44" s="819"/>
      <c r="L44" s="819"/>
      <c r="M44" s="819"/>
      <c r="N44" s="819"/>
      <c r="O44" s="819"/>
      <c r="P44" s="819"/>
      <c r="Q44" s="820"/>
    </row>
    <row r="45" spans="2:17" ht="15" customHeight="1">
      <c r="B45" s="795" t="s">
        <v>181</v>
      </c>
      <c r="C45" s="796"/>
      <c r="D45" s="796"/>
      <c r="E45" s="796"/>
      <c r="F45" s="796"/>
      <c r="G45" s="796"/>
      <c r="H45" s="796"/>
      <c r="I45" s="796"/>
      <c r="J45" s="796"/>
      <c r="K45" s="796"/>
      <c r="L45" s="796"/>
      <c r="M45" s="796"/>
      <c r="N45" s="796"/>
      <c r="O45" s="796"/>
      <c r="P45" s="796"/>
      <c r="Q45" s="797"/>
    </row>
    <row r="46" spans="2:17" ht="15" customHeight="1">
      <c r="B46" s="798"/>
      <c r="C46" s="796"/>
      <c r="D46" s="796"/>
      <c r="E46" s="796"/>
      <c r="F46" s="796"/>
      <c r="G46" s="796"/>
      <c r="H46" s="796"/>
      <c r="I46" s="796"/>
      <c r="J46" s="796"/>
      <c r="K46" s="796"/>
      <c r="L46" s="796"/>
      <c r="M46" s="796"/>
      <c r="N46" s="796"/>
      <c r="O46" s="796"/>
      <c r="P46" s="796"/>
      <c r="Q46" s="797"/>
    </row>
    <row r="47" spans="2:17" ht="15" customHeight="1">
      <c r="B47" s="798"/>
      <c r="C47" s="796"/>
      <c r="D47" s="796"/>
      <c r="E47" s="796"/>
      <c r="F47" s="796"/>
      <c r="G47" s="796"/>
      <c r="H47" s="796"/>
      <c r="I47" s="796"/>
      <c r="J47" s="796"/>
      <c r="K47" s="796"/>
      <c r="L47" s="796"/>
      <c r="M47" s="796"/>
      <c r="N47" s="796"/>
      <c r="O47" s="796"/>
      <c r="P47" s="796"/>
      <c r="Q47" s="797"/>
    </row>
    <row r="48" spans="2:17" ht="15" customHeight="1">
      <c r="B48" s="798"/>
      <c r="C48" s="796"/>
      <c r="D48" s="796"/>
      <c r="E48" s="796"/>
      <c r="F48" s="796"/>
      <c r="G48" s="796"/>
      <c r="H48" s="796"/>
      <c r="I48" s="796"/>
      <c r="J48" s="796"/>
      <c r="K48" s="796"/>
      <c r="L48" s="796"/>
      <c r="M48" s="796"/>
      <c r="N48" s="796"/>
      <c r="O48" s="796"/>
      <c r="P48" s="796"/>
      <c r="Q48" s="797"/>
    </row>
    <row r="49" spans="2:17" ht="15" customHeight="1">
      <c r="B49" s="798"/>
      <c r="C49" s="796"/>
      <c r="D49" s="796"/>
      <c r="E49" s="796"/>
      <c r="F49" s="796"/>
      <c r="G49" s="796"/>
      <c r="H49" s="796"/>
      <c r="I49" s="796"/>
      <c r="J49" s="796"/>
      <c r="K49" s="796"/>
      <c r="L49" s="796"/>
      <c r="M49" s="796"/>
      <c r="N49" s="796"/>
      <c r="O49" s="796"/>
      <c r="P49" s="796"/>
      <c r="Q49" s="797"/>
    </row>
    <row r="50" spans="2:17" ht="15" customHeight="1">
      <c r="B50" s="798"/>
      <c r="C50" s="796"/>
      <c r="D50" s="796"/>
      <c r="E50" s="796"/>
      <c r="F50" s="796"/>
      <c r="G50" s="796"/>
      <c r="H50" s="796"/>
      <c r="I50" s="796"/>
      <c r="J50" s="796"/>
      <c r="K50" s="796"/>
      <c r="L50" s="796"/>
      <c r="M50" s="796"/>
      <c r="N50" s="796"/>
      <c r="O50" s="796"/>
      <c r="P50" s="796"/>
      <c r="Q50" s="797"/>
    </row>
    <row r="51" spans="2:17" ht="15" customHeight="1">
      <c r="B51" s="798"/>
      <c r="C51" s="796"/>
      <c r="D51" s="796"/>
      <c r="E51" s="796"/>
      <c r="F51" s="796"/>
      <c r="G51" s="796"/>
      <c r="H51" s="796"/>
      <c r="I51" s="796"/>
      <c r="J51" s="796"/>
      <c r="K51" s="796"/>
      <c r="L51" s="796"/>
      <c r="M51" s="796"/>
      <c r="N51" s="796"/>
      <c r="O51" s="796"/>
      <c r="P51" s="796"/>
      <c r="Q51" s="797"/>
    </row>
    <row r="52" spans="2:17" ht="15" customHeight="1">
      <c r="B52" s="798"/>
      <c r="C52" s="796"/>
      <c r="D52" s="796"/>
      <c r="E52" s="796"/>
      <c r="F52" s="796"/>
      <c r="G52" s="796"/>
      <c r="H52" s="796"/>
      <c r="I52" s="796"/>
      <c r="J52" s="796"/>
      <c r="K52" s="796"/>
      <c r="L52" s="796"/>
      <c r="M52" s="796"/>
      <c r="N52" s="796"/>
      <c r="O52" s="796"/>
      <c r="P52" s="796"/>
      <c r="Q52" s="797"/>
    </row>
    <row r="53" spans="2:17" ht="15" customHeight="1" thickBot="1">
      <c r="B53" s="798"/>
      <c r="C53" s="796"/>
      <c r="D53" s="796"/>
      <c r="E53" s="796"/>
      <c r="F53" s="796"/>
      <c r="G53" s="796"/>
      <c r="H53" s="796"/>
      <c r="I53" s="796"/>
      <c r="J53" s="796"/>
      <c r="K53" s="796"/>
      <c r="L53" s="796"/>
      <c r="M53" s="796"/>
      <c r="N53" s="796"/>
      <c r="O53" s="796"/>
      <c r="P53" s="796"/>
      <c r="Q53" s="797"/>
    </row>
    <row r="54" spans="2:17">
      <c r="B54" s="770" t="s">
        <v>40</v>
      </c>
      <c r="C54" s="771"/>
      <c r="D54" s="771"/>
      <c r="E54" s="771"/>
      <c r="F54" s="771"/>
      <c r="G54" s="771"/>
      <c r="H54" s="771"/>
      <c r="I54" s="771"/>
      <c r="J54" s="771"/>
      <c r="K54" s="771"/>
      <c r="L54" s="771"/>
      <c r="M54" s="771"/>
      <c r="N54" s="771"/>
      <c r="O54" s="771"/>
      <c r="P54" s="771"/>
      <c r="Q54" s="772"/>
    </row>
    <row r="55" spans="2:17">
      <c r="B55" s="773"/>
      <c r="C55" s="774"/>
      <c r="D55" s="774"/>
      <c r="E55" s="774"/>
      <c r="F55" s="774"/>
      <c r="G55" s="774"/>
      <c r="H55" s="774"/>
      <c r="I55" s="774"/>
      <c r="J55" s="774"/>
      <c r="K55" s="774"/>
      <c r="L55" s="774"/>
      <c r="M55" s="774"/>
      <c r="N55" s="774"/>
      <c r="O55" s="774"/>
      <c r="P55" s="774"/>
      <c r="Q55" s="775"/>
    </row>
    <row r="56" spans="2:17" ht="24.9" customHeight="1">
      <c r="B56" s="795" t="s">
        <v>422</v>
      </c>
      <c r="C56" s="796"/>
      <c r="D56" s="796"/>
      <c r="E56" s="796"/>
      <c r="F56" s="796"/>
      <c r="G56" s="796"/>
      <c r="H56" s="796"/>
      <c r="I56" s="796"/>
      <c r="J56" s="796"/>
      <c r="K56" s="796"/>
      <c r="L56" s="796"/>
      <c r="M56" s="796"/>
      <c r="N56" s="796"/>
      <c r="O56" s="796"/>
      <c r="P56" s="796"/>
      <c r="Q56" s="797"/>
    </row>
    <row r="57" spans="2:17" ht="15" customHeight="1">
      <c r="B57" s="798"/>
      <c r="C57" s="796"/>
      <c r="D57" s="796"/>
      <c r="E57" s="796"/>
      <c r="F57" s="796"/>
      <c r="G57" s="796"/>
      <c r="H57" s="796"/>
      <c r="I57" s="796"/>
      <c r="J57" s="796"/>
      <c r="K57" s="796"/>
      <c r="L57" s="796"/>
      <c r="M57" s="796"/>
      <c r="N57" s="796"/>
      <c r="O57" s="796"/>
      <c r="P57" s="796"/>
      <c r="Q57" s="797"/>
    </row>
    <row r="58" spans="2:17" ht="15" customHeight="1">
      <c r="B58" s="798"/>
      <c r="C58" s="796"/>
      <c r="D58" s="796"/>
      <c r="E58" s="796"/>
      <c r="F58" s="796"/>
      <c r="G58" s="796"/>
      <c r="H58" s="796"/>
      <c r="I58" s="796"/>
      <c r="J58" s="796"/>
      <c r="K58" s="796"/>
      <c r="L58" s="796"/>
      <c r="M58" s="796"/>
      <c r="N58" s="796"/>
      <c r="O58" s="796"/>
      <c r="P58" s="796"/>
      <c r="Q58" s="797"/>
    </row>
    <row r="59" spans="2:17" ht="15" customHeight="1">
      <c r="B59" s="798"/>
      <c r="C59" s="796"/>
      <c r="D59" s="796"/>
      <c r="E59" s="796"/>
      <c r="F59" s="796"/>
      <c r="G59" s="796"/>
      <c r="H59" s="796"/>
      <c r="I59" s="796"/>
      <c r="J59" s="796"/>
      <c r="K59" s="796"/>
      <c r="L59" s="796"/>
      <c r="M59" s="796"/>
      <c r="N59" s="796"/>
      <c r="O59" s="796"/>
      <c r="P59" s="796"/>
      <c r="Q59" s="797"/>
    </row>
    <row r="60" spans="2:17" ht="15" customHeight="1">
      <c r="B60" s="798"/>
      <c r="C60" s="796"/>
      <c r="D60" s="796"/>
      <c r="E60" s="796"/>
      <c r="F60" s="796"/>
      <c r="G60" s="796"/>
      <c r="H60" s="796"/>
      <c r="I60" s="796"/>
      <c r="J60" s="796"/>
      <c r="K60" s="796"/>
      <c r="L60" s="796"/>
      <c r="M60" s="796"/>
      <c r="N60" s="796"/>
      <c r="O60" s="796"/>
      <c r="P60" s="796"/>
      <c r="Q60" s="797"/>
    </row>
    <row r="61" spans="2:17" ht="15" customHeight="1" thickBot="1">
      <c r="B61" s="799"/>
      <c r="C61" s="800"/>
      <c r="D61" s="800"/>
      <c r="E61" s="800"/>
      <c r="F61" s="800"/>
      <c r="G61" s="800"/>
      <c r="H61" s="800"/>
      <c r="I61" s="800"/>
      <c r="J61" s="800"/>
      <c r="K61" s="800"/>
      <c r="L61" s="800"/>
      <c r="M61" s="800"/>
      <c r="N61" s="800"/>
      <c r="O61" s="800"/>
      <c r="P61" s="800"/>
      <c r="Q61" s="801"/>
    </row>
    <row r="62" spans="2:17">
      <c r="B62" s="770" t="s">
        <v>41</v>
      </c>
      <c r="C62" s="771"/>
      <c r="D62" s="771"/>
      <c r="E62" s="771"/>
      <c r="F62" s="771"/>
      <c r="G62" s="771"/>
      <c r="H62" s="771"/>
      <c r="I62" s="771"/>
      <c r="J62" s="771"/>
      <c r="K62" s="771"/>
      <c r="L62" s="771"/>
      <c r="M62" s="771"/>
      <c r="N62" s="771"/>
      <c r="O62" s="771"/>
      <c r="P62" s="771"/>
      <c r="Q62" s="772"/>
    </row>
    <row r="63" spans="2:17">
      <c r="B63" s="773"/>
      <c r="C63" s="774"/>
      <c r="D63" s="774"/>
      <c r="E63" s="774"/>
      <c r="F63" s="774"/>
      <c r="G63" s="774"/>
      <c r="H63" s="774"/>
      <c r="I63" s="774"/>
      <c r="J63" s="774"/>
      <c r="K63" s="774"/>
      <c r="L63" s="774"/>
      <c r="M63" s="774"/>
      <c r="N63" s="774"/>
      <c r="O63" s="774"/>
      <c r="P63" s="774"/>
      <c r="Q63" s="775"/>
    </row>
    <row r="64" spans="2:17">
      <c r="B64" s="874" t="s">
        <v>368</v>
      </c>
      <c r="C64" s="875"/>
      <c r="D64" s="875"/>
      <c r="E64" s="875"/>
      <c r="F64" s="875"/>
      <c r="G64" s="875"/>
      <c r="H64" s="875"/>
      <c r="I64" s="875"/>
      <c r="J64" s="875"/>
      <c r="K64" s="875"/>
      <c r="L64" s="875"/>
      <c r="M64" s="875"/>
      <c r="N64" s="875"/>
      <c r="O64" s="875"/>
      <c r="P64" s="875"/>
      <c r="Q64" s="876"/>
    </row>
    <row r="65" spans="2:17" ht="23.1" customHeight="1" thickBot="1">
      <c r="B65" s="874"/>
      <c r="C65" s="875"/>
      <c r="D65" s="875"/>
      <c r="E65" s="875"/>
      <c r="F65" s="875"/>
      <c r="G65" s="875"/>
      <c r="H65" s="875"/>
      <c r="I65" s="875"/>
      <c r="J65" s="875"/>
      <c r="K65" s="875"/>
      <c r="L65" s="875"/>
      <c r="M65" s="875"/>
      <c r="N65" s="875"/>
      <c r="O65" s="875"/>
      <c r="P65" s="875"/>
      <c r="Q65" s="876"/>
    </row>
    <row r="66" spans="2:17" ht="18.600000000000001" thickBot="1">
      <c r="B66" s="877" t="str">
        <f>"Total unburdened material cost for this work package = $" &amp;'Procurement $ by  Work Package'!D4</f>
        <v>Total unburdened material cost for this work package = $50000</v>
      </c>
      <c r="C66" s="878"/>
      <c r="D66" s="878"/>
      <c r="E66" s="878"/>
      <c r="F66" s="878"/>
      <c r="G66" s="878"/>
      <c r="H66" s="878"/>
      <c r="I66" s="879"/>
      <c r="J66" s="545"/>
      <c r="K66" s="545"/>
      <c r="L66" s="545"/>
      <c r="M66" s="545"/>
      <c r="N66" s="545"/>
      <c r="O66" s="545"/>
      <c r="P66" s="545"/>
      <c r="Q66" s="546"/>
    </row>
    <row r="67" spans="2:17" ht="18.600000000000001" thickBot="1">
      <c r="B67" s="547"/>
      <c r="C67" s="548"/>
      <c r="D67" s="548"/>
      <c r="E67" s="548"/>
      <c r="F67" s="548"/>
      <c r="G67" s="548"/>
      <c r="H67" s="548"/>
      <c r="I67" s="548"/>
      <c r="J67" s="548"/>
      <c r="K67" s="548"/>
      <c r="L67" s="548"/>
      <c r="M67" s="548"/>
      <c r="N67" s="548"/>
      <c r="O67" s="548"/>
      <c r="P67" s="548"/>
      <c r="Q67" s="549"/>
    </row>
    <row r="68" spans="2:17">
      <c r="B68" s="770" t="s">
        <v>397</v>
      </c>
      <c r="C68" s="771"/>
      <c r="D68" s="771"/>
      <c r="E68" s="771"/>
      <c r="F68" s="771"/>
      <c r="G68" s="771"/>
      <c r="H68" s="771"/>
      <c r="I68" s="771"/>
      <c r="J68" s="771"/>
      <c r="K68" s="771"/>
      <c r="L68" s="771"/>
      <c r="M68" s="771"/>
      <c r="N68" s="771"/>
      <c r="O68" s="771"/>
      <c r="P68" s="771"/>
      <c r="Q68" s="772"/>
    </row>
    <row r="69" spans="2:17">
      <c r="B69" s="773"/>
      <c r="C69" s="774"/>
      <c r="D69" s="774"/>
      <c r="E69" s="774"/>
      <c r="F69" s="774"/>
      <c r="G69" s="774"/>
      <c r="H69" s="774"/>
      <c r="I69" s="774"/>
      <c r="J69" s="774"/>
      <c r="K69" s="774"/>
      <c r="L69" s="774"/>
      <c r="M69" s="774"/>
      <c r="N69" s="774"/>
      <c r="O69" s="774"/>
      <c r="P69" s="774"/>
      <c r="Q69" s="775"/>
    </row>
    <row r="70" spans="2:17">
      <c r="B70" s="776" t="s">
        <v>407</v>
      </c>
      <c r="C70" s="777"/>
      <c r="D70" s="777"/>
      <c r="E70" s="777"/>
      <c r="F70" s="777"/>
      <c r="G70" s="777"/>
      <c r="H70" s="777"/>
      <c r="I70" s="777"/>
      <c r="J70" s="777"/>
      <c r="K70" s="777"/>
      <c r="L70" s="777"/>
      <c r="M70" s="777"/>
      <c r="N70" s="777"/>
      <c r="O70" s="777"/>
      <c r="P70" s="777"/>
      <c r="Q70" s="778"/>
    </row>
    <row r="71" spans="2:17">
      <c r="B71" s="776"/>
      <c r="C71" s="777"/>
      <c r="D71" s="777"/>
      <c r="E71" s="777"/>
      <c r="F71" s="777"/>
      <c r="G71" s="777"/>
      <c r="H71" s="777"/>
      <c r="I71" s="777"/>
      <c r="J71" s="777"/>
      <c r="K71" s="777"/>
      <c r="L71" s="777"/>
      <c r="M71" s="777"/>
      <c r="N71" s="777"/>
      <c r="O71" s="777"/>
      <c r="P71" s="777"/>
      <c r="Q71" s="778"/>
    </row>
    <row r="72" spans="2:17">
      <c r="B72" s="776"/>
      <c r="C72" s="777"/>
      <c r="D72" s="777"/>
      <c r="E72" s="777"/>
      <c r="F72" s="777"/>
      <c r="G72" s="777"/>
      <c r="H72" s="777"/>
      <c r="I72" s="777"/>
      <c r="J72" s="777"/>
      <c r="K72" s="777"/>
      <c r="L72" s="777"/>
      <c r="M72" s="777"/>
      <c r="N72" s="777"/>
      <c r="O72" s="777"/>
      <c r="P72" s="777"/>
      <c r="Q72" s="778"/>
    </row>
    <row r="73" spans="2:17">
      <c r="B73" s="776"/>
      <c r="C73" s="777"/>
      <c r="D73" s="777"/>
      <c r="E73" s="777"/>
      <c r="F73" s="777"/>
      <c r="G73" s="777"/>
      <c r="H73" s="777"/>
      <c r="I73" s="777"/>
      <c r="J73" s="777"/>
      <c r="K73" s="777"/>
      <c r="L73" s="777"/>
      <c r="M73" s="777"/>
      <c r="N73" s="777"/>
      <c r="O73" s="777"/>
      <c r="P73" s="777"/>
      <c r="Q73" s="778"/>
    </row>
    <row r="74" spans="2:17">
      <c r="B74" s="776"/>
      <c r="C74" s="777"/>
      <c r="D74" s="777"/>
      <c r="E74" s="777"/>
      <c r="F74" s="777"/>
      <c r="G74" s="777"/>
      <c r="H74" s="777"/>
      <c r="I74" s="777"/>
      <c r="J74" s="777"/>
      <c r="K74" s="777"/>
      <c r="L74" s="777"/>
      <c r="M74" s="777"/>
      <c r="N74" s="777"/>
      <c r="O74" s="777"/>
      <c r="P74" s="777"/>
      <c r="Q74" s="778"/>
    </row>
    <row r="75" spans="2:17">
      <c r="B75" s="776"/>
      <c r="C75" s="777"/>
      <c r="D75" s="777"/>
      <c r="E75" s="777"/>
      <c r="F75" s="777"/>
      <c r="G75" s="777"/>
      <c r="H75" s="777"/>
      <c r="I75" s="777"/>
      <c r="J75" s="777"/>
      <c r="K75" s="777"/>
      <c r="L75" s="777"/>
      <c r="M75" s="777"/>
      <c r="N75" s="777"/>
      <c r="O75" s="777"/>
      <c r="P75" s="777"/>
      <c r="Q75" s="778"/>
    </row>
    <row r="76" spans="2:17" ht="16.2" thickBot="1">
      <c r="B76" s="776"/>
      <c r="C76" s="777"/>
      <c r="D76" s="777"/>
      <c r="E76" s="777"/>
      <c r="F76" s="777"/>
      <c r="G76" s="777"/>
      <c r="H76" s="777"/>
      <c r="I76" s="777"/>
      <c r="J76" s="777"/>
      <c r="K76" s="777"/>
      <c r="L76" s="777"/>
      <c r="M76" s="777"/>
      <c r="N76" s="777"/>
      <c r="O76" s="777"/>
      <c r="P76" s="777"/>
      <c r="Q76" s="778"/>
    </row>
    <row r="77" spans="2:17" ht="18">
      <c r="B77" s="508"/>
      <c r="C77" s="779" t="str">
        <f>"Bottoms Up Composite Labor estimate uncertainty for WBS #"  &amp;'Det Sup Syst Control Account'!B8 &amp; ": " &amp;'Det Sup Syst Control Account'!C8</f>
        <v>Bottoms Up Composite Labor estimate uncertainty for WBS #2.04.01.01: Line Electric Power Distribution Work Package</v>
      </c>
      <c r="D77" s="780"/>
      <c r="E77" s="780"/>
      <c r="F77" s="780"/>
      <c r="G77" s="780"/>
      <c r="H77" s="780"/>
      <c r="I77" s="509"/>
      <c r="J77" s="780" t="s">
        <v>402</v>
      </c>
      <c r="K77" s="780"/>
      <c r="L77" s="510">
        <f>'Line Electric Work Package'!CD24</f>
        <v>0.25000000000000017</v>
      </c>
      <c r="M77" s="368"/>
      <c r="N77" s="368"/>
      <c r="O77" s="368"/>
      <c r="P77" s="368"/>
      <c r="Q77" s="511"/>
    </row>
    <row r="78" spans="2:17" ht="18.600000000000001" thickBot="1">
      <c r="B78" s="508"/>
      <c r="C78" s="783"/>
      <c r="D78" s="784"/>
      <c r="E78" s="784"/>
      <c r="F78" s="784"/>
      <c r="G78" s="784"/>
      <c r="H78" s="784"/>
      <c r="I78" s="515"/>
      <c r="J78" s="784" t="s">
        <v>403</v>
      </c>
      <c r="K78" s="784"/>
      <c r="L78" s="516">
        <f>'Line Electric Work Package'!CE24</f>
        <v>0.25</v>
      </c>
      <c r="M78" s="368"/>
      <c r="N78" s="368"/>
      <c r="O78" s="368"/>
      <c r="P78" s="368"/>
      <c r="Q78" s="511"/>
    </row>
    <row r="79" spans="2:17" ht="18.600000000000001" thickBot="1">
      <c r="B79" s="517"/>
      <c r="C79" s="518"/>
      <c r="D79" s="518"/>
      <c r="E79" s="518"/>
      <c r="F79" s="518"/>
      <c r="G79" s="518"/>
      <c r="H79" s="518"/>
      <c r="I79" s="518"/>
      <c r="J79" s="518"/>
      <c r="K79" s="518"/>
      <c r="L79" s="518"/>
      <c r="M79" s="518"/>
      <c r="N79" s="518"/>
      <c r="O79" s="518"/>
      <c r="P79" s="518"/>
      <c r="Q79" s="519"/>
    </row>
  </sheetData>
  <mergeCells count="31">
    <mergeCell ref="C77:H78"/>
    <mergeCell ref="J77:K77"/>
    <mergeCell ref="J78:K78"/>
    <mergeCell ref="B62:Q63"/>
    <mergeCell ref="B64:Q65"/>
    <mergeCell ref="B66:I66"/>
    <mergeCell ref="B68:Q69"/>
    <mergeCell ref="B70:Q76"/>
    <mergeCell ref="F2:L7"/>
    <mergeCell ref="M2:M3"/>
    <mergeCell ref="N2:Q3"/>
    <mergeCell ref="M4:M5"/>
    <mergeCell ref="N4:Q5"/>
    <mergeCell ref="M6:M7"/>
    <mergeCell ref="N6:Q7"/>
    <mergeCell ref="B8:F8"/>
    <mergeCell ref="G8:M8"/>
    <mergeCell ref="N8:Q8"/>
    <mergeCell ref="B9:F10"/>
    <mergeCell ref="G9:M10"/>
    <mergeCell ref="N9:Q10"/>
    <mergeCell ref="C11:F11"/>
    <mergeCell ref="B13:Q16"/>
    <mergeCell ref="B45:Q53"/>
    <mergeCell ref="B54:Q55"/>
    <mergeCell ref="B56:Q61"/>
    <mergeCell ref="B12:Q12"/>
    <mergeCell ref="B17:Q17"/>
    <mergeCell ref="B30:Q30"/>
    <mergeCell ref="B31:Q42"/>
    <mergeCell ref="B43:Q44"/>
  </mergeCells>
  <hyperlinks>
    <hyperlink ref="B31" location="'Line Electric Work Package'!A1" display="(click here to see the details of the labor and material estimate for this Work Package)" xr:uid="{00000000-0004-0000-0400-000000000000}"/>
    <hyperlink ref="C31" location="'Line Electric Work Package'!A1" display="'Line Electric Work Package'!A1" xr:uid="{00000000-0004-0000-0400-000001000000}"/>
    <hyperlink ref="D31" location="'Line Electric Work Package'!A1" display="'Line Electric Work Package'!A1" xr:uid="{00000000-0004-0000-0400-000002000000}"/>
    <hyperlink ref="E31" location="'Line Electric Work Package'!A1" display="'Line Electric Work Package'!A1" xr:uid="{00000000-0004-0000-0400-000003000000}"/>
    <hyperlink ref="F31" location="'Line Electric Work Package'!A1" display="'Line Electric Work Package'!A1" xr:uid="{00000000-0004-0000-0400-000004000000}"/>
    <hyperlink ref="G31" location="'Line Electric Work Package'!A1" display="'Line Electric Work Package'!A1" xr:uid="{00000000-0004-0000-0400-000005000000}"/>
    <hyperlink ref="H31" location="'Line Electric Work Package'!A1" display="'Line Electric Work Package'!A1" xr:uid="{00000000-0004-0000-0400-000006000000}"/>
    <hyperlink ref="I31" location="'Line Electric Work Package'!A1" display="'Line Electric Work Package'!A1" xr:uid="{00000000-0004-0000-0400-000007000000}"/>
    <hyperlink ref="J31" location="'Line Electric Work Package'!A1" display="'Line Electric Work Package'!A1" xr:uid="{00000000-0004-0000-0400-000008000000}"/>
    <hyperlink ref="K31" location="'Line Electric Work Package'!A1" display="'Line Electric Work Package'!A1" xr:uid="{00000000-0004-0000-0400-000009000000}"/>
    <hyperlink ref="L31" location="'Line Electric Work Package'!A1" display="'Line Electric Work Package'!A1" xr:uid="{00000000-0004-0000-0400-00000A000000}"/>
    <hyperlink ref="M31" location="'Line Electric Work Package'!A1" display="'Line Electric Work Package'!A1" xr:uid="{00000000-0004-0000-0400-00000B000000}"/>
    <hyperlink ref="N31" location="'Line Electric Work Package'!A1" display="'Line Electric Work Package'!A1" xr:uid="{00000000-0004-0000-0400-00000C000000}"/>
    <hyperlink ref="O31" location="'Line Electric Work Package'!A1" display="'Line Electric Work Package'!A1" xr:uid="{00000000-0004-0000-0400-00000D000000}"/>
    <hyperlink ref="P31" location="'Line Electric Work Package'!A1" display="'Line Electric Work Package'!A1" xr:uid="{00000000-0004-0000-0400-00000E000000}"/>
    <hyperlink ref="Q31" location="'Line Electric Work Package'!A1" display="'Line Electric Work Package'!A1" xr:uid="{00000000-0004-0000-0400-00000F000000}"/>
    <hyperlink ref="B32" location="'Line Electric Work Package'!A1" display="'Line Electric Work Package'!A1" xr:uid="{00000000-0004-0000-0400-000010000000}"/>
    <hyperlink ref="C32" location="'Line Electric Work Package'!A1" display="'Line Electric Work Package'!A1" xr:uid="{00000000-0004-0000-0400-000011000000}"/>
    <hyperlink ref="D32" location="'Line Electric Work Package'!A1" display="'Line Electric Work Package'!A1" xr:uid="{00000000-0004-0000-0400-000012000000}"/>
    <hyperlink ref="E32" location="'Line Electric Work Package'!A1" display="'Line Electric Work Package'!A1" xr:uid="{00000000-0004-0000-0400-000013000000}"/>
    <hyperlink ref="F32" location="'Line Electric Work Package'!A1" display="'Line Electric Work Package'!A1" xr:uid="{00000000-0004-0000-0400-000014000000}"/>
    <hyperlink ref="G32" location="'Line Electric Work Package'!A1" display="'Line Electric Work Package'!A1" xr:uid="{00000000-0004-0000-0400-000015000000}"/>
    <hyperlink ref="H32" location="'Line Electric Work Package'!A1" display="'Line Electric Work Package'!A1" xr:uid="{00000000-0004-0000-0400-000016000000}"/>
    <hyperlink ref="I32" location="'Line Electric Work Package'!A1" display="'Line Electric Work Package'!A1" xr:uid="{00000000-0004-0000-0400-000017000000}"/>
    <hyperlink ref="J32" location="'Line Electric Work Package'!A1" display="'Line Electric Work Package'!A1" xr:uid="{00000000-0004-0000-0400-000018000000}"/>
    <hyperlink ref="K32" location="'Line Electric Work Package'!A1" display="'Line Electric Work Package'!A1" xr:uid="{00000000-0004-0000-0400-000019000000}"/>
    <hyperlink ref="L32" location="'Line Electric Work Package'!A1" display="'Line Electric Work Package'!A1" xr:uid="{00000000-0004-0000-0400-00001A000000}"/>
    <hyperlink ref="M32" location="'Line Electric Work Package'!A1" display="'Line Electric Work Package'!A1" xr:uid="{00000000-0004-0000-0400-00001B000000}"/>
    <hyperlink ref="N32" location="'Line Electric Work Package'!A1" display="'Line Electric Work Package'!A1" xr:uid="{00000000-0004-0000-0400-00001C000000}"/>
    <hyperlink ref="O32" location="'Line Electric Work Package'!A1" display="'Line Electric Work Package'!A1" xr:uid="{00000000-0004-0000-0400-00001D000000}"/>
    <hyperlink ref="P32" location="'Line Electric Work Package'!A1" display="'Line Electric Work Package'!A1" xr:uid="{00000000-0004-0000-0400-00001E000000}"/>
    <hyperlink ref="Q32" location="'Line Electric Work Package'!A1" display="'Line Electric Work Package'!A1" xr:uid="{00000000-0004-0000-0400-00001F000000}"/>
    <hyperlink ref="B33" location="'Line Electric Work Package'!A1" display="'Line Electric Work Package'!A1" xr:uid="{00000000-0004-0000-0400-000020000000}"/>
    <hyperlink ref="C33" location="'Line Electric Work Package'!A1" display="'Line Electric Work Package'!A1" xr:uid="{00000000-0004-0000-0400-000021000000}"/>
    <hyperlink ref="D33" location="'Line Electric Work Package'!A1" display="'Line Electric Work Package'!A1" xr:uid="{00000000-0004-0000-0400-000022000000}"/>
    <hyperlink ref="E33" location="'Line Electric Work Package'!A1" display="'Line Electric Work Package'!A1" xr:uid="{00000000-0004-0000-0400-000023000000}"/>
    <hyperlink ref="F33" location="'Line Electric Work Package'!A1" display="'Line Electric Work Package'!A1" xr:uid="{00000000-0004-0000-0400-000024000000}"/>
    <hyperlink ref="G33" location="'Line Electric Work Package'!A1" display="'Line Electric Work Package'!A1" xr:uid="{00000000-0004-0000-0400-000025000000}"/>
    <hyperlink ref="H33" location="'Line Electric Work Package'!A1" display="'Line Electric Work Package'!A1" xr:uid="{00000000-0004-0000-0400-000026000000}"/>
    <hyperlink ref="I33" location="'Line Electric Work Package'!A1" display="'Line Electric Work Package'!A1" xr:uid="{00000000-0004-0000-0400-000027000000}"/>
    <hyperlink ref="J33" location="'Line Electric Work Package'!A1" display="'Line Electric Work Package'!A1" xr:uid="{00000000-0004-0000-0400-000028000000}"/>
    <hyperlink ref="K33" location="'Line Electric Work Package'!A1" display="'Line Electric Work Package'!A1" xr:uid="{00000000-0004-0000-0400-000029000000}"/>
    <hyperlink ref="L33" location="'Line Electric Work Package'!A1" display="'Line Electric Work Package'!A1" xr:uid="{00000000-0004-0000-0400-00002A000000}"/>
    <hyperlink ref="M33" location="'Line Electric Work Package'!A1" display="'Line Electric Work Package'!A1" xr:uid="{00000000-0004-0000-0400-00002B000000}"/>
    <hyperlink ref="N33" location="'Line Electric Work Package'!A1" display="'Line Electric Work Package'!A1" xr:uid="{00000000-0004-0000-0400-00002C000000}"/>
    <hyperlink ref="O33" location="'Line Electric Work Package'!A1" display="'Line Electric Work Package'!A1" xr:uid="{00000000-0004-0000-0400-00002D000000}"/>
    <hyperlink ref="P33" location="'Line Electric Work Package'!A1" display="'Line Electric Work Package'!A1" xr:uid="{00000000-0004-0000-0400-00002E000000}"/>
    <hyperlink ref="Q33" location="'Line Electric Work Package'!A1" display="'Line Electric Work Package'!A1" xr:uid="{00000000-0004-0000-0400-00002F000000}"/>
    <hyperlink ref="B34" location="'Line Electric Work Package'!A1" display="'Line Electric Work Package'!A1" xr:uid="{00000000-0004-0000-0400-000030000000}"/>
    <hyperlink ref="C34" location="'Line Electric Work Package'!A1" display="'Line Electric Work Package'!A1" xr:uid="{00000000-0004-0000-0400-000031000000}"/>
    <hyperlink ref="D34" location="'Line Electric Work Package'!A1" display="'Line Electric Work Package'!A1" xr:uid="{00000000-0004-0000-0400-000032000000}"/>
    <hyperlink ref="E34" location="'Line Electric Work Package'!A1" display="'Line Electric Work Package'!A1" xr:uid="{00000000-0004-0000-0400-000033000000}"/>
    <hyperlink ref="F34" location="'Line Electric Work Package'!A1" display="'Line Electric Work Package'!A1" xr:uid="{00000000-0004-0000-0400-000034000000}"/>
    <hyperlink ref="G34" location="'Line Electric Work Package'!A1" display="'Line Electric Work Package'!A1" xr:uid="{00000000-0004-0000-0400-000035000000}"/>
    <hyperlink ref="H34" location="'Line Electric Work Package'!A1" display="'Line Electric Work Package'!A1" xr:uid="{00000000-0004-0000-0400-000036000000}"/>
    <hyperlink ref="I34" location="'Line Electric Work Package'!A1" display="'Line Electric Work Package'!A1" xr:uid="{00000000-0004-0000-0400-000037000000}"/>
    <hyperlink ref="J34" location="'Line Electric Work Package'!A1" display="'Line Electric Work Package'!A1" xr:uid="{00000000-0004-0000-0400-000038000000}"/>
    <hyperlink ref="K34" location="'Line Electric Work Package'!A1" display="'Line Electric Work Package'!A1" xr:uid="{00000000-0004-0000-0400-000039000000}"/>
    <hyperlink ref="L34" location="'Line Electric Work Package'!A1" display="'Line Electric Work Package'!A1" xr:uid="{00000000-0004-0000-0400-00003A000000}"/>
    <hyperlink ref="M34" location="'Line Electric Work Package'!A1" display="'Line Electric Work Package'!A1" xr:uid="{00000000-0004-0000-0400-00003B000000}"/>
    <hyperlink ref="N34" location="'Line Electric Work Package'!A1" display="'Line Electric Work Package'!A1" xr:uid="{00000000-0004-0000-0400-00003C000000}"/>
    <hyperlink ref="O34" location="'Line Electric Work Package'!A1" display="'Line Electric Work Package'!A1" xr:uid="{00000000-0004-0000-0400-00003D000000}"/>
    <hyperlink ref="P34" location="'Line Electric Work Package'!A1" display="'Line Electric Work Package'!A1" xr:uid="{00000000-0004-0000-0400-00003E000000}"/>
    <hyperlink ref="Q34" location="'Line Electric Work Package'!A1" display="'Line Electric Work Package'!A1" xr:uid="{00000000-0004-0000-0400-00003F000000}"/>
    <hyperlink ref="B35" location="'Line Electric Work Package'!A1" display="'Line Electric Work Package'!A1" xr:uid="{00000000-0004-0000-0400-000040000000}"/>
    <hyperlink ref="C35" location="'Line Electric Work Package'!A1" display="'Line Electric Work Package'!A1" xr:uid="{00000000-0004-0000-0400-000041000000}"/>
    <hyperlink ref="D35" location="'Line Electric Work Package'!A1" display="'Line Electric Work Package'!A1" xr:uid="{00000000-0004-0000-0400-000042000000}"/>
    <hyperlink ref="E35" location="'Line Electric Work Package'!A1" display="'Line Electric Work Package'!A1" xr:uid="{00000000-0004-0000-0400-000043000000}"/>
    <hyperlink ref="F35" location="'Line Electric Work Package'!A1" display="'Line Electric Work Package'!A1" xr:uid="{00000000-0004-0000-0400-000044000000}"/>
    <hyperlink ref="G35" location="'Line Electric Work Package'!A1" display="'Line Electric Work Package'!A1" xr:uid="{00000000-0004-0000-0400-000045000000}"/>
    <hyperlink ref="H35" location="'Line Electric Work Package'!A1" display="'Line Electric Work Package'!A1" xr:uid="{00000000-0004-0000-0400-000046000000}"/>
    <hyperlink ref="I35" location="'Line Electric Work Package'!A1" display="'Line Electric Work Package'!A1" xr:uid="{00000000-0004-0000-0400-000047000000}"/>
    <hyperlink ref="J35" location="'Line Electric Work Package'!A1" display="'Line Electric Work Package'!A1" xr:uid="{00000000-0004-0000-0400-000048000000}"/>
    <hyperlink ref="K35" location="'Line Electric Work Package'!A1" display="'Line Electric Work Package'!A1" xr:uid="{00000000-0004-0000-0400-000049000000}"/>
    <hyperlink ref="L35" location="'Line Electric Work Package'!A1" display="'Line Electric Work Package'!A1" xr:uid="{00000000-0004-0000-0400-00004A000000}"/>
    <hyperlink ref="M35" location="'Line Electric Work Package'!A1" display="'Line Electric Work Package'!A1" xr:uid="{00000000-0004-0000-0400-00004B000000}"/>
    <hyperlink ref="N35" location="'Line Electric Work Package'!A1" display="'Line Electric Work Package'!A1" xr:uid="{00000000-0004-0000-0400-00004C000000}"/>
    <hyperlink ref="O35" location="'Line Electric Work Package'!A1" display="'Line Electric Work Package'!A1" xr:uid="{00000000-0004-0000-0400-00004D000000}"/>
    <hyperlink ref="P35" location="'Line Electric Work Package'!A1" display="'Line Electric Work Package'!A1" xr:uid="{00000000-0004-0000-0400-00004E000000}"/>
    <hyperlink ref="Q35" location="'Line Electric Work Package'!A1" display="'Line Electric Work Package'!A1" xr:uid="{00000000-0004-0000-0400-00004F000000}"/>
    <hyperlink ref="B36" location="'Line Electric Work Package'!A1" display="'Line Electric Work Package'!A1" xr:uid="{00000000-0004-0000-0400-000050000000}"/>
    <hyperlink ref="C36" location="'Line Electric Work Package'!A1" display="'Line Electric Work Package'!A1" xr:uid="{00000000-0004-0000-0400-000051000000}"/>
    <hyperlink ref="D36" location="'Line Electric Work Package'!A1" display="'Line Electric Work Package'!A1" xr:uid="{00000000-0004-0000-0400-000052000000}"/>
    <hyperlink ref="E36" location="'Line Electric Work Package'!A1" display="'Line Electric Work Package'!A1" xr:uid="{00000000-0004-0000-0400-000053000000}"/>
    <hyperlink ref="F36" location="'Line Electric Work Package'!A1" display="'Line Electric Work Package'!A1" xr:uid="{00000000-0004-0000-0400-000054000000}"/>
    <hyperlink ref="G36" location="'Line Electric Work Package'!A1" display="'Line Electric Work Package'!A1" xr:uid="{00000000-0004-0000-0400-000055000000}"/>
    <hyperlink ref="H36" location="'Line Electric Work Package'!A1" display="'Line Electric Work Package'!A1" xr:uid="{00000000-0004-0000-0400-000056000000}"/>
    <hyperlink ref="I36" location="'Line Electric Work Package'!A1" display="'Line Electric Work Package'!A1" xr:uid="{00000000-0004-0000-0400-000057000000}"/>
    <hyperlink ref="J36" location="'Line Electric Work Package'!A1" display="'Line Electric Work Package'!A1" xr:uid="{00000000-0004-0000-0400-000058000000}"/>
    <hyperlink ref="K36" location="'Line Electric Work Package'!A1" display="'Line Electric Work Package'!A1" xr:uid="{00000000-0004-0000-0400-000059000000}"/>
    <hyperlink ref="L36" location="'Line Electric Work Package'!A1" display="'Line Electric Work Package'!A1" xr:uid="{00000000-0004-0000-0400-00005A000000}"/>
    <hyperlink ref="M36" location="'Line Electric Work Package'!A1" display="'Line Electric Work Package'!A1" xr:uid="{00000000-0004-0000-0400-00005B000000}"/>
    <hyperlink ref="N36" location="'Line Electric Work Package'!A1" display="'Line Electric Work Package'!A1" xr:uid="{00000000-0004-0000-0400-00005C000000}"/>
    <hyperlink ref="O36" location="'Line Electric Work Package'!A1" display="'Line Electric Work Package'!A1" xr:uid="{00000000-0004-0000-0400-00005D000000}"/>
    <hyperlink ref="P36" location="'Line Electric Work Package'!A1" display="'Line Electric Work Package'!A1" xr:uid="{00000000-0004-0000-0400-00005E000000}"/>
    <hyperlink ref="Q36" location="'Line Electric Work Package'!A1" display="'Line Electric Work Package'!A1" xr:uid="{00000000-0004-0000-0400-00005F000000}"/>
    <hyperlink ref="B37" location="'Line Electric Work Package'!A1" display="'Line Electric Work Package'!A1" xr:uid="{00000000-0004-0000-0400-000060000000}"/>
    <hyperlink ref="C37" location="'Line Electric Work Package'!A1" display="'Line Electric Work Package'!A1" xr:uid="{00000000-0004-0000-0400-000061000000}"/>
    <hyperlink ref="D37" location="'Line Electric Work Package'!A1" display="'Line Electric Work Package'!A1" xr:uid="{00000000-0004-0000-0400-000062000000}"/>
    <hyperlink ref="E37" location="'Line Electric Work Package'!A1" display="'Line Electric Work Package'!A1" xr:uid="{00000000-0004-0000-0400-000063000000}"/>
    <hyperlink ref="F37" location="'Line Electric Work Package'!A1" display="'Line Electric Work Package'!A1" xr:uid="{00000000-0004-0000-0400-000064000000}"/>
    <hyperlink ref="G37" location="'Line Electric Work Package'!A1" display="'Line Electric Work Package'!A1" xr:uid="{00000000-0004-0000-0400-000065000000}"/>
    <hyperlink ref="H37" location="'Line Electric Work Package'!A1" display="'Line Electric Work Package'!A1" xr:uid="{00000000-0004-0000-0400-000066000000}"/>
    <hyperlink ref="I37" location="'Line Electric Work Package'!A1" display="'Line Electric Work Package'!A1" xr:uid="{00000000-0004-0000-0400-000067000000}"/>
    <hyperlink ref="J37" location="'Line Electric Work Package'!A1" display="'Line Electric Work Package'!A1" xr:uid="{00000000-0004-0000-0400-000068000000}"/>
    <hyperlink ref="K37" location="'Line Electric Work Package'!A1" display="'Line Electric Work Package'!A1" xr:uid="{00000000-0004-0000-0400-000069000000}"/>
    <hyperlink ref="L37" location="'Line Electric Work Package'!A1" display="'Line Electric Work Package'!A1" xr:uid="{00000000-0004-0000-0400-00006A000000}"/>
    <hyperlink ref="M37" location="'Line Electric Work Package'!A1" display="'Line Electric Work Package'!A1" xr:uid="{00000000-0004-0000-0400-00006B000000}"/>
    <hyperlink ref="N37" location="'Line Electric Work Package'!A1" display="'Line Electric Work Package'!A1" xr:uid="{00000000-0004-0000-0400-00006C000000}"/>
    <hyperlink ref="O37" location="'Line Electric Work Package'!A1" display="'Line Electric Work Package'!A1" xr:uid="{00000000-0004-0000-0400-00006D000000}"/>
    <hyperlink ref="P37" location="'Line Electric Work Package'!A1" display="'Line Electric Work Package'!A1" xr:uid="{00000000-0004-0000-0400-00006E000000}"/>
    <hyperlink ref="Q37" location="'Line Electric Work Package'!A1" display="'Line Electric Work Package'!A1" xr:uid="{00000000-0004-0000-0400-00006F000000}"/>
    <hyperlink ref="B38" location="'Line Electric Work Package'!A1" display="'Line Electric Work Package'!A1" xr:uid="{00000000-0004-0000-0400-000070000000}"/>
    <hyperlink ref="C38" location="'Line Electric Work Package'!A1" display="'Line Electric Work Package'!A1" xr:uid="{00000000-0004-0000-0400-000071000000}"/>
    <hyperlink ref="D38" location="'Line Electric Work Package'!A1" display="'Line Electric Work Package'!A1" xr:uid="{00000000-0004-0000-0400-000072000000}"/>
    <hyperlink ref="E38" location="'Line Electric Work Package'!A1" display="'Line Electric Work Package'!A1" xr:uid="{00000000-0004-0000-0400-000073000000}"/>
    <hyperlink ref="F38" location="'Line Electric Work Package'!A1" display="'Line Electric Work Package'!A1" xr:uid="{00000000-0004-0000-0400-000074000000}"/>
    <hyperlink ref="G38" location="'Line Electric Work Package'!A1" display="'Line Electric Work Package'!A1" xr:uid="{00000000-0004-0000-0400-000075000000}"/>
    <hyperlink ref="H38" location="'Line Electric Work Package'!A1" display="'Line Electric Work Package'!A1" xr:uid="{00000000-0004-0000-0400-000076000000}"/>
    <hyperlink ref="I38" location="'Line Electric Work Package'!A1" display="'Line Electric Work Package'!A1" xr:uid="{00000000-0004-0000-0400-000077000000}"/>
    <hyperlink ref="J38" location="'Line Electric Work Package'!A1" display="'Line Electric Work Package'!A1" xr:uid="{00000000-0004-0000-0400-000078000000}"/>
    <hyperlink ref="K38" location="'Line Electric Work Package'!A1" display="'Line Electric Work Package'!A1" xr:uid="{00000000-0004-0000-0400-000079000000}"/>
    <hyperlink ref="L38" location="'Line Electric Work Package'!A1" display="'Line Electric Work Package'!A1" xr:uid="{00000000-0004-0000-0400-00007A000000}"/>
    <hyperlink ref="M38" location="'Line Electric Work Package'!A1" display="'Line Electric Work Package'!A1" xr:uid="{00000000-0004-0000-0400-00007B000000}"/>
    <hyperlink ref="N38" location="'Line Electric Work Package'!A1" display="'Line Electric Work Package'!A1" xr:uid="{00000000-0004-0000-0400-00007C000000}"/>
    <hyperlink ref="O38" location="'Line Electric Work Package'!A1" display="'Line Electric Work Package'!A1" xr:uid="{00000000-0004-0000-0400-00007D000000}"/>
    <hyperlink ref="P38" location="'Line Electric Work Package'!A1" display="'Line Electric Work Package'!A1" xr:uid="{00000000-0004-0000-0400-00007E000000}"/>
    <hyperlink ref="Q38" location="'Line Electric Work Package'!A1" display="'Line Electric Work Package'!A1" xr:uid="{00000000-0004-0000-0400-00007F000000}"/>
    <hyperlink ref="B39" location="'Line Electric Work Package'!A1" display="'Line Electric Work Package'!A1" xr:uid="{00000000-0004-0000-0400-000080000000}"/>
    <hyperlink ref="C39" location="'Line Electric Work Package'!A1" display="'Line Electric Work Package'!A1" xr:uid="{00000000-0004-0000-0400-000081000000}"/>
    <hyperlink ref="D39" location="'Line Electric Work Package'!A1" display="'Line Electric Work Package'!A1" xr:uid="{00000000-0004-0000-0400-000082000000}"/>
    <hyperlink ref="E39" location="'Line Electric Work Package'!A1" display="'Line Electric Work Package'!A1" xr:uid="{00000000-0004-0000-0400-000083000000}"/>
    <hyperlink ref="F39" location="'Line Electric Work Package'!A1" display="'Line Electric Work Package'!A1" xr:uid="{00000000-0004-0000-0400-000084000000}"/>
    <hyperlink ref="G39" location="'Line Electric Work Package'!A1" display="'Line Electric Work Package'!A1" xr:uid="{00000000-0004-0000-0400-000085000000}"/>
    <hyperlink ref="H39" location="'Line Electric Work Package'!A1" display="'Line Electric Work Package'!A1" xr:uid="{00000000-0004-0000-0400-000086000000}"/>
    <hyperlink ref="I39" location="'Line Electric Work Package'!A1" display="'Line Electric Work Package'!A1" xr:uid="{00000000-0004-0000-0400-000087000000}"/>
    <hyperlink ref="J39" location="'Line Electric Work Package'!A1" display="'Line Electric Work Package'!A1" xr:uid="{00000000-0004-0000-0400-000088000000}"/>
    <hyperlink ref="K39" location="'Line Electric Work Package'!A1" display="'Line Electric Work Package'!A1" xr:uid="{00000000-0004-0000-0400-000089000000}"/>
    <hyperlink ref="L39" location="'Line Electric Work Package'!A1" display="'Line Electric Work Package'!A1" xr:uid="{00000000-0004-0000-0400-00008A000000}"/>
    <hyperlink ref="M39" location="'Line Electric Work Package'!A1" display="'Line Electric Work Package'!A1" xr:uid="{00000000-0004-0000-0400-00008B000000}"/>
    <hyperlink ref="N39" location="'Line Electric Work Package'!A1" display="'Line Electric Work Package'!A1" xr:uid="{00000000-0004-0000-0400-00008C000000}"/>
    <hyperlink ref="O39" location="'Line Electric Work Package'!A1" display="'Line Electric Work Package'!A1" xr:uid="{00000000-0004-0000-0400-00008D000000}"/>
    <hyperlink ref="P39" location="'Line Electric Work Package'!A1" display="'Line Electric Work Package'!A1" xr:uid="{00000000-0004-0000-0400-00008E000000}"/>
    <hyperlink ref="Q39" location="'Line Electric Work Package'!A1" display="'Line Electric Work Package'!A1" xr:uid="{00000000-0004-0000-0400-00008F000000}"/>
    <hyperlink ref="B40" location="'Line Electric Work Package'!A1" display="'Line Electric Work Package'!A1" xr:uid="{00000000-0004-0000-0400-000090000000}"/>
    <hyperlink ref="C40" location="'Line Electric Work Package'!A1" display="'Line Electric Work Package'!A1" xr:uid="{00000000-0004-0000-0400-000091000000}"/>
    <hyperlink ref="D40" location="'Line Electric Work Package'!A1" display="'Line Electric Work Package'!A1" xr:uid="{00000000-0004-0000-0400-000092000000}"/>
    <hyperlink ref="E40" location="'Line Electric Work Package'!A1" display="'Line Electric Work Package'!A1" xr:uid="{00000000-0004-0000-0400-000093000000}"/>
    <hyperlink ref="F40" location="'Line Electric Work Package'!A1" display="'Line Electric Work Package'!A1" xr:uid="{00000000-0004-0000-0400-000094000000}"/>
    <hyperlink ref="G40" location="'Line Electric Work Package'!A1" display="'Line Electric Work Package'!A1" xr:uid="{00000000-0004-0000-0400-000095000000}"/>
    <hyperlink ref="H40" location="'Line Electric Work Package'!A1" display="'Line Electric Work Package'!A1" xr:uid="{00000000-0004-0000-0400-000096000000}"/>
    <hyperlink ref="I40" location="'Line Electric Work Package'!A1" display="'Line Electric Work Package'!A1" xr:uid="{00000000-0004-0000-0400-000097000000}"/>
    <hyperlink ref="J40" location="'Line Electric Work Package'!A1" display="'Line Electric Work Package'!A1" xr:uid="{00000000-0004-0000-0400-000098000000}"/>
    <hyperlink ref="K40" location="'Line Electric Work Package'!A1" display="'Line Electric Work Package'!A1" xr:uid="{00000000-0004-0000-0400-000099000000}"/>
    <hyperlink ref="L40" location="'Line Electric Work Package'!A1" display="'Line Electric Work Package'!A1" xr:uid="{00000000-0004-0000-0400-00009A000000}"/>
    <hyperlink ref="M40" location="'Line Electric Work Package'!A1" display="'Line Electric Work Package'!A1" xr:uid="{00000000-0004-0000-0400-00009B000000}"/>
    <hyperlink ref="N40" location="'Line Electric Work Package'!A1" display="'Line Electric Work Package'!A1" xr:uid="{00000000-0004-0000-0400-00009C000000}"/>
    <hyperlink ref="O40" location="'Line Electric Work Package'!A1" display="'Line Electric Work Package'!A1" xr:uid="{00000000-0004-0000-0400-00009D000000}"/>
    <hyperlink ref="P40" location="'Line Electric Work Package'!A1" display="'Line Electric Work Package'!A1" xr:uid="{00000000-0004-0000-0400-00009E000000}"/>
    <hyperlink ref="Q40" location="'Line Electric Work Package'!A1" display="'Line Electric Work Package'!A1" xr:uid="{00000000-0004-0000-0400-00009F000000}"/>
    <hyperlink ref="B41" location="'Line Electric Work Package'!A1" display="'Line Electric Work Package'!A1" xr:uid="{00000000-0004-0000-0400-0000A0000000}"/>
    <hyperlink ref="C41" location="'Line Electric Work Package'!A1" display="'Line Electric Work Package'!A1" xr:uid="{00000000-0004-0000-0400-0000A1000000}"/>
    <hyperlink ref="D41" location="'Line Electric Work Package'!A1" display="'Line Electric Work Package'!A1" xr:uid="{00000000-0004-0000-0400-0000A2000000}"/>
    <hyperlink ref="E41" location="'Line Electric Work Package'!A1" display="'Line Electric Work Package'!A1" xr:uid="{00000000-0004-0000-0400-0000A3000000}"/>
    <hyperlink ref="F41" location="'Line Electric Work Package'!A1" display="'Line Electric Work Package'!A1" xr:uid="{00000000-0004-0000-0400-0000A4000000}"/>
    <hyperlink ref="G41" location="'Line Electric Work Package'!A1" display="'Line Electric Work Package'!A1" xr:uid="{00000000-0004-0000-0400-0000A5000000}"/>
    <hyperlink ref="H41" location="'Line Electric Work Package'!A1" display="'Line Electric Work Package'!A1" xr:uid="{00000000-0004-0000-0400-0000A6000000}"/>
    <hyperlink ref="I41" location="'Line Electric Work Package'!A1" display="'Line Electric Work Package'!A1" xr:uid="{00000000-0004-0000-0400-0000A7000000}"/>
    <hyperlink ref="J41" location="'Line Electric Work Package'!A1" display="'Line Electric Work Package'!A1" xr:uid="{00000000-0004-0000-0400-0000A8000000}"/>
    <hyperlink ref="K41" location="'Line Electric Work Package'!A1" display="'Line Electric Work Package'!A1" xr:uid="{00000000-0004-0000-0400-0000A9000000}"/>
    <hyperlink ref="L41" location="'Line Electric Work Package'!A1" display="'Line Electric Work Package'!A1" xr:uid="{00000000-0004-0000-0400-0000AA000000}"/>
    <hyperlink ref="M41" location="'Line Electric Work Package'!A1" display="'Line Electric Work Package'!A1" xr:uid="{00000000-0004-0000-0400-0000AB000000}"/>
    <hyperlink ref="N41" location="'Line Electric Work Package'!A1" display="'Line Electric Work Package'!A1" xr:uid="{00000000-0004-0000-0400-0000AC000000}"/>
    <hyperlink ref="O41" location="'Line Electric Work Package'!A1" display="'Line Electric Work Package'!A1" xr:uid="{00000000-0004-0000-0400-0000AD000000}"/>
    <hyperlink ref="P41" location="'Line Electric Work Package'!A1" display="'Line Electric Work Package'!A1" xr:uid="{00000000-0004-0000-0400-0000AE000000}"/>
    <hyperlink ref="Q41" location="'Line Electric Work Package'!A1" display="'Line Electric Work Package'!A1" xr:uid="{00000000-0004-0000-0400-0000AF000000}"/>
    <hyperlink ref="B42" location="'Line Electric Work Package'!A1" display="'Line Electric Work Package'!A1" xr:uid="{00000000-0004-0000-0400-0000B0000000}"/>
    <hyperlink ref="C42" location="'Line Electric Work Package'!A1" display="'Line Electric Work Package'!A1" xr:uid="{00000000-0004-0000-0400-0000B1000000}"/>
    <hyperlink ref="D42" location="'Line Electric Work Package'!A1" display="'Line Electric Work Package'!A1" xr:uid="{00000000-0004-0000-0400-0000B2000000}"/>
    <hyperlink ref="E42" location="'Line Electric Work Package'!A1" display="'Line Electric Work Package'!A1" xr:uid="{00000000-0004-0000-0400-0000B3000000}"/>
    <hyperlink ref="F42" location="'Line Electric Work Package'!A1" display="'Line Electric Work Package'!A1" xr:uid="{00000000-0004-0000-0400-0000B4000000}"/>
    <hyperlink ref="G42" location="'Line Electric Work Package'!A1" display="'Line Electric Work Package'!A1" xr:uid="{00000000-0004-0000-0400-0000B5000000}"/>
    <hyperlink ref="H42" location="'Line Electric Work Package'!A1" display="'Line Electric Work Package'!A1" xr:uid="{00000000-0004-0000-0400-0000B6000000}"/>
    <hyperlink ref="I42" location="'Line Electric Work Package'!A1" display="'Line Electric Work Package'!A1" xr:uid="{00000000-0004-0000-0400-0000B7000000}"/>
    <hyperlink ref="J42" location="'Line Electric Work Package'!A1" display="'Line Electric Work Package'!A1" xr:uid="{00000000-0004-0000-0400-0000B8000000}"/>
    <hyperlink ref="K42" location="'Line Electric Work Package'!A1" display="'Line Electric Work Package'!A1" xr:uid="{00000000-0004-0000-0400-0000B9000000}"/>
    <hyperlink ref="L42" location="'Line Electric Work Package'!A1" display="'Line Electric Work Package'!A1" xr:uid="{00000000-0004-0000-0400-0000BA000000}"/>
    <hyperlink ref="M42" location="'Line Electric Work Package'!A1" display="'Line Electric Work Package'!A1" xr:uid="{00000000-0004-0000-0400-0000BB000000}"/>
    <hyperlink ref="N42" location="'Line Electric Work Package'!A1" display="'Line Electric Work Package'!A1" xr:uid="{00000000-0004-0000-0400-0000BC000000}"/>
    <hyperlink ref="O42" location="'Line Electric Work Package'!A1" display="'Line Electric Work Package'!A1" xr:uid="{00000000-0004-0000-0400-0000BD000000}"/>
    <hyperlink ref="P42" location="'Line Electric Work Package'!A1" display="'Line Electric Work Package'!A1" xr:uid="{00000000-0004-0000-0400-0000BE000000}"/>
    <hyperlink ref="Q42" location="'Line Electric Work Package'!A1" display="'Line Electric Work Package'!A1" xr:uid="{00000000-0004-0000-0400-0000BF000000}"/>
    <hyperlink ref="C11" location="Navigation!A1" display="Return to Navigation Sheet" xr:uid="{00000000-0004-0000-0400-0000C0000000}"/>
    <hyperlink ref="D11" location="Navigation!A1" display="Return to Navigation Sheet" xr:uid="{00000000-0004-0000-0400-0000C1000000}"/>
    <hyperlink ref="E11" location="Navigation!A1" display="Return to Navigation Sheet" xr:uid="{00000000-0004-0000-0400-0000C2000000}"/>
    <hyperlink ref="F11" location="Navigation!A1" display="Return to Navigation Sheet" xr:uid="{00000000-0004-0000-04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Q97"/>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12" width="10.8984375" style="395"/>
    <col min="13" max="13" width="16" style="395" customWidth="1"/>
    <col min="14" max="16384" width="10.8984375" style="395"/>
  </cols>
  <sheetData>
    <row r="1" spans="1:17" ht="16.2" thickBot="1"/>
    <row r="2" spans="1:17" ht="26.1" customHeight="1">
      <c r="B2" s="396"/>
      <c r="C2" s="397"/>
      <c r="D2" s="397"/>
      <c r="E2" s="397"/>
      <c r="F2" s="846" t="s">
        <v>44</v>
      </c>
      <c r="G2" s="847"/>
      <c r="H2" s="847"/>
      <c r="I2" s="847"/>
      <c r="J2" s="847"/>
      <c r="K2" s="847"/>
      <c r="L2" s="848"/>
      <c r="M2" s="853" t="s">
        <v>22</v>
      </c>
      <c r="N2" s="855">
        <v>42818</v>
      </c>
      <c r="O2" s="856"/>
      <c r="P2" s="856"/>
      <c r="Q2" s="857"/>
    </row>
    <row r="3" spans="1:17" ht="15.9" customHeight="1" thickBot="1">
      <c r="B3" s="398"/>
      <c r="C3" s="399"/>
      <c r="D3" s="399"/>
      <c r="E3" s="399"/>
      <c r="F3" s="849"/>
      <c r="G3" s="850"/>
      <c r="H3" s="850"/>
      <c r="I3" s="850"/>
      <c r="J3" s="850"/>
      <c r="K3" s="850"/>
      <c r="L3" s="851"/>
      <c r="M3" s="854"/>
      <c r="N3" s="858"/>
      <c r="O3" s="858"/>
      <c r="P3" s="858"/>
      <c r="Q3" s="859"/>
    </row>
    <row r="4" spans="1:17" ht="18" customHeight="1">
      <c r="B4" s="398"/>
      <c r="C4" s="399"/>
      <c r="D4" s="399"/>
      <c r="E4" s="399"/>
      <c r="F4" s="849"/>
      <c r="G4" s="850"/>
      <c r="H4" s="850"/>
      <c r="I4" s="850"/>
      <c r="J4" s="850"/>
      <c r="K4" s="850"/>
      <c r="L4" s="851"/>
      <c r="M4" s="853" t="s">
        <v>23</v>
      </c>
      <c r="N4" s="856" t="s">
        <v>180</v>
      </c>
      <c r="O4" s="856"/>
      <c r="P4" s="856"/>
      <c r="Q4" s="857"/>
    </row>
    <row r="5" spans="1:17" ht="16.2" thickBot="1">
      <c r="B5" s="398"/>
      <c r="C5" s="399"/>
      <c r="D5" s="399"/>
      <c r="E5" s="399"/>
      <c r="F5" s="849"/>
      <c r="G5" s="850"/>
      <c r="H5" s="850"/>
      <c r="I5" s="850"/>
      <c r="J5" s="850"/>
      <c r="K5" s="850"/>
      <c r="L5" s="851"/>
      <c r="M5" s="860"/>
      <c r="N5" s="858"/>
      <c r="O5" s="858"/>
      <c r="P5" s="858"/>
      <c r="Q5" s="859"/>
    </row>
    <row r="6" spans="1:17" ht="21" customHeight="1">
      <c r="B6" s="398"/>
      <c r="C6" s="399"/>
      <c r="D6" s="399"/>
      <c r="E6" s="399"/>
      <c r="F6" s="849"/>
      <c r="G6" s="850"/>
      <c r="H6" s="850"/>
      <c r="I6" s="850"/>
      <c r="J6" s="850"/>
      <c r="K6" s="850"/>
      <c r="L6" s="850"/>
      <c r="M6" s="861" t="s">
        <v>24</v>
      </c>
      <c r="N6" s="863"/>
      <c r="O6" s="863"/>
      <c r="P6" s="863"/>
      <c r="Q6" s="864"/>
    </row>
    <row r="7" spans="1:17" ht="16.2" thickBot="1">
      <c r="B7" s="398"/>
      <c r="C7" s="399"/>
      <c r="D7" s="399"/>
      <c r="E7" s="399"/>
      <c r="F7" s="849"/>
      <c r="G7" s="852"/>
      <c r="H7" s="852"/>
      <c r="I7" s="852"/>
      <c r="J7" s="852"/>
      <c r="K7" s="852"/>
      <c r="L7" s="852"/>
      <c r="M7" s="862"/>
      <c r="N7" s="865"/>
      <c r="O7" s="865"/>
      <c r="P7" s="865"/>
      <c r="Q7" s="866"/>
    </row>
    <row r="8" spans="1:17" s="400" customFormat="1" ht="27" customHeight="1">
      <c r="B8" s="805" t="s">
        <v>26</v>
      </c>
      <c r="C8" s="806"/>
      <c r="D8" s="806"/>
      <c r="E8" s="806"/>
      <c r="F8" s="807"/>
      <c r="G8" s="805" t="s">
        <v>25</v>
      </c>
      <c r="H8" s="806"/>
      <c r="I8" s="806"/>
      <c r="J8" s="806"/>
      <c r="K8" s="806"/>
      <c r="L8" s="806"/>
      <c r="M8" s="828"/>
      <c r="N8" s="829" t="s">
        <v>27</v>
      </c>
      <c r="O8" s="830"/>
      <c r="P8" s="830"/>
      <c r="Q8" s="828"/>
    </row>
    <row r="9" spans="1:17" ht="24" customHeight="1">
      <c r="B9" s="831" t="str">
        <f>'Det Sup Syst Control Account'!C23</f>
        <v>Detector Support Services Systems Components Work Package</v>
      </c>
      <c r="C9" s="832"/>
      <c r="D9" s="832"/>
      <c r="E9" s="832"/>
      <c r="F9" s="833"/>
      <c r="G9" s="829" t="str">
        <f>'Det Sup Syst Control Account'!B23</f>
        <v>2.04.01.02</v>
      </c>
      <c r="H9" s="830"/>
      <c r="I9" s="830"/>
      <c r="J9" s="830"/>
      <c r="K9" s="830"/>
      <c r="L9" s="830"/>
      <c r="M9" s="828"/>
      <c r="N9" s="840" t="s">
        <v>43</v>
      </c>
      <c r="O9" s="841"/>
      <c r="P9" s="841"/>
      <c r="Q9" s="842"/>
    </row>
    <row r="10" spans="1:17" ht="24" customHeight="1" thickBot="1">
      <c r="B10" s="834"/>
      <c r="C10" s="835"/>
      <c r="D10" s="835"/>
      <c r="E10" s="835"/>
      <c r="F10" s="836"/>
      <c r="G10" s="837"/>
      <c r="H10" s="838"/>
      <c r="I10" s="838"/>
      <c r="J10" s="838"/>
      <c r="K10" s="838"/>
      <c r="L10" s="838"/>
      <c r="M10" s="839"/>
      <c r="N10" s="843"/>
      <c r="O10" s="844"/>
      <c r="P10" s="844"/>
      <c r="Q10" s="845"/>
    </row>
    <row r="11" spans="1:17" ht="24" customHeight="1" thickBot="1">
      <c r="B11" s="469"/>
      <c r="C11" s="788" t="s">
        <v>362</v>
      </c>
      <c r="D11" s="788"/>
      <c r="E11" s="788"/>
      <c r="F11" s="788"/>
      <c r="G11" s="468"/>
      <c r="H11" s="468"/>
      <c r="I11" s="468"/>
      <c r="J11" s="468"/>
      <c r="K11" s="468"/>
      <c r="L11" s="468"/>
      <c r="M11" s="468"/>
      <c r="N11" s="470"/>
      <c r="O11" s="470"/>
      <c r="P11" s="470"/>
      <c r="Q11" s="471"/>
    </row>
    <row r="12" spans="1:17" s="400" customFormat="1" ht="27" customHeight="1">
      <c r="A12" s="395"/>
      <c r="B12" s="802" t="s">
        <v>28</v>
      </c>
      <c r="C12" s="803"/>
      <c r="D12" s="803"/>
      <c r="E12" s="803"/>
      <c r="F12" s="803"/>
      <c r="G12" s="803"/>
      <c r="H12" s="803"/>
      <c r="I12" s="803"/>
      <c r="J12" s="803"/>
      <c r="K12" s="803"/>
      <c r="L12" s="803"/>
      <c r="M12" s="803"/>
      <c r="N12" s="803"/>
      <c r="O12" s="803"/>
      <c r="P12" s="803"/>
      <c r="Q12" s="804"/>
    </row>
    <row r="13" spans="1:17" ht="36.9" customHeight="1">
      <c r="B13" s="867" t="s">
        <v>432</v>
      </c>
      <c r="C13" s="868"/>
      <c r="D13" s="868"/>
      <c r="E13" s="868"/>
      <c r="F13" s="868"/>
      <c r="G13" s="868"/>
      <c r="H13" s="868"/>
      <c r="I13" s="868"/>
      <c r="J13" s="868"/>
      <c r="K13" s="868"/>
      <c r="L13" s="868"/>
      <c r="M13" s="868"/>
      <c r="N13" s="868"/>
      <c r="O13" s="868"/>
      <c r="P13" s="868"/>
      <c r="Q13" s="869"/>
    </row>
    <row r="14" spans="1:17" ht="36.9" customHeight="1">
      <c r="B14" s="867"/>
      <c r="C14" s="868"/>
      <c r="D14" s="868"/>
      <c r="E14" s="868"/>
      <c r="F14" s="868"/>
      <c r="G14" s="868"/>
      <c r="H14" s="868"/>
      <c r="I14" s="868"/>
      <c r="J14" s="868"/>
      <c r="K14" s="868"/>
      <c r="L14" s="868"/>
      <c r="M14" s="868"/>
      <c r="N14" s="868"/>
      <c r="O14" s="868"/>
      <c r="P14" s="868"/>
      <c r="Q14" s="869"/>
    </row>
    <row r="15" spans="1:17" ht="36.9" customHeight="1">
      <c r="B15" s="867"/>
      <c r="C15" s="868"/>
      <c r="D15" s="868"/>
      <c r="E15" s="868"/>
      <c r="F15" s="868"/>
      <c r="G15" s="868"/>
      <c r="H15" s="868"/>
      <c r="I15" s="868"/>
      <c r="J15" s="868"/>
      <c r="K15" s="868"/>
      <c r="L15" s="868"/>
      <c r="M15" s="868"/>
      <c r="N15" s="868"/>
      <c r="O15" s="868"/>
      <c r="P15" s="868"/>
      <c r="Q15" s="869"/>
    </row>
    <row r="16" spans="1:17" ht="36.9" customHeight="1">
      <c r="B16" s="867"/>
      <c r="C16" s="868"/>
      <c r="D16" s="868"/>
      <c r="E16" s="868"/>
      <c r="F16" s="868"/>
      <c r="G16" s="868"/>
      <c r="H16" s="868"/>
      <c r="I16" s="868"/>
      <c r="J16" s="868"/>
      <c r="K16" s="868"/>
      <c r="L16" s="868"/>
      <c r="M16" s="868"/>
      <c r="N16" s="868"/>
      <c r="O16" s="868"/>
      <c r="P16" s="868"/>
      <c r="Q16" s="869"/>
    </row>
    <row r="17" spans="2:17" ht="36.9" customHeight="1">
      <c r="B17" s="867"/>
      <c r="C17" s="868"/>
      <c r="D17" s="868"/>
      <c r="E17" s="868"/>
      <c r="F17" s="868"/>
      <c r="G17" s="868"/>
      <c r="H17" s="868"/>
      <c r="I17" s="868"/>
      <c r="J17" s="868"/>
      <c r="K17" s="868"/>
      <c r="L17" s="868"/>
      <c r="M17" s="868"/>
      <c r="N17" s="868"/>
      <c r="O17" s="868"/>
      <c r="P17" s="868"/>
      <c r="Q17" s="869"/>
    </row>
    <row r="18" spans="2:17" ht="36.9" customHeight="1">
      <c r="B18" s="867"/>
      <c r="C18" s="868"/>
      <c r="D18" s="868"/>
      <c r="E18" s="868"/>
      <c r="F18" s="868"/>
      <c r="G18" s="868"/>
      <c r="H18" s="868"/>
      <c r="I18" s="868"/>
      <c r="J18" s="868"/>
      <c r="K18" s="868"/>
      <c r="L18" s="868"/>
      <c r="M18" s="868"/>
      <c r="N18" s="868"/>
      <c r="O18" s="868"/>
      <c r="P18" s="868"/>
      <c r="Q18" s="869"/>
    </row>
    <row r="19" spans="2:17" ht="36.9" customHeight="1">
      <c r="B19" s="870"/>
      <c r="C19" s="868"/>
      <c r="D19" s="868"/>
      <c r="E19" s="868"/>
      <c r="F19" s="868"/>
      <c r="G19" s="868"/>
      <c r="H19" s="868"/>
      <c r="I19" s="868"/>
      <c r="J19" s="868"/>
      <c r="K19" s="868"/>
      <c r="L19" s="868"/>
      <c r="M19" s="868"/>
      <c r="N19" s="868"/>
      <c r="O19" s="868"/>
      <c r="P19" s="868"/>
      <c r="Q19" s="869"/>
    </row>
    <row r="20" spans="2:17" ht="36.9" customHeight="1">
      <c r="B20" s="870"/>
      <c r="C20" s="868"/>
      <c r="D20" s="868"/>
      <c r="E20" s="868"/>
      <c r="F20" s="868"/>
      <c r="G20" s="868"/>
      <c r="H20" s="868"/>
      <c r="I20" s="868"/>
      <c r="J20" s="868"/>
      <c r="K20" s="868"/>
      <c r="L20" s="868"/>
      <c r="M20" s="868"/>
      <c r="N20" s="868"/>
      <c r="O20" s="868"/>
      <c r="P20" s="868"/>
      <c r="Q20" s="869"/>
    </row>
    <row r="21" spans="2:17" ht="36.9" customHeight="1">
      <c r="B21" s="870"/>
      <c r="C21" s="868"/>
      <c r="D21" s="868"/>
      <c r="E21" s="868"/>
      <c r="F21" s="868"/>
      <c r="G21" s="868"/>
      <c r="H21" s="868"/>
      <c r="I21" s="868"/>
      <c r="J21" s="868"/>
      <c r="K21" s="868"/>
      <c r="L21" s="868"/>
      <c r="M21" s="868"/>
      <c r="N21" s="868"/>
      <c r="O21" s="868"/>
      <c r="P21" s="868"/>
      <c r="Q21" s="869"/>
    </row>
    <row r="22" spans="2:17" ht="36.9" customHeight="1">
      <c r="B22" s="870"/>
      <c r="C22" s="868"/>
      <c r="D22" s="868"/>
      <c r="E22" s="868"/>
      <c r="F22" s="868"/>
      <c r="G22" s="868"/>
      <c r="H22" s="868"/>
      <c r="I22" s="868"/>
      <c r="J22" s="868"/>
      <c r="K22" s="868"/>
      <c r="L22" s="868"/>
      <c r="M22" s="868"/>
      <c r="N22" s="868"/>
      <c r="O22" s="868"/>
      <c r="P22" s="868"/>
      <c r="Q22" s="869"/>
    </row>
    <row r="23" spans="2:17" ht="36.9" customHeight="1">
      <c r="B23" s="870"/>
      <c r="C23" s="868"/>
      <c r="D23" s="868"/>
      <c r="E23" s="868"/>
      <c r="F23" s="868"/>
      <c r="G23" s="868"/>
      <c r="H23" s="868"/>
      <c r="I23" s="868"/>
      <c r="J23" s="868"/>
      <c r="K23" s="868"/>
      <c r="L23" s="868"/>
      <c r="M23" s="868"/>
      <c r="N23" s="868"/>
      <c r="O23" s="868"/>
      <c r="P23" s="868"/>
      <c r="Q23" s="869"/>
    </row>
    <row r="24" spans="2:17" ht="36.9" customHeight="1" thickBot="1">
      <c r="B24" s="871"/>
      <c r="C24" s="872"/>
      <c r="D24" s="872"/>
      <c r="E24" s="872"/>
      <c r="F24" s="872"/>
      <c r="G24" s="872"/>
      <c r="H24" s="872"/>
      <c r="I24" s="872"/>
      <c r="J24" s="872"/>
      <c r="K24" s="872"/>
      <c r="L24" s="872"/>
      <c r="M24" s="872"/>
      <c r="N24" s="872"/>
      <c r="O24" s="872"/>
      <c r="P24" s="872"/>
      <c r="Q24" s="873"/>
    </row>
    <row r="25" spans="2:17" s="400" customFormat="1" ht="27" customHeight="1">
      <c r="B25" s="805" t="s">
        <v>29</v>
      </c>
      <c r="C25" s="806"/>
      <c r="D25" s="806"/>
      <c r="E25" s="806"/>
      <c r="F25" s="806"/>
      <c r="G25" s="806"/>
      <c r="H25" s="806"/>
      <c r="I25" s="806"/>
      <c r="J25" s="806"/>
      <c r="K25" s="806"/>
      <c r="L25" s="806"/>
      <c r="M25" s="806"/>
      <c r="N25" s="806"/>
      <c r="O25" s="806"/>
      <c r="P25" s="806"/>
      <c r="Q25" s="807"/>
    </row>
    <row r="26" spans="2:17">
      <c r="B26" s="401"/>
      <c r="Q26" s="402"/>
    </row>
    <row r="27" spans="2:17">
      <c r="B27" s="401"/>
      <c r="Q27" s="402"/>
    </row>
    <row r="28" spans="2:17" ht="18.600000000000001" thickBot="1">
      <c r="B28" s="401"/>
      <c r="C28" s="20"/>
      <c r="D28" s="404" t="s">
        <v>30</v>
      </c>
      <c r="Q28" s="402"/>
    </row>
    <row r="29" spans="2:17" ht="18.600000000000001" thickBot="1">
      <c r="B29" s="401"/>
      <c r="C29" s="20"/>
      <c r="D29" s="404" t="s">
        <v>31</v>
      </c>
      <c r="Q29" s="402"/>
    </row>
    <row r="30" spans="2:17" ht="18.600000000000001" thickBot="1">
      <c r="B30" s="401"/>
      <c r="C30" s="20"/>
      <c r="D30" s="404" t="s">
        <v>32</v>
      </c>
      <c r="Q30" s="402"/>
    </row>
    <row r="31" spans="2:17" ht="18.600000000000001" thickBot="1">
      <c r="B31" s="401"/>
      <c r="C31" s="20"/>
      <c r="D31" s="404" t="s">
        <v>33</v>
      </c>
      <c r="Q31" s="402"/>
    </row>
    <row r="32" spans="2:17" ht="18.600000000000001" thickBot="1">
      <c r="B32" s="401"/>
      <c r="C32" s="20"/>
      <c r="D32" s="404" t="s">
        <v>34</v>
      </c>
      <c r="Q32" s="402"/>
    </row>
    <row r="33" spans="2:17" ht="18.600000000000001" thickBot="1">
      <c r="B33" s="401"/>
      <c r="C33" s="20" t="s">
        <v>42</v>
      </c>
      <c r="D33" s="404" t="s">
        <v>35</v>
      </c>
      <c r="Q33" s="402"/>
    </row>
    <row r="34" spans="2:17" ht="18.600000000000001" thickBot="1">
      <c r="B34" s="401"/>
      <c r="C34" s="20" t="s">
        <v>42</v>
      </c>
      <c r="D34" s="404" t="s">
        <v>36</v>
      </c>
      <c r="Q34" s="402"/>
    </row>
    <row r="35" spans="2:17" ht="18.600000000000001" thickBot="1">
      <c r="B35" s="401"/>
      <c r="C35" s="20"/>
      <c r="D35" s="404" t="s">
        <v>37</v>
      </c>
      <c r="Q35" s="402"/>
    </row>
    <row r="36" spans="2:17">
      <c r="B36" s="401"/>
      <c r="Q36" s="402"/>
    </row>
    <row r="37" spans="2:17" ht="16.2" thickBot="1">
      <c r="B37" s="405"/>
      <c r="C37" s="403"/>
      <c r="D37" s="403"/>
      <c r="E37" s="403"/>
      <c r="F37" s="403"/>
      <c r="G37" s="403"/>
      <c r="H37" s="403"/>
      <c r="I37" s="403"/>
      <c r="J37" s="403"/>
      <c r="K37" s="403"/>
      <c r="L37" s="403"/>
      <c r="M37" s="403"/>
      <c r="N37" s="403"/>
      <c r="O37" s="403"/>
      <c r="P37" s="403"/>
      <c r="Q37" s="406"/>
    </row>
    <row r="38" spans="2:17" s="400" customFormat="1" ht="26.1" customHeight="1">
      <c r="B38" s="805" t="s">
        <v>38</v>
      </c>
      <c r="C38" s="806"/>
      <c r="D38" s="806"/>
      <c r="E38" s="806"/>
      <c r="F38" s="806"/>
      <c r="G38" s="806"/>
      <c r="H38" s="806"/>
      <c r="I38" s="806"/>
      <c r="J38" s="806"/>
      <c r="K38" s="806"/>
      <c r="L38" s="806"/>
      <c r="M38" s="806"/>
      <c r="N38" s="806"/>
      <c r="O38" s="806"/>
      <c r="P38" s="806"/>
      <c r="Q38" s="807"/>
    </row>
    <row r="39" spans="2:17">
      <c r="B39" s="808" t="s">
        <v>179</v>
      </c>
      <c r="C39" s="809"/>
      <c r="D39" s="809"/>
      <c r="E39" s="809"/>
      <c r="F39" s="809"/>
      <c r="G39" s="809"/>
      <c r="H39" s="809"/>
      <c r="I39" s="809"/>
      <c r="J39" s="809"/>
      <c r="K39" s="809"/>
      <c r="L39" s="809"/>
      <c r="M39" s="809"/>
      <c r="N39" s="809"/>
      <c r="O39" s="809"/>
      <c r="P39" s="809"/>
      <c r="Q39" s="810"/>
    </row>
    <row r="40" spans="2:17">
      <c r="B40" s="811"/>
      <c r="C40" s="809"/>
      <c r="D40" s="809"/>
      <c r="E40" s="809"/>
      <c r="F40" s="809"/>
      <c r="G40" s="809"/>
      <c r="H40" s="809"/>
      <c r="I40" s="809"/>
      <c r="J40" s="809"/>
      <c r="K40" s="809"/>
      <c r="L40" s="809"/>
      <c r="M40" s="809"/>
      <c r="N40" s="809"/>
      <c r="O40" s="809"/>
      <c r="P40" s="809"/>
      <c r="Q40" s="810"/>
    </row>
    <row r="41" spans="2:17">
      <c r="B41" s="811"/>
      <c r="C41" s="809"/>
      <c r="D41" s="809"/>
      <c r="E41" s="809"/>
      <c r="F41" s="809"/>
      <c r="G41" s="809"/>
      <c r="H41" s="809"/>
      <c r="I41" s="809"/>
      <c r="J41" s="809"/>
      <c r="K41" s="809"/>
      <c r="L41" s="809"/>
      <c r="M41" s="809"/>
      <c r="N41" s="809"/>
      <c r="O41" s="809"/>
      <c r="P41" s="809"/>
      <c r="Q41" s="810"/>
    </row>
    <row r="42" spans="2:17">
      <c r="B42" s="811"/>
      <c r="C42" s="809"/>
      <c r="D42" s="809"/>
      <c r="E42" s="809"/>
      <c r="F42" s="809"/>
      <c r="G42" s="809"/>
      <c r="H42" s="809"/>
      <c r="I42" s="809"/>
      <c r="J42" s="809"/>
      <c r="K42" s="809"/>
      <c r="L42" s="809"/>
      <c r="M42" s="809"/>
      <c r="N42" s="809"/>
      <c r="O42" s="809"/>
      <c r="P42" s="809"/>
      <c r="Q42" s="810"/>
    </row>
    <row r="43" spans="2:17">
      <c r="B43" s="811"/>
      <c r="C43" s="809"/>
      <c r="D43" s="809"/>
      <c r="E43" s="809"/>
      <c r="F43" s="809"/>
      <c r="G43" s="809"/>
      <c r="H43" s="809"/>
      <c r="I43" s="809"/>
      <c r="J43" s="809"/>
      <c r="K43" s="809"/>
      <c r="L43" s="809"/>
      <c r="M43" s="809"/>
      <c r="N43" s="809"/>
      <c r="O43" s="809"/>
      <c r="P43" s="809"/>
      <c r="Q43" s="810"/>
    </row>
    <row r="44" spans="2:17">
      <c r="B44" s="811"/>
      <c r="C44" s="809"/>
      <c r="D44" s="809"/>
      <c r="E44" s="809"/>
      <c r="F44" s="809"/>
      <c r="G44" s="809"/>
      <c r="H44" s="809"/>
      <c r="I44" s="809"/>
      <c r="J44" s="809"/>
      <c r="K44" s="809"/>
      <c r="L44" s="809"/>
      <c r="M44" s="809"/>
      <c r="N44" s="809"/>
      <c r="O44" s="809"/>
      <c r="P44" s="809"/>
      <c r="Q44" s="810"/>
    </row>
    <row r="45" spans="2:17">
      <c r="B45" s="811"/>
      <c r="C45" s="809"/>
      <c r="D45" s="809"/>
      <c r="E45" s="809"/>
      <c r="F45" s="809"/>
      <c r="G45" s="809"/>
      <c r="H45" s="809"/>
      <c r="I45" s="809"/>
      <c r="J45" s="809"/>
      <c r="K45" s="809"/>
      <c r="L45" s="809"/>
      <c r="M45" s="809"/>
      <c r="N45" s="809"/>
      <c r="O45" s="809"/>
      <c r="P45" s="809"/>
      <c r="Q45" s="810"/>
    </row>
    <row r="46" spans="2:17">
      <c r="B46" s="811"/>
      <c r="C46" s="809"/>
      <c r="D46" s="809"/>
      <c r="E46" s="809"/>
      <c r="F46" s="809"/>
      <c r="G46" s="809"/>
      <c r="H46" s="809"/>
      <c r="I46" s="809"/>
      <c r="J46" s="809"/>
      <c r="K46" s="809"/>
      <c r="L46" s="809"/>
      <c r="M46" s="809"/>
      <c r="N46" s="809"/>
      <c r="O46" s="809"/>
      <c r="P46" s="809"/>
      <c r="Q46" s="810"/>
    </row>
    <row r="47" spans="2:17">
      <c r="B47" s="811"/>
      <c r="C47" s="809"/>
      <c r="D47" s="809"/>
      <c r="E47" s="809"/>
      <c r="F47" s="809"/>
      <c r="G47" s="809"/>
      <c r="H47" s="809"/>
      <c r="I47" s="809"/>
      <c r="J47" s="809"/>
      <c r="K47" s="809"/>
      <c r="L47" s="809"/>
      <c r="M47" s="809"/>
      <c r="N47" s="809"/>
      <c r="O47" s="809"/>
      <c r="P47" s="809"/>
      <c r="Q47" s="810"/>
    </row>
    <row r="48" spans="2:17">
      <c r="B48" s="811"/>
      <c r="C48" s="809"/>
      <c r="D48" s="809"/>
      <c r="E48" s="809"/>
      <c r="F48" s="809"/>
      <c r="G48" s="809"/>
      <c r="H48" s="809"/>
      <c r="I48" s="809"/>
      <c r="J48" s="809"/>
      <c r="K48" s="809"/>
      <c r="L48" s="809"/>
      <c r="M48" s="809"/>
      <c r="N48" s="809"/>
      <c r="O48" s="809"/>
      <c r="P48" s="809"/>
      <c r="Q48" s="810"/>
    </row>
    <row r="49" spans="2:17">
      <c r="B49" s="811"/>
      <c r="C49" s="809"/>
      <c r="D49" s="809"/>
      <c r="E49" s="809"/>
      <c r="F49" s="809"/>
      <c r="G49" s="809"/>
      <c r="H49" s="809"/>
      <c r="I49" s="809"/>
      <c r="J49" s="809"/>
      <c r="K49" s="809"/>
      <c r="L49" s="809"/>
      <c r="M49" s="809"/>
      <c r="N49" s="809"/>
      <c r="O49" s="809"/>
      <c r="P49" s="809"/>
      <c r="Q49" s="810"/>
    </row>
    <row r="50" spans="2:17" ht="16.2" thickBot="1">
      <c r="B50" s="812"/>
      <c r="C50" s="813"/>
      <c r="D50" s="813"/>
      <c r="E50" s="813"/>
      <c r="F50" s="813"/>
      <c r="G50" s="813"/>
      <c r="H50" s="813"/>
      <c r="I50" s="813"/>
      <c r="J50" s="813"/>
      <c r="K50" s="813"/>
      <c r="L50" s="813"/>
      <c r="M50" s="813"/>
      <c r="N50" s="813"/>
      <c r="O50" s="813"/>
      <c r="P50" s="813"/>
      <c r="Q50" s="814"/>
    </row>
    <row r="51" spans="2:17">
      <c r="B51" s="815" t="s">
        <v>39</v>
      </c>
      <c r="C51" s="816"/>
      <c r="D51" s="816"/>
      <c r="E51" s="816"/>
      <c r="F51" s="816"/>
      <c r="G51" s="816"/>
      <c r="H51" s="816"/>
      <c r="I51" s="816"/>
      <c r="J51" s="816"/>
      <c r="K51" s="816"/>
      <c r="L51" s="816"/>
      <c r="M51" s="816"/>
      <c r="N51" s="816"/>
      <c r="O51" s="816"/>
      <c r="P51" s="816"/>
      <c r="Q51" s="817"/>
    </row>
    <row r="52" spans="2:17">
      <c r="B52" s="818"/>
      <c r="C52" s="819"/>
      <c r="D52" s="819"/>
      <c r="E52" s="819"/>
      <c r="F52" s="819"/>
      <c r="G52" s="819"/>
      <c r="H52" s="819"/>
      <c r="I52" s="819"/>
      <c r="J52" s="819"/>
      <c r="K52" s="819"/>
      <c r="L52" s="819"/>
      <c r="M52" s="819"/>
      <c r="N52" s="819"/>
      <c r="O52" s="819"/>
      <c r="P52" s="819"/>
      <c r="Q52" s="820"/>
    </row>
    <row r="53" spans="2:17">
      <c r="B53" s="795" t="s">
        <v>199</v>
      </c>
      <c r="C53" s="796"/>
      <c r="D53" s="796"/>
      <c r="E53" s="796"/>
      <c r="F53" s="796"/>
      <c r="G53" s="796"/>
      <c r="H53" s="796"/>
      <c r="I53" s="796"/>
      <c r="J53" s="796"/>
      <c r="K53" s="796"/>
      <c r="L53" s="796"/>
      <c r="M53" s="796"/>
      <c r="N53" s="796"/>
      <c r="O53" s="796"/>
      <c r="P53" s="796"/>
      <c r="Q53" s="797"/>
    </row>
    <row r="54" spans="2:17">
      <c r="B54" s="798"/>
      <c r="C54" s="796"/>
      <c r="D54" s="796"/>
      <c r="E54" s="796"/>
      <c r="F54" s="796"/>
      <c r="G54" s="796"/>
      <c r="H54" s="796"/>
      <c r="I54" s="796"/>
      <c r="J54" s="796"/>
      <c r="K54" s="796"/>
      <c r="L54" s="796"/>
      <c r="M54" s="796"/>
      <c r="N54" s="796"/>
      <c r="O54" s="796"/>
      <c r="P54" s="796"/>
      <c r="Q54" s="797"/>
    </row>
    <row r="55" spans="2:17">
      <c r="B55" s="798"/>
      <c r="C55" s="796"/>
      <c r="D55" s="796"/>
      <c r="E55" s="796"/>
      <c r="F55" s="796"/>
      <c r="G55" s="796"/>
      <c r="H55" s="796"/>
      <c r="I55" s="796"/>
      <c r="J55" s="796"/>
      <c r="K55" s="796"/>
      <c r="L55" s="796"/>
      <c r="M55" s="796"/>
      <c r="N55" s="796"/>
      <c r="O55" s="796"/>
      <c r="P55" s="796"/>
      <c r="Q55" s="797"/>
    </row>
    <row r="56" spans="2:17">
      <c r="B56" s="798"/>
      <c r="C56" s="796"/>
      <c r="D56" s="796"/>
      <c r="E56" s="796"/>
      <c r="F56" s="796"/>
      <c r="G56" s="796"/>
      <c r="H56" s="796"/>
      <c r="I56" s="796"/>
      <c r="J56" s="796"/>
      <c r="K56" s="796"/>
      <c r="L56" s="796"/>
      <c r="M56" s="796"/>
      <c r="N56" s="796"/>
      <c r="O56" s="796"/>
      <c r="P56" s="796"/>
      <c r="Q56" s="797"/>
    </row>
    <row r="57" spans="2:17">
      <c r="B57" s="798"/>
      <c r="C57" s="796"/>
      <c r="D57" s="796"/>
      <c r="E57" s="796"/>
      <c r="F57" s="796"/>
      <c r="G57" s="796"/>
      <c r="H57" s="796"/>
      <c r="I57" s="796"/>
      <c r="J57" s="796"/>
      <c r="K57" s="796"/>
      <c r="L57" s="796"/>
      <c r="M57" s="796"/>
      <c r="N57" s="796"/>
      <c r="O57" s="796"/>
      <c r="P57" s="796"/>
      <c r="Q57" s="797"/>
    </row>
    <row r="58" spans="2:17">
      <c r="B58" s="798"/>
      <c r="C58" s="796"/>
      <c r="D58" s="796"/>
      <c r="E58" s="796"/>
      <c r="F58" s="796"/>
      <c r="G58" s="796"/>
      <c r="H58" s="796"/>
      <c r="I58" s="796"/>
      <c r="J58" s="796"/>
      <c r="K58" s="796"/>
      <c r="L58" s="796"/>
      <c r="M58" s="796"/>
      <c r="N58" s="796"/>
      <c r="O58" s="796"/>
      <c r="P58" s="796"/>
      <c r="Q58" s="797"/>
    </row>
    <row r="59" spans="2:17">
      <c r="B59" s="798"/>
      <c r="C59" s="796"/>
      <c r="D59" s="796"/>
      <c r="E59" s="796"/>
      <c r="F59" s="796"/>
      <c r="G59" s="796"/>
      <c r="H59" s="796"/>
      <c r="I59" s="796"/>
      <c r="J59" s="796"/>
      <c r="K59" s="796"/>
      <c r="L59" s="796"/>
      <c r="M59" s="796"/>
      <c r="N59" s="796"/>
      <c r="O59" s="796"/>
      <c r="P59" s="796"/>
      <c r="Q59" s="797"/>
    </row>
    <row r="60" spans="2:17">
      <c r="B60" s="798"/>
      <c r="C60" s="796"/>
      <c r="D60" s="796"/>
      <c r="E60" s="796"/>
      <c r="F60" s="796"/>
      <c r="G60" s="796"/>
      <c r="H60" s="796"/>
      <c r="I60" s="796"/>
      <c r="J60" s="796"/>
      <c r="K60" s="796"/>
      <c r="L60" s="796"/>
      <c r="M60" s="796"/>
      <c r="N60" s="796"/>
      <c r="O60" s="796"/>
      <c r="P60" s="796"/>
      <c r="Q60" s="797"/>
    </row>
    <row r="61" spans="2:17">
      <c r="B61" s="798"/>
      <c r="C61" s="796"/>
      <c r="D61" s="796"/>
      <c r="E61" s="796"/>
      <c r="F61" s="796"/>
      <c r="G61" s="796"/>
      <c r="H61" s="796"/>
      <c r="I61" s="796"/>
      <c r="J61" s="796"/>
      <c r="K61" s="796"/>
      <c r="L61" s="796"/>
      <c r="M61" s="796"/>
      <c r="N61" s="796"/>
      <c r="O61" s="796"/>
      <c r="P61" s="796"/>
      <c r="Q61" s="797"/>
    </row>
    <row r="62" spans="2:17">
      <c r="B62" s="798"/>
      <c r="C62" s="796"/>
      <c r="D62" s="796"/>
      <c r="E62" s="796"/>
      <c r="F62" s="796"/>
      <c r="G62" s="796"/>
      <c r="H62" s="796"/>
      <c r="I62" s="796"/>
      <c r="J62" s="796"/>
      <c r="K62" s="796"/>
      <c r="L62" s="796"/>
      <c r="M62" s="796"/>
      <c r="N62" s="796"/>
      <c r="O62" s="796"/>
      <c r="P62" s="796"/>
      <c r="Q62" s="797"/>
    </row>
    <row r="63" spans="2:17">
      <c r="B63" s="798"/>
      <c r="C63" s="796"/>
      <c r="D63" s="796"/>
      <c r="E63" s="796"/>
      <c r="F63" s="796"/>
      <c r="G63" s="796"/>
      <c r="H63" s="796"/>
      <c r="I63" s="796"/>
      <c r="J63" s="796"/>
      <c r="K63" s="796"/>
      <c r="L63" s="796"/>
      <c r="M63" s="796"/>
      <c r="N63" s="796"/>
      <c r="O63" s="796"/>
      <c r="P63" s="796"/>
      <c r="Q63" s="797"/>
    </row>
    <row r="64" spans="2:17">
      <c r="B64" s="798"/>
      <c r="C64" s="796"/>
      <c r="D64" s="796"/>
      <c r="E64" s="796"/>
      <c r="F64" s="796"/>
      <c r="G64" s="796"/>
      <c r="H64" s="796"/>
      <c r="I64" s="796"/>
      <c r="J64" s="796"/>
      <c r="K64" s="796"/>
      <c r="L64" s="796"/>
      <c r="M64" s="796"/>
      <c r="N64" s="796"/>
      <c r="O64" s="796"/>
      <c r="P64" s="796"/>
      <c r="Q64" s="797"/>
    </row>
    <row r="65" spans="2:17" ht="16.2" thickBot="1">
      <c r="B65" s="799"/>
      <c r="C65" s="800"/>
      <c r="D65" s="800"/>
      <c r="E65" s="800"/>
      <c r="F65" s="800"/>
      <c r="G65" s="800"/>
      <c r="H65" s="800"/>
      <c r="I65" s="800"/>
      <c r="J65" s="800"/>
      <c r="K65" s="800"/>
      <c r="L65" s="800"/>
      <c r="M65" s="800"/>
      <c r="N65" s="800"/>
      <c r="O65" s="800"/>
      <c r="P65" s="800"/>
      <c r="Q65" s="801"/>
    </row>
    <row r="66" spans="2:17">
      <c r="B66" s="770" t="s">
        <v>40</v>
      </c>
      <c r="C66" s="771"/>
      <c r="D66" s="771"/>
      <c r="E66" s="771"/>
      <c r="F66" s="771"/>
      <c r="G66" s="771"/>
      <c r="H66" s="771"/>
      <c r="I66" s="771"/>
      <c r="J66" s="771"/>
      <c r="K66" s="771"/>
      <c r="L66" s="771"/>
      <c r="M66" s="771"/>
      <c r="N66" s="771"/>
      <c r="O66" s="771"/>
      <c r="P66" s="771"/>
      <c r="Q66" s="772"/>
    </row>
    <row r="67" spans="2:17">
      <c r="B67" s="773"/>
      <c r="C67" s="774"/>
      <c r="D67" s="774"/>
      <c r="E67" s="774"/>
      <c r="F67" s="774"/>
      <c r="G67" s="774"/>
      <c r="H67" s="774"/>
      <c r="I67" s="774"/>
      <c r="J67" s="774"/>
      <c r="K67" s="774"/>
      <c r="L67" s="774"/>
      <c r="M67" s="774"/>
      <c r="N67" s="774"/>
      <c r="O67" s="774"/>
      <c r="P67" s="774"/>
      <c r="Q67" s="775"/>
    </row>
    <row r="68" spans="2:17" ht="24.9" customHeight="1">
      <c r="B68" s="795" t="s">
        <v>423</v>
      </c>
      <c r="C68" s="796"/>
      <c r="D68" s="796"/>
      <c r="E68" s="796"/>
      <c r="F68" s="796"/>
      <c r="G68" s="796"/>
      <c r="H68" s="796"/>
      <c r="I68" s="796"/>
      <c r="J68" s="796"/>
      <c r="K68" s="796"/>
      <c r="L68" s="796"/>
      <c r="M68" s="796"/>
      <c r="N68" s="796"/>
      <c r="O68" s="796"/>
      <c r="P68" s="796"/>
      <c r="Q68" s="797"/>
    </row>
    <row r="69" spans="2:17">
      <c r="B69" s="798"/>
      <c r="C69" s="796"/>
      <c r="D69" s="796"/>
      <c r="E69" s="796"/>
      <c r="F69" s="796"/>
      <c r="G69" s="796"/>
      <c r="H69" s="796"/>
      <c r="I69" s="796"/>
      <c r="J69" s="796"/>
      <c r="K69" s="796"/>
      <c r="L69" s="796"/>
      <c r="M69" s="796"/>
      <c r="N69" s="796"/>
      <c r="O69" s="796"/>
      <c r="P69" s="796"/>
      <c r="Q69" s="797"/>
    </row>
    <row r="70" spans="2:17">
      <c r="B70" s="798"/>
      <c r="C70" s="796"/>
      <c r="D70" s="796"/>
      <c r="E70" s="796"/>
      <c r="F70" s="796"/>
      <c r="G70" s="796"/>
      <c r="H70" s="796"/>
      <c r="I70" s="796"/>
      <c r="J70" s="796"/>
      <c r="K70" s="796"/>
      <c r="L70" s="796"/>
      <c r="M70" s="796"/>
      <c r="N70" s="796"/>
      <c r="O70" s="796"/>
      <c r="P70" s="796"/>
      <c r="Q70" s="797"/>
    </row>
    <row r="71" spans="2:17">
      <c r="B71" s="798"/>
      <c r="C71" s="796"/>
      <c r="D71" s="796"/>
      <c r="E71" s="796"/>
      <c r="F71" s="796"/>
      <c r="G71" s="796"/>
      <c r="H71" s="796"/>
      <c r="I71" s="796"/>
      <c r="J71" s="796"/>
      <c r="K71" s="796"/>
      <c r="L71" s="796"/>
      <c r="M71" s="796"/>
      <c r="N71" s="796"/>
      <c r="O71" s="796"/>
      <c r="P71" s="796"/>
      <c r="Q71" s="797"/>
    </row>
    <row r="72" spans="2:17">
      <c r="B72" s="798"/>
      <c r="C72" s="796"/>
      <c r="D72" s="796"/>
      <c r="E72" s="796"/>
      <c r="F72" s="796"/>
      <c r="G72" s="796"/>
      <c r="H72" s="796"/>
      <c r="I72" s="796"/>
      <c r="J72" s="796"/>
      <c r="K72" s="796"/>
      <c r="L72" s="796"/>
      <c r="M72" s="796"/>
      <c r="N72" s="796"/>
      <c r="O72" s="796"/>
      <c r="P72" s="796"/>
      <c r="Q72" s="797"/>
    </row>
    <row r="73" spans="2:17">
      <c r="B73" s="798"/>
      <c r="C73" s="796"/>
      <c r="D73" s="796"/>
      <c r="E73" s="796"/>
      <c r="F73" s="796"/>
      <c r="G73" s="796"/>
      <c r="H73" s="796"/>
      <c r="I73" s="796"/>
      <c r="J73" s="796"/>
      <c r="K73" s="796"/>
      <c r="L73" s="796"/>
      <c r="M73" s="796"/>
      <c r="N73" s="796"/>
      <c r="O73" s="796"/>
      <c r="P73" s="796"/>
      <c r="Q73" s="797"/>
    </row>
    <row r="74" spans="2:17">
      <c r="B74" s="798"/>
      <c r="C74" s="796"/>
      <c r="D74" s="796"/>
      <c r="E74" s="796"/>
      <c r="F74" s="796"/>
      <c r="G74" s="796"/>
      <c r="H74" s="796"/>
      <c r="I74" s="796"/>
      <c r="J74" s="796"/>
      <c r="K74" s="796"/>
      <c r="L74" s="796"/>
      <c r="M74" s="796"/>
      <c r="N74" s="796"/>
      <c r="O74" s="796"/>
      <c r="P74" s="796"/>
      <c r="Q74" s="797"/>
    </row>
    <row r="75" spans="2:17">
      <c r="B75" s="798"/>
      <c r="C75" s="796"/>
      <c r="D75" s="796"/>
      <c r="E75" s="796"/>
      <c r="F75" s="796"/>
      <c r="G75" s="796"/>
      <c r="H75" s="796"/>
      <c r="I75" s="796"/>
      <c r="J75" s="796"/>
      <c r="K75" s="796"/>
      <c r="L75" s="796"/>
      <c r="M75" s="796"/>
      <c r="N75" s="796"/>
      <c r="O75" s="796"/>
      <c r="P75" s="796"/>
      <c r="Q75" s="797"/>
    </row>
    <row r="76" spans="2:17">
      <c r="B76" s="798"/>
      <c r="C76" s="796"/>
      <c r="D76" s="796"/>
      <c r="E76" s="796"/>
      <c r="F76" s="796"/>
      <c r="G76" s="796"/>
      <c r="H76" s="796"/>
      <c r="I76" s="796"/>
      <c r="J76" s="796"/>
      <c r="K76" s="796"/>
      <c r="L76" s="796"/>
      <c r="M76" s="796"/>
      <c r="N76" s="796"/>
      <c r="O76" s="796"/>
      <c r="P76" s="796"/>
      <c r="Q76" s="797"/>
    </row>
    <row r="77" spans="2:17">
      <c r="B77" s="798"/>
      <c r="C77" s="796"/>
      <c r="D77" s="796"/>
      <c r="E77" s="796"/>
      <c r="F77" s="796"/>
      <c r="G77" s="796"/>
      <c r="H77" s="796"/>
      <c r="I77" s="796"/>
      <c r="J77" s="796"/>
      <c r="K77" s="796"/>
      <c r="L77" s="796"/>
      <c r="M77" s="796"/>
      <c r="N77" s="796"/>
      <c r="O77" s="796"/>
      <c r="P77" s="796"/>
      <c r="Q77" s="797"/>
    </row>
    <row r="78" spans="2:17">
      <c r="B78" s="798"/>
      <c r="C78" s="796"/>
      <c r="D78" s="796"/>
      <c r="E78" s="796"/>
      <c r="F78" s="796"/>
      <c r="G78" s="796"/>
      <c r="H78" s="796"/>
      <c r="I78" s="796"/>
      <c r="J78" s="796"/>
      <c r="K78" s="796"/>
      <c r="L78" s="796"/>
      <c r="M78" s="796"/>
      <c r="N78" s="796"/>
      <c r="O78" s="796"/>
      <c r="P78" s="796"/>
      <c r="Q78" s="797"/>
    </row>
    <row r="79" spans="2:17" ht="16.2" thickBot="1">
      <c r="B79" s="799"/>
      <c r="C79" s="800"/>
      <c r="D79" s="800"/>
      <c r="E79" s="800"/>
      <c r="F79" s="800"/>
      <c r="G79" s="800"/>
      <c r="H79" s="800"/>
      <c r="I79" s="800"/>
      <c r="J79" s="800"/>
      <c r="K79" s="800"/>
      <c r="L79" s="800"/>
      <c r="M79" s="800"/>
      <c r="N79" s="800"/>
      <c r="O79" s="800"/>
      <c r="P79" s="800"/>
      <c r="Q79" s="801"/>
    </row>
    <row r="80" spans="2:17">
      <c r="B80" s="770" t="s">
        <v>41</v>
      </c>
      <c r="C80" s="771"/>
      <c r="D80" s="771"/>
      <c r="E80" s="771"/>
      <c r="F80" s="771"/>
      <c r="G80" s="771"/>
      <c r="H80" s="771"/>
      <c r="I80" s="771"/>
      <c r="J80" s="771"/>
      <c r="K80" s="771"/>
      <c r="L80" s="771"/>
      <c r="M80" s="771"/>
      <c r="N80" s="771"/>
      <c r="O80" s="771"/>
      <c r="P80" s="771"/>
      <c r="Q80" s="772"/>
    </row>
    <row r="81" spans="2:17">
      <c r="B81" s="773"/>
      <c r="C81" s="774"/>
      <c r="D81" s="774"/>
      <c r="E81" s="774"/>
      <c r="F81" s="774"/>
      <c r="G81" s="774"/>
      <c r="H81" s="774"/>
      <c r="I81" s="774"/>
      <c r="J81" s="774"/>
      <c r="K81" s="774"/>
      <c r="L81" s="774"/>
      <c r="M81" s="774"/>
      <c r="N81" s="774"/>
      <c r="O81" s="774"/>
      <c r="P81" s="774"/>
      <c r="Q81" s="775"/>
    </row>
    <row r="82" spans="2:17">
      <c r="B82" s="874" t="s">
        <v>368</v>
      </c>
      <c r="C82" s="875"/>
      <c r="D82" s="875"/>
      <c r="E82" s="875"/>
      <c r="F82" s="875"/>
      <c r="G82" s="875"/>
      <c r="H82" s="875"/>
      <c r="I82" s="875"/>
      <c r="J82" s="875"/>
      <c r="K82" s="875"/>
      <c r="L82" s="875"/>
      <c r="M82" s="875"/>
      <c r="N82" s="875"/>
      <c r="O82" s="875"/>
      <c r="P82" s="875"/>
      <c r="Q82" s="876"/>
    </row>
    <row r="83" spans="2:17" ht="23.1" customHeight="1" thickBot="1">
      <c r="B83" s="874"/>
      <c r="C83" s="875"/>
      <c r="D83" s="875"/>
      <c r="E83" s="875"/>
      <c r="F83" s="875"/>
      <c r="G83" s="875"/>
      <c r="H83" s="875"/>
      <c r="I83" s="875"/>
      <c r="J83" s="875"/>
      <c r="K83" s="875"/>
      <c r="L83" s="875"/>
      <c r="M83" s="875"/>
      <c r="N83" s="875"/>
      <c r="O83" s="875"/>
      <c r="P83" s="875"/>
      <c r="Q83" s="876"/>
    </row>
    <row r="84" spans="2:17" ht="18.600000000000001" thickBot="1">
      <c r="B84" s="877" t="str">
        <f>"Total unburdened material cost for this work package = $" &amp;'Procurement $ by  Work Package'!D5</f>
        <v>Total unburdened material cost for this work package = $32000</v>
      </c>
      <c r="C84" s="878"/>
      <c r="D84" s="878"/>
      <c r="E84" s="878"/>
      <c r="F84" s="878"/>
      <c r="G84" s="878"/>
      <c r="H84" s="878"/>
      <c r="I84" s="879"/>
      <c r="J84" s="545"/>
      <c r="K84" s="545"/>
      <c r="L84" s="545"/>
      <c r="M84" s="545"/>
      <c r="N84" s="545"/>
      <c r="O84" s="545"/>
      <c r="P84" s="545"/>
      <c r="Q84" s="546"/>
    </row>
    <row r="85" spans="2:17" ht="18.600000000000001" thickBot="1">
      <c r="B85" s="547"/>
      <c r="C85" s="548"/>
      <c r="D85" s="548"/>
      <c r="E85" s="548"/>
      <c r="F85" s="548"/>
      <c r="G85" s="548"/>
      <c r="H85" s="548"/>
      <c r="I85" s="548"/>
      <c r="J85" s="548"/>
      <c r="K85" s="548"/>
      <c r="L85" s="548"/>
      <c r="M85" s="548"/>
      <c r="N85" s="548"/>
      <c r="O85" s="548"/>
      <c r="P85" s="548"/>
      <c r="Q85" s="549"/>
    </row>
    <row r="86" spans="2:17">
      <c r="B86" s="770" t="s">
        <v>397</v>
      </c>
      <c r="C86" s="771"/>
      <c r="D86" s="771"/>
      <c r="E86" s="771"/>
      <c r="F86" s="771"/>
      <c r="G86" s="771"/>
      <c r="H86" s="771"/>
      <c r="I86" s="771"/>
      <c r="J86" s="771"/>
      <c r="K86" s="771"/>
      <c r="L86" s="771"/>
      <c r="M86" s="771"/>
      <c r="N86" s="771"/>
      <c r="O86" s="771"/>
      <c r="P86" s="771"/>
      <c r="Q86" s="772"/>
    </row>
    <row r="87" spans="2:17">
      <c r="B87" s="773"/>
      <c r="C87" s="774"/>
      <c r="D87" s="774"/>
      <c r="E87" s="774"/>
      <c r="F87" s="774"/>
      <c r="G87" s="774"/>
      <c r="H87" s="774"/>
      <c r="I87" s="774"/>
      <c r="J87" s="774"/>
      <c r="K87" s="774"/>
      <c r="L87" s="774"/>
      <c r="M87" s="774"/>
      <c r="N87" s="774"/>
      <c r="O87" s="774"/>
      <c r="P87" s="774"/>
      <c r="Q87" s="775"/>
    </row>
    <row r="88" spans="2:17">
      <c r="B88" s="776" t="s">
        <v>407</v>
      </c>
      <c r="C88" s="777"/>
      <c r="D88" s="777"/>
      <c r="E88" s="777"/>
      <c r="F88" s="777"/>
      <c r="G88" s="777"/>
      <c r="H88" s="777"/>
      <c r="I88" s="777"/>
      <c r="J88" s="777"/>
      <c r="K88" s="777"/>
      <c r="L88" s="777"/>
      <c r="M88" s="777"/>
      <c r="N88" s="777"/>
      <c r="O88" s="777"/>
      <c r="P88" s="777"/>
      <c r="Q88" s="778"/>
    </row>
    <row r="89" spans="2:17">
      <c r="B89" s="776"/>
      <c r="C89" s="777"/>
      <c r="D89" s="777"/>
      <c r="E89" s="777"/>
      <c r="F89" s="777"/>
      <c r="G89" s="777"/>
      <c r="H89" s="777"/>
      <c r="I89" s="777"/>
      <c r="J89" s="777"/>
      <c r="K89" s="777"/>
      <c r="L89" s="777"/>
      <c r="M89" s="777"/>
      <c r="N89" s="777"/>
      <c r="O89" s="777"/>
      <c r="P89" s="777"/>
      <c r="Q89" s="778"/>
    </row>
    <row r="90" spans="2:17">
      <c r="B90" s="776"/>
      <c r="C90" s="777"/>
      <c r="D90" s="777"/>
      <c r="E90" s="777"/>
      <c r="F90" s="777"/>
      <c r="G90" s="777"/>
      <c r="H90" s="777"/>
      <c r="I90" s="777"/>
      <c r="J90" s="777"/>
      <c r="K90" s="777"/>
      <c r="L90" s="777"/>
      <c r="M90" s="777"/>
      <c r="N90" s="777"/>
      <c r="O90" s="777"/>
      <c r="P90" s="777"/>
      <c r="Q90" s="778"/>
    </row>
    <row r="91" spans="2:17">
      <c r="B91" s="776"/>
      <c r="C91" s="777"/>
      <c r="D91" s="777"/>
      <c r="E91" s="777"/>
      <c r="F91" s="777"/>
      <c r="G91" s="777"/>
      <c r="H91" s="777"/>
      <c r="I91" s="777"/>
      <c r="J91" s="777"/>
      <c r="K91" s="777"/>
      <c r="L91" s="777"/>
      <c r="M91" s="777"/>
      <c r="N91" s="777"/>
      <c r="O91" s="777"/>
      <c r="P91" s="777"/>
      <c r="Q91" s="778"/>
    </row>
    <row r="92" spans="2:17">
      <c r="B92" s="776"/>
      <c r="C92" s="777"/>
      <c r="D92" s="777"/>
      <c r="E92" s="777"/>
      <c r="F92" s="777"/>
      <c r="G92" s="777"/>
      <c r="H92" s="777"/>
      <c r="I92" s="777"/>
      <c r="J92" s="777"/>
      <c r="K92" s="777"/>
      <c r="L92" s="777"/>
      <c r="M92" s="777"/>
      <c r="N92" s="777"/>
      <c r="O92" s="777"/>
      <c r="P92" s="777"/>
      <c r="Q92" s="778"/>
    </row>
    <row r="93" spans="2:17">
      <c r="B93" s="776"/>
      <c r="C93" s="777"/>
      <c r="D93" s="777"/>
      <c r="E93" s="777"/>
      <c r="F93" s="777"/>
      <c r="G93" s="777"/>
      <c r="H93" s="777"/>
      <c r="I93" s="777"/>
      <c r="J93" s="777"/>
      <c r="K93" s="777"/>
      <c r="L93" s="777"/>
      <c r="M93" s="777"/>
      <c r="N93" s="777"/>
      <c r="O93" s="777"/>
      <c r="P93" s="777"/>
      <c r="Q93" s="778"/>
    </row>
    <row r="94" spans="2:17" ht="16.2" thickBot="1">
      <c r="B94" s="776"/>
      <c r="C94" s="777"/>
      <c r="D94" s="777"/>
      <c r="E94" s="777"/>
      <c r="F94" s="777"/>
      <c r="G94" s="777"/>
      <c r="H94" s="777"/>
      <c r="I94" s="777"/>
      <c r="J94" s="777"/>
      <c r="K94" s="777"/>
      <c r="L94" s="777"/>
      <c r="M94" s="777"/>
      <c r="N94" s="777"/>
      <c r="O94" s="777"/>
      <c r="P94" s="777"/>
      <c r="Q94" s="778"/>
    </row>
    <row r="95" spans="2:17" ht="18">
      <c r="B95" s="508"/>
      <c r="C95" s="779" t="str">
        <f>"Bottoms Up Composite Labor estimate uncertainty for WBS #"  &amp;'Det Sup Syst Control Account'!B23 &amp; ": " &amp;'Det Sup Syst Control Account'!C23</f>
        <v>Bottoms Up Composite Labor estimate uncertainty for WBS #2.04.01.02: Detector Support Services Systems Components Work Package</v>
      </c>
      <c r="D95" s="780"/>
      <c r="E95" s="780"/>
      <c r="F95" s="780"/>
      <c r="G95" s="780"/>
      <c r="H95" s="780"/>
      <c r="I95" s="509"/>
      <c r="J95" s="780" t="s">
        <v>402</v>
      </c>
      <c r="K95" s="780"/>
      <c r="L95" s="510">
        <f>'Services Work Package'!CD20</f>
        <v>0.25</v>
      </c>
      <c r="M95" s="368"/>
      <c r="N95" s="368"/>
      <c r="O95" s="368"/>
      <c r="P95" s="368"/>
      <c r="Q95" s="511"/>
    </row>
    <row r="96" spans="2:17" ht="18.600000000000001" thickBot="1">
      <c r="B96" s="508"/>
      <c r="C96" s="783"/>
      <c r="D96" s="784"/>
      <c r="E96" s="784"/>
      <c r="F96" s="784"/>
      <c r="G96" s="784"/>
      <c r="H96" s="784"/>
      <c r="I96" s="515"/>
      <c r="J96" s="784" t="s">
        <v>403</v>
      </c>
      <c r="K96" s="784"/>
      <c r="L96" s="516">
        <f>'Services Work Package'!CE20</f>
        <v>0.4</v>
      </c>
      <c r="M96" s="368"/>
      <c r="N96" s="368"/>
      <c r="O96" s="368"/>
      <c r="P96" s="368"/>
      <c r="Q96" s="511"/>
    </row>
    <row r="97" spans="2:17" ht="18.600000000000001" thickBot="1">
      <c r="B97" s="517"/>
      <c r="C97" s="518"/>
      <c r="D97" s="518"/>
      <c r="E97" s="518"/>
      <c r="F97" s="518"/>
      <c r="G97" s="518"/>
      <c r="H97" s="518"/>
      <c r="I97" s="518"/>
      <c r="J97" s="518"/>
      <c r="K97" s="518"/>
      <c r="L97" s="518"/>
      <c r="M97" s="518"/>
      <c r="N97" s="518"/>
      <c r="O97" s="518"/>
      <c r="P97" s="518"/>
      <c r="Q97" s="519"/>
    </row>
  </sheetData>
  <mergeCells count="31">
    <mergeCell ref="C95:H96"/>
    <mergeCell ref="J95:K95"/>
    <mergeCell ref="J96:K96"/>
    <mergeCell ref="B80:Q81"/>
    <mergeCell ref="B82:Q83"/>
    <mergeCell ref="B84:I84"/>
    <mergeCell ref="B86:Q87"/>
    <mergeCell ref="B88:Q94"/>
    <mergeCell ref="F2:L7"/>
    <mergeCell ref="M2:M3"/>
    <mergeCell ref="N2:Q3"/>
    <mergeCell ref="M4:M5"/>
    <mergeCell ref="N4:Q5"/>
    <mergeCell ref="M6:M7"/>
    <mergeCell ref="N6:Q7"/>
    <mergeCell ref="B53:Q65"/>
    <mergeCell ref="B66:Q67"/>
    <mergeCell ref="B68:Q79"/>
    <mergeCell ref="B51:Q52"/>
    <mergeCell ref="B8:F8"/>
    <mergeCell ref="G8:M8"/>
    <mergeCell ref="N8:Q8"/>
    <mergeCell ref="B9:F10"/>
    <mergeCell ref="G9:M10"/>
    <mergeCell ref="N9:Q10"/>
    <mergeCell ref="B12:Q12"/>
    <mergeCell ref="B13:Q24"/>
    <mergeCell ref="B25:Q25"/>
    <mergeCell ref="B38:Q38"/>
    <mergeCell ref="B39:Q50"/>
    <mergeCell ref="C11:F11"/>
  </mergeCells>
  <hyperlinks>
    <hyperlink ref="B39" location="'Services Work Package'!A1" display="(click here to see the details of the labor and material estimate for this Work Package)" xr:uid="{00000000-0004-0000-0500-000000000000}"/>
    <hyperlink ref="C11" location="Navigation!A1" display="Return to Navigation Sheet" xr:uid="{00000000-0004-0000-0500-000001000000}"/>
    <hyperlink ref="D11" location="Navigation!A1" display="Return to Navigation Sheet" xr:uid="{00000000-0004-0000-0500-000002000000}"/>
    <hyperlink ref="E11" location="Navigation!A1" display="Return to Navigation Sheet" xr:uid="{00000000-0004-0000-0500-000003000000}"/>
    <hyperlink ref="F11" location="Navigation!A1" display="Return to Navigation Sheet" xr:uid="{00000000-0004-0000-0500-000004000000}"/>
    <hyperlink ref="C39" location="'Services Work Package'!A1" display="'Services Work Package'!A1" xr:uid="{00000000-0004-0000-0500-000005000000}"/>
    <hyperlink ref="D39" location="'Services Work Package'!A1" display="'Services Work Package'!A1" xr:uid="{00000000-0004-0000-0500-000006000000}"/>
    <hyperlink ref="E39" location="'Services Work Package'!A1" display="'Services Work Package'!A1" xr:uid="{00000000-0004-0000-0500-000007000000}"/>
    <hyperlink ref="F39" location="'Services Work Package'!A1" display="'Services Work Package'!A1" xr:uid="{00000000-0004-0000-0500-000008000000}"/>
    <hyperlink ref="G39" location="'Services Work Package'!A1" display="'Services Work Package'!A1" xr:uid="{00000000-0004-0000-0500-000009000000}"/>
    <hyperlink ref="H39" location="'Services Work Package'!A1" display="'Services Work Package'!A1" xr:uid="{00000000-0004-0000-0500-00000A000000}"/>
    <hyperlink ref="I39" location="'Services Work Package'!A1" display="'Services Work Package'!A1" xr:uid="{00000000-0004-0000-0500-00000B000000}"/>
    <hyperlink ref="J39" location="'Services Work Package'!A1" display="'Services Work Package'!A1" xr:uid="{00000000-0004-0000-0500-00000C000000}"/>
    <hyperlink ref="K39" location="'Services Work Package'!A1" display="'Services Work Package'!A1" xr:uid="{00000000-0004-0000-0500-00000D000000}"/>
    <hyperlink ref="L39" location="'Services Work Package'!A1" display="'Services Work Package'!A1" xr:uid="{00000000-0004-0000-0500-00000E000000}"/>
    <hyperlink ref="M39" location="'Services Work Package'!A1" display="'Services Work Package'!A1" xr:uid="{00000000-0004-0000-0500-00000F000000}"/>
    <hyperlink ref="N39" location="'Services Work Package'!A1" display="'Services Work Package'!A1" xr:uid="{00000000-0004-0000-0500-000010000000}"/>
    <hyperlink ref="O39" location="'Services Work Package'!A1" display="'Services Work Package'!A1" xr:uid="{00000000-0004-0000-0500-000011000000}"/>
    <hyperlink ref="P39" location="'Services Work Package'!A1" display="'Services Work Package'!A1" xr:uid="{00000000-0004-0000-0500-000012000000}"/>
    <hyperlink ref="Q39" location="'Services Work Package'!A1" display="'Services Work Package'!A1" xr:uid="{00000000-0004-0000-0500-000013000000}"/>
    <hyperlink ref="B40" location="'Services Work Package'!A1" display="'Services Work Package'!A1" xr:uid="{00000000-0004-0000-0500-000014000000}"/>
    <hyperlink ref="C40" location="'Services Work Package'!A1" display="'Services Work Package'!A1" xr:uid="{00000000-0004-0000-0500-000015000000}"/>
    <hyperlink ref="D40" location="'Services Work Package'!A1" display="'Services Work Package'!A1" xr:uid="{00000000-0004-0000-0500-000016000000}"/>
    <hyperlink ref="E40" location="'Services Work Package'!A1" display="'Services Work Package'!A1" xr:uid="{00000000-0004-0000-0500-000017000000}"/>
    <hyperlink ref="F40" location="'Services Work Package'!A1" display="'Services Work Package'!A1" xr:uid="{00000000-0004-0000-0500-000018000000}"/>
    <hyperlink ref="G40" location="'Services Work Package'!A1" display="'Services Work Package'!A1" xr:uid="{00000000-0004-0000-0500-000019000000}"/>
    <hyperlink ref="H40" location="'Services Work Package'!A1" display="'Services Work Package'!A1" xr:uid="{00000000-0004-0000-0500-00001A000000}"/>
    <hyperlink ref="I40" location="'Services Work Package'!A1" display="'Services Work Package'!A1" xr:uid="{00000000-0004-0000-0500-00001B000000}"/>
    <hyperlink ref="J40" location="'Services Work Package'!A1" display="'Services Work Package'!A1" xr:uid="{00000000-0004-0000-0500-00001C000000}"/>
    <hyperlink ref="K40" location="'Services Work Package'!A1" display="'Services Work Package'!A1" xr:uid="{00000000-0004-0000-0500-00001D000000}"/>
    <hyperlink ref="L40" location="'Services Work Package'!A1" display="'Services Work Package'!A1" xr:uid="{00000000-0004-0000-0500-00001E000000}"/>
    <hyperlink ref="M40" location="'Services Work Package'!A1" display="'Services Work Package'!A1" xr:uid="{00000000-0004-0000-0500-00001F000000}"/>
    <hyperlink ref="N40" location="'Services Work Package'!A1" display="'Services Work Package'!A1" xr:uid="{00000000-0004-0000-0500-000020000000}"/>
    <hyperlink ref="O40" location="'Services Work Package'!A1" display="'Services Work Package'!A1" xr:uid="{00000000-0004-0000-0500-000021000000}"/>
    <hyperlink ref="P40" location="'Services Work Package'!A1" display="'Services Work Package'!A1" xr:uid="{00000000-0004-0000-0500-000022000000}"/>
    <hyperlink ref="Q40" location="'Services Work Package'!A1" display="'Services Work Package'!A1" xr:uid="{00000000-0004-0000-0500-000023000000}"/>
    <hyperlink ref="B41" location="'Services Work Package'!A1" display="'Services Work Package'!A1" xr:uid="{00000000-0004-0000-0500-000024000000}"/>
    <hyperlink ref="C41" location="'Services Work Package'!A1" display="'Services Work Package'!A1" xr:uid="{00000000-0004-0000-0500-000025000000}"/>
    <hyperlink ref="D41" location="'Services Work Package'!A1" display="'Services Work Package'!A1" xr:uid="{00000000-0004-0000-0500-000026000000}"/>
    <hyperlink ref="E41" location="'Services Work Package'!A1" display="'Services Work Package'!A1" xr:uid="{00000000-0004-0000-0500-000027000000}"/>
    <hyperlink ref="F41" location="'Services Work Package'!A1" display="'Services Work Package'!A1" xr:uid="{00000000-0004-0000-0500-000028000000}"/>
    <hyperlink ref="G41" location="'Services Work Package'!A1" display="'Services Work Package'!A1" xr:uid="{00000000-0004-0000-0500-000029000000}"/>
    <hyperlink ref="H41" location="'Services Work Package'!A1" display="'Services Work Package'!A1" xr:uid="{00000000-0004-0000-0500-00002A000000}"/>
    <hyperlink ref="I41" location="'Services Work Package'!A1" display="'Services Work Package'!A1" xr:uid="{00000000-0004-0000-0500-00002B000000}"/>
    <hyperlink ref="J41" location="'Services Work Package'!A1" display="'Services Work Package'!A1" xr:uid="{00000000-0004-0000-0500-00002C000000}"/>
    <hyperlink ref="K41" location="'Services Work Package'!A1" display="'Services Work Package'!A1" xr:uid="{00000000-0004-0000-0500-00002D000000}"/>
    <hyperlink ref="L41" location="'Services Work Package'!A1" display="'Services Work Package'!A1" xr:uid="{00000000-0004-0000-0500-00002E000000}"/>
    <hyperlink ref="M41" location="'Services Work Package'!A1" display="'Services Work Package'!A1" xr:uid="{00000000-0004-0000-0500-00002F000000}"/>
    <hyperlink ref="N41" location="'Services Work Package'!A1" display="'Services Work Package'!A1" xr:uid="{00000000-0004-0000-0500-000030000000}"/>
    <hyperlink ref="O41" location="'Services Work Package'!A1" display="'Services Work Package'!A1" xr:uid="{00000000-0004-0000-0500-000031000000}"/>
    <hyperlink ref="P41" location="'Services Work Package'!A1" display="'Services Work Package'!A1" xr:uid="{00000000-0004-0000-0500-000032000000}"/>
    <hyperlink ref="Q41" location="'Services Work Package'!A1" display="'Services Work Package'!A1" xr:uid="{00000000-0004-0000-0500-000033000000}"/>
    <hyperlink ref="B42" location="'Services Work Package'!A1" display="'Services Work Package'!A1" xr:uid="{00000000-0004-0000-0500-000034000000}"/>
    <hyperlink ref="C42" location="'Services Work Package'!A1" display="'Services Work Package'!A1" xr:uid="{00000000-0004-0000-0500-000035000000}"/>
    <hyperlink ref="D42" location="'Services Work Package'!A1" display="'Services Work Package'!A1" xr:uid="{00000000-0004-0000-0500-000036000000}"/>
    <hyperlink ref="E42" location="'Services Work Package'!A1" display="'Services Work Package'!A1" xr:uid="{00000000-0004-0000-0500-000037000000}"/>
    <hyperlink ref="F42" location="'Services Work Package'!A1" display="'Services Work Package'!A1" xr:uid="{00000000-0004-0000-0500-000038000000}"/>
    <hyperlink ref="G42" location="'Services Work Package'!A1" display="'Services Work Package'!A1" xr:uid="{00000000-0004-0000-0500-000039000000}"/>
    <hyperlink ref="H42" location="'Services Work Package'!A1" display="'Services Work Package'!A1" xr:uid="{00000000-0004-0000-0500-00003A000000}"/>
    <hyperlink ref="I42" location="'Services Work Package'!A1" display="'Services Work Package'!A1" xr:uid="{00000000-0004-0000-0500-00003B000000}"/>
    <hyperlink ref="J42" location="'Services Work Package'!A1" display="'Services Work Package'!A1" xr:uid="{00000000-0004-0000-0500-00003C000000}"/>
    <hyperlink ref="K42" location="'Services Work Package'!A1" display="'Services Work Package'!A1" xr:uid="{00000000-0004-0000-0500-00003D000000}"/>
    <hyperlink ref="L42" location="'Services Work Package'!A1" display="'Services Work Package'!A1" xr:uid="{00000000-0004-0000-0500-00003E000000}"/>
    <hyperlink ref="M42" location="'Services Work Package'!A1" display="'Services Work Package'!A1" xr:uid="{00000000-0004-0000-0500-00003F000000}"/>
    <hyperlink ref="N42" location="'Services Work Package'!A1" display="'Services Work Package'!A1" xr:uid="{00000000-0004-0000-0500-000040000000}"/>
    <hyperlink ref="O42" location="'Services Work Package'!A1" display="'Services Work Package'!A1" xr:uid="{00000000-0004-0000-0500-000041000000}"/>
    <hyperlink ref="P42" location="'Services Work Package'!A1" display="'Services Work Package'!A1" xr:uid="{00000000-0004-0000-0500-000042000000}"/>
    <hyperlink ref="Q42" location="'Services Work Package'!A1" display="'Services Work Package'!A1" xr:uid="{00000000-0004-0000-0500-000043000000}"/>
    <hyperlink ref="B43" location="'Services Work Package'!A1" display="'Services Work Package'!A1" xr:uid="{00000000-0004-0000-0500-000044000000}"/>
    <hyperlink ref="C43" location="'Services Work Package'!A1" display="'Services Work Package'!A1" xr:uid="{00000000-0004-0000-0500-000045000000}"/>
    <hyperlink ref="D43" location="'Services Work Package'!A1" display="'Services Work Package'!A1" xr:uid="{00000000-0004-0000-0500-000046000000}"/>
    <hyperlink ref="E43" location="'Services Work Package'!A1" display="'Services Work Package'!A1" xr:uid="{00000000-0004-0000-0500-000047000000}"/>
    <hyperlink ref="F43" location="'Services Work Package'!A1" display="'Services Work Package'!A1" xr:uid="{00000000-0004-0000-0500-000048000000}"/>
    <hyperlink ref="G43" location="'Services Work Package'!A1" display="'Services Work Package'!A1" xr:uid="{00000000-0004-0000-0500-000049000000}"/>
    <hyperlink ref="H43" location="'Services Work Package'!A1" display="'Services Work Package'!A1" xr:uid="{00000000-0004-0000-0500-00004A000000}"/>
    <hyperlink ref="I43" location="'Services Work Package'!A1" display="'Services Work Package'!A1" xr:uid="{00000000-0004-0000-0500-00004B000000}"/>
    <hyperlink ref="J43" location="'Services Work Package'!A1" display="'Services Work Package'!A1" xr:uid="{00000000-0004-0000-0500-00004C000000}"/>
    <hyperlink ref="K43" location="'Services Work Package'!A1" display="'Services Work Package'!A1" xr:uid="{00000000-0004-0000-0500-00004D000000}"/>
    <hyperlink ref="L43" location="'Services Work Package'!A1" display="'Services Work Package'!A1" xr:uid="{00000000-0004-0000-0500-00004E000000}"/>
    <hyperlink ref="M43" location="'Services Work Package'!A1" display="'Services Work Package'!A1" xr:uid="{00000000-0004-0000-0500-00004F000000}"/>
    <hyperlink ref="N43" location="'Services Work Package'!A1" display="'Services Work Package'!A1" xr:uid="{00000000-0004-0000-0500-000050000000}"/>
    <hyperlink ref="O43" location="'Services Work Package'!A1" display="'Services Work Package'!A1" xr:uid="{00000000-0004-0000-0500-000051000000}"/>
    <hyperlink ref="P43" location="'Services Work Package'!A1" display="'Services Work Package'!A1" xr:uid="{00000000-0004-0000-0500-000052000000}"/>
    <hyperlink ref="Q43" location="'Services Work Package'!A1" display="'Services Work Package'!A1" xr:uid="{00000000-0004-0000-0500-000053000000}"/>
    <hyperlink ref="B44" location="'Services Work Package'!A1" display="'Services Work Package'!A1" xr:uid="{00000000-0004-0000-0500-000054000000}"/>
    <hyperlink ref="C44" location="'Services Work Package'!A1" display="'Services Work Package'!A1" xr:uid="{00000000-0004-0000-0500-000055000000}"/>
    <hyperlink ref="D44" location="'Services Work Package'!A1" display="'Services Work Package'!A1" xr:uid="{00000000-0004-0000-0500-000056000000}"/>
    <hyperlink ref="E44" location="'Services Work Package'!A1" display="'Services Work Package'!A1" xr:uid="{00000000-0004-0000-0500-000057000000}"/>
    <hyperlink ref="F44" location="'Services Work Package'!A1" display="'Services Work Package'!A1" xr:uid="{00000000-0004-0000-0500-000058000000}"/>
    <hyperlink ref="G44" location="'Services Work Package'!A1" display="'Services Work Package'!A1" xr:uid="{00000000-0004-0000-0500-000059000000}"/>
    <hyperlink ref="H44" location="'Services Work Package'!A1" display="'Services Work Package'!A1" xr:uid="{00000000-0004-0000-0500-00005A000000}"/>
    <hyperlink ref="I44" location="'Services Work Package'!A1" display="'Services Work Package'!A1" xr:uid="{00000000-0004-0000-0500-00005B000000}"/>
    <hyperlink ref="J44" location="'Services Work Package'!A1" display="'Services Work Package'!A1" xr:uid="{00000000-0004-0000-0500-00005C000000}"/>
    <hyperlink ref="K44" location="'Services Work Package'!A1" display="'Services Work Package'!A1" xr:uid="{00000000-0004-0000-0500-00005D000000}"/>
    <hyperlink ref="L44" location="'Services Work Package'!A1" display="'Services Work Package'!A1" xr:uid="{00000000-0004-0000-0500-00005E000000}"/>
    <hyperlink ref="M44" location="'Services Work Package'!A1" display="'Services Work Package'!A1" xr:uid="{00000000-0004-0000-0500-00005F000000}"/>
    <hyperlink ref="N44" location="'Services Work Package'!A1" display="'Services Work Package'!A1" xr:uid="{00000000-0004-0000-0500-000060000000}"/>
    <hyperlink ref="O44" location="'Services Work Package'!A1" display="'Services Work Package'!A1" xr:uid="{00000000-0004-0000-0500-000061000000}"/>
    <hyperlink ref="P44" location="'Services Work Package'!A1" display="'Services Work Package'!A1" xr:uid="{00000000-0004-0000-0500-000062000000}"/>
    <hyperlink ref="Q44" location="'Services Work Package'!A1" display="'Services Work Package'!A1" xr:uid="{00000000-0004-0000-0500-000063000000}"/>
    <hyperlink ref="B45" location="'Services Work Package'!A1" display="'Services Work Package'!A1" xr:uid="{00000000-0004-0000-0500-000064000000}"/>
    <hyperlink ref="C45" location="'Services Work Package'!A1" display="'Services Work Package'!A1" xr:uid="{00000000-0004-0000-0500-000065000000}"/>
    <hyperlink ref="D45" location="'Services Work Package'!A1" display="'Services Work Package'!A1" xr:uid="{00000000-0004-0000-0500-000066000000}"/>
    <hyperlink ref="E45" location="'Services Work Package'!A1" display="'Services Work Package'!A1" xr:uid="{00000000-0004-0000-0500-000067000000}"/>
    <hyperlink ref="F45" location="'Services Work Package'!A1" display="'Services Work Package'!A1" xr:uid="{00000000-0004-0000-0500-000068000000}"/>
    <hyperlink ref="G45" location="'Services Work Package'!A1" display="'Services Work Package'!A1" xr:uid="{00000000-0004-0000-0500-000069000000}"/>
    <hyperlink ref="H45" location="'Services Work Package'!A1" display="'Services Work Package'!A1" xr:uid="{00000000-0004-0000-0500-00006A000000}"/>
    <hyperlink ref="I45" location="'Services Work Package'!A1" display="'Services Work Package'!A1" xr:uid="{00000000-0004-0000-0500-00006B000000}"/>
    <hyperlink ref="J45" location="'Services Work Package'!A1" display="'Services Work Package'!A1" xr:uid="{00000000-0004-0000-0500-00006C000000}"/>
    <hyperlink ref="K45" location="'Services Work Package'!A1" display="'Services Work Package'!A1" xr:uid="{00000000-0004-0000-0500-00006D000000}"/>
    <hyperlink ref="L45" location="'Services Work Package'!A1" display="'Services Work Package'!A1" xr:uid="{00000000-0004-0000-0500-00006E000000}"/>
    <hyperlink ref="M45" location="'Services Work Package'!A1" display="'Services Work Package'!A1" xr:uid="{00000000-0004-0000-0500-00006F000000}"/>
    <hyperlink ref="N45" location="'Services Work Package'!A1" display="'Services Work Package'!A1" xr:uid="{00000000-0004-0000-0500-000070000000}"/>
    <hyperlink ref="O45" location="'Services Work Package'!A1" display="'Services Work Package'!A1" xr:uid="{00000000-0004-0000-0500-000071000000}"/>
    <hyperlink ref="P45" location="'Services Work Package'!A1" display="'Services Work Package'!A1" xr:uid="{00000000-0004-0000-0500-000072000000}"/>
    <hyperlink ref="Q45" location="'Services Work Package'!A1" display="'Services Work Package'!A1" xr:uid="{00000000-0004-0000-0500-000073000000}"/>
    <hyperlink ref="B46" location="'Services Work Package'!A1" display="'Services Work Package'!A1" xr:uid="{00000000-0004-0000-0500-000074000000}"/>
    <hyperlink ref="C46" location="'Services Work Package'!A1" display="'Services Work Package'!A1" xr:uid="{00000000-0004-0000-0500-000075000000}"/>
    <hyperlink ref="D46" location="'Services Work Package'!A1" display="'Services Work Package'!A1" xr:uid="{00000000-0004-0000-0500-000076000000}"/>
    <hyperlink ref="E46" location="'Services Work Package'!A1" display="'Services Work Package'!A1" xr:uid="{00000000-0004-0000-0500-000077000000}"/>
    <hyperlink ref="F46" location="'Services Work Package'!A1" display="'Services Work Package'!A1" xr:uid="{00000000-0004-0000-0500-000078000000}"/>
    <hyperlink ref="G46" location="'Services Work Package'!A1" display="'Services Work Package'!A1" xr:uid="{00000000-0004-0000-0500-000079000000}"/>
    <hyperlink ref="H46" location="'Services Work Package'!A1" display="'Services Work Package'!A1" xr:uid="{00000000-0004-0000-0500-00007A000000}"/>
    <hyperlink ref="I46" location="'Services Work Package'!A1" display="'Services Work Package'!A1" xr:uid="{00000000-0004-0000-0500-00007B000000}"/>
    <hyperlink ref="J46" location="'Services Work Package'!A1" display="'Services Work Package'!A1" xr:uid="{00000000-0004-0000-0500-00007C000000}"/>
    <hyperlink ref="K46" location="'Services Work Package'!A1" display="'Services Work Package'!A1" xr:uid="{00000000-0004-0000-0500-00007D000000}"/>
    <hyperlink ref="L46" location="'Services Work Package'!A1" display="'Services Work Package'!A1" xr:uid="{00000000-0004-0000-0500-00007E000000}"/>
    <hyperlink ref="M46" location="'Services Work Package'!A1" display="'Services Work Package'!A1" xr:uid="{00000000-0004-0000-0500-00007F000000}"/>
    <hyperlink ref="N46" location="'Services Work Package'!A1" display="'Services Work Package'!A1" xr:uid="{00000000-0004-0000-0500-000080000000}"/>
    <hyperlink ref="O46" location="'Services Work Package'!A1" display="'Services Work Package'!A1" xr:uid="{00000000-0004-0000-0500-000081000000}"/>
    <hyperlink ref="P46" location="'Services Work Package'!A1" display="'Services Work Package'!A1" xr:uid="{00000000-0004-0000-0500-000082000000}"/>
    <hyperlink ref="Q46" location="'Services Work Package'!A1" display="'Services Work Package'!A1" xr:uid="{00000000-0004-0000-0500-000083000000}"/>
    <hyperlink ref="B47" location="'Services Work Package'!A1" display="'Services Work Package'!A1" xr:uid="{00000000-0004-0000-0500-000084000000}"/>
    <hyperlink ref="C47" location="'Services Work Package'!A1" display="'Services Work Package'!A1" xr:uid="{00000000-0004-0000-0500-000085000000}"/>
    <hyperlink ref="D47" location="'Services Work Package'!A1" display="'Services Work Package'!A1" xr:uid="{00000000-0004-0000-0500-000086000000}"/>
    <hyperlink ref="E47" location="'Services Work Package'!A1" display="'Services Work Package'!A1" xr:uid="{00000000-0004-0000-0500-000087000000}"/>
    <hyperlink ref="F47" location="'Services Work Package'!A1" display="'Services Work Package'!A1" xr:uid="{00000000-0004-0000-0500-000088000000}"/>
    <hyperlink ref="G47" location="'Services Work Package'!A1" display="'Services Work Package'!A1" xr:uid="{00000000-0004-0000-0500-000089000000}"/>
    <hyperlink ref="H47" location="'Services Work Package'!A1" display="'Services Work Package'!A1" xr:uid="{00000000-0004-0000-0500-00008A000000}"/>
    <hyperlink ref="I47" location="'Services Work Package'!A1" display="'Services Work Package'!A1" xr:uid="{00000000-0004-0000-0500-00008B000000}"/>
    <hyperlink ref="J47" location="'Services Work Package'!A1" display="'Services Work Package'!A1" xr:uid="{00000000-0004-0000-0500-00008C000000}"/>
    <hyperlink ref="K47" location="'Services Work Package'!A1" display="'Services Work Package'!A1" xr:uid="{00000000-0004-0000-0500-00008D000000}"/>
    <hyperlink ref="L47" location="'Services Work Package'!A1" display="'Services Work Package'!A1" xr:uid="{00000000-0004-0000-0500-00008E000000}"/>
    <hyperlink ref="M47" location="'Services Work Package'!A1" display="'Services Work Package'!A1" xr:uid="{00000000-0004-0000-0500-00008F000000}"/>
    <hyperlink ref="N47" location="'Services Work Package'!A1" display="'Services Work Package'!A1" xr:uid="{00000000-0004-0000-0500-000090000000}"/>
    <hyperlink ref="O47" location="'Services Work Package'!A1" display="'Services Work Package'!A1" xr:uid="{00000000-0004-0000-0500-000091000000}"/>
    <hyperlink ref="P47" location="'Services Work Package'!A1" display="'Services Work Package'!A1" xr:uid="{00000000-0004-0000-0500-000092000000}"/>
    <hyperlink ref="Q47" location="'Services Work Package'!A1" display="'Services Work Package'!A1" xr:uid="{00000000-0004-0000-0500-000093000000}"/>
    <hyperlink ref="B48" location="'Services Work Package'!A1" display="'Services Work Package'!A1" xr:uid="{00000000-0004-0000-0500-000094000000}"/>
    <hyperlink ref="C48" location="'Services Work Package'!A1" display="'Services Work Package'!A1" xr:uid="{00000000-0004-0000-0500-000095000000}"/>
    <hyperlink ref="D48" location="'Services Work Package'!A1" display="'Services Work Package'!A1" xr:uid="{00000000-0004-0000-0500-000096000000}"/>
    <hyperlink ref="E48" location="'Services Work Package'!A1" display="'Services Work Package'!A1" xr:uid="{00000000-0004-0000-0500-000097000000}"/>
    <hyperlink ref="F48" location="'Services Work Package'!A1" display="'Services Work Package'!A1" xr:uid="{00000000-0004-0000-0500-000098000000}"/>
    <hyperlink ref="G48" location="'Services Work Package'!A1" display="'Services Work Package'!A1" xr:uid="{00000000-0004-0000-0500-000099000000}"/>
    <hyperlink ref="H48" location="'Services Work Package'!A1" display="'Services Work Package'!A1" xr:uid="{00000000-0004-0000-0500-00009A000000}"/>
    <hyperlink ref="I48" location="'Services Work Package'!A1" display="'Services Work Package'!A1" xr:uid="{00000000-0004-0000-0500-00009B000000}"/>
    <hyperlink ref="J48" location="'Services Work Package'!A1" display="'Services Work Package'!A1" xr:uid="{00000000-0004-0000-0500-00009C000000}"/>
    <hyperlink ref="K48" location="'Services Work Package'!A1" display="'Services Work Package'!A1" xr:uid="{00000000-0004-0000-0500-00009D000000}"/>
    <hyperlink ref="L48" location="'Services Work Package'!A1" display="'Services Work Package'!A1" xr:uid="{00000000-0004-0000-0500-00009E000000}"/>
    <hyperlink ref="M48" location="'Services Work Package'!A1" display="'Services Work Package'!A1" xr:uid="{00000000-0004-0000-0500-00009F000000}"/>
    <hyperlink ref="N48" location="'Services Work Package'!A1" display="'Services Work Package'!A1" xr:uid="{00000000-0004-0000-0500-0000A0000000}"/>
    <hyperlink ref="O48" location="'Services Work Package'!A1" display="'Services Work Package'!A1" xr:uid="{00000000-0004-0000-0500-0000A1000000}"/>
    <hyperlink ref="P48" location="'Services Work Package'!A1" display="'Services Work Package'!A1" xr:uid="{00000000-0004-0000-0500-0000A2000000}"/>
    <hyperlink ref="Q48" location="'Services Work Package'!A1" display="'Services Work Package'!A1" xr:uid="{00000000-0004-0000-0500-0000A3000000}"/>
    <hyperlink ref="B49" location="'Services Work Package'!A1" display="'Services Work Package'!A1" xr:uid="{00000000-0004-0000-0500-0000A4000000}"/>
    <hyperlink ref="C49" location="'Services Work Package'!A1" display="'Services Work Package'!A1" xr:uid="{00000000-0004-0000-0500-0000A5000000}"/>
    <hyperlink ref="D49" location="'Services Work Package'!A1" display="'Services Work Package'!A1" xr:uid="{00000000-0004-0000-0500-0000A6000000}"/>
    <hyperlink ref="E49" location="'Services Work Package'!A1" display="'Services Work Package'!A1" xr:uid="{00000000-0004-0000-0500-0000A7000000}"/>
    <hyperlink ref="F49" location="'Services Work Package'!A1" display="'Services Work Package'!A1" xr:uid="{00000000-0004-0000-0500-0000A8000000}"/>
    <hyperlink ref="G49" location="'Services Work Package'!A1" display="'Services Work Package'!A1" xr:uid="{00000000-0004-0000-0500-0000A9000000}"/>
    <hyperlink ref="H49" location="'Services Work Package'!A1" display="'Services Work Package'!A1" xr:uid="{00000000-0004-0000-0500-0000AA000000}"/>
    <hyperlink ref="I49" location="'Services Work Package'!A1" display="'Services Work Package'!A1" xr:uid="{00000000-0004-0000-0500-0000AB000000}"/>
    <hyperlink ref="J49" location="'Services Work Package'!A1" display="'Services Work Package'!A1" xr:uid="{00000000-0004-0000-0500-0000AC000000}"/>
    <hyperlink ref="K49" location="'Services Work Package'!A1" display="'Services Work Package'!A1" xr:uid="{00000000-0004-0000-0500-0000AD000000}"/>
    <hyperlink ref="L49" location="'Services Work Package'!A1" display="'Services Work Package'!A1" xr:uid="{00000000-0004-0000-0500-0000AE000000}"/>
    <hyperlink ref="M49" location="'Services Work Package'!A1" display="'Services Work Package'!A1" xr:uid="{00000000-0004-0000-0500-0000AF000000}"/>
    <hyperlink ref="N49" location="'Services Work Package'!A1" display="'Services Work Package'!A1" xr:uid="{00000000-0004-0000-0500-0000B0000000}"/>
    <hyperlink ref="O49" location="'Services Work Package'!A1" display="'Services Work Package'!A1" xr:uid="{00000000-0004-0000-0500-0000B1000000}"/>
    <hyperlink ref="P49" location="'Services Work Package'!A1" display="'Services Work Package'!A1" xr:uid="{00000000-0004-0000-0500-0000B2000000}"/>
    <hyperlink ref="Q49" location="'Services Work Package'!A1" display="'Services Work Package'!A1" xr:uid="{00000000-0004-0000-0500-0000B3000000}"/>
    <hyperlink ref="B50" location="'Services Work Package'!A1" display="'Services Work Package'!A1" xr:uid="{00000000-0004-0000-0500-0000B4000000}"/>
    <hyperlink ref="C50" location="'Services Work Package'!A1" display="'Services Work Package'!A1" xr:uid="{00000000-0004-0000-0500-0000B5000000}"/>
    <hyperlink ref="D50" location="'Services Work Package'!A1" display="'Services Work Package'!A1" xr:uid="{00000000-0004-0000-0500-0000B6000000}"/>
    <hyperlink ref="E50" location="'Services Work Package'!A1" display="'Services Work Package'!A1" xr:uid="{00000000-0004-0000-0500-0000B7000000}"/>
    <hyperlink ref="F50" location="'Services Work Package'!A1" display="'Services Work Package'!A1" xr:uid="{00000000-0004-0000-0500-0000B8000000}"/>
    <hyperlink ref="G50" location="'Services Work Package'!A1" display="'Services Work Package'!A1" xr:uid="{00000000-0004-0000-0500-0000B9000000}"/>
    <hyperlink ref="H50" location="'Services Work Package'!A1" display="'Services Work Package'!A1" xr:uid="{00000000-0004-0000-0500-0000BA000000}"/>
    <hyperlink ref="I50" location="'Services Work Package'!A1" display="'Services Work Package'!A1" xr:uid="{00000000-0004-0000-0500-0000BB000000}"/>
    <hyperlink ref="J50" location="'Services Work Package'!A1" display="'Services Work Package'!A1" xr:uid="{00000000-0004-0000-0500-0000BC000000}"/>
    <hyperlink ref="K50" location="'Services Work Package'!A1" display="'Services Work Package'!A1" xr:uid="{00000000-0004-0000-0500-0000BD000000}"/>
    <hyperlink ref="L50" location="'Services Work Package'!A1" display="'Services Work Package'!A1" xr:uid="{00000000-0004-0000-0500-0000BE000000}"/>
    <hyperlink ref="M50" location="'Services Work Package'!A1" display="'Services Work Package'!A1" xr:uid="{00000000-0004-0000-0500-0000BF000000}"/>
    <hyperlink ref="N50" location="'Services Work Package'!A1" display="'Services Work Package'!A1" xr:uid="{00000000-0004-0000-0500-0000C0000000}"/>
    <hyperlink ref="O50" location="'Services Work Package'!A1" display="'Services Work Package'!A1" xr:uid="{00000000-0004-0000-0500-0000C1000000}"/>
    <hyperlink ref="P50" location="'Services Work Package'!A1" display="'Services Work Package'!A1" xr:uid="{00000000-0004-0000-0500-0000C2000000}"/>
    <hyperlink ref="Q50" location="'Services Work Package'!A1" display="'Services Work Package'!A1" xr:uid="{00000000-0004-0000-05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Q91"/>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12" width="10.8984375" style="395"/>
    <col min="13" max="13" width="16" style="395" customWidth="1"/>
    <col min="14" max="16384" width="10.8984375" style="395"/>
  </cols>
  <sheetData>
    <row r="1" spans="1:17" ht="16.2" thickBot="1"/>
    <row r="2" spans="1:17" ht="26.1" customHeight="1">
      <c r="B2" s="396"/>
      <c r="C2" s="397"/>
      <c r="D2" s="397"/>
      <c r="E2" s="397"/>
      <c r="F2" s="846" t="s">
        <v>44</v>
      </c>
      <c r="G2" s="847"/>
      <c r="H2" s="847"/>
      <c r="I2" s="847"/>
      <c r="J2" s="847"/>
      <c r="K2" s="847"/>
      <c r="L2" s="848"/>
      <c r="M2" s="853" t="s">
        <v>22</v>
      </c>
      <c r="N2" s="855">
        <v>42817</v>
      </c>
      <c r="O2" s="856"/>
      <c r="P2" s="856"/>
      <c r="Q2" s="857"/>
    </row>
    <row r="3" spans="1:17" ht="15.9" customHeight="1" thickBot="1">
      <c r="B3" s="398"/>
      <c r="C3" s="399"/>
      <c r="D3" s="399"/>
      <c r="E3" s="399"/>
      <c r="F3" s="849"/>
      <c r="G3" s="850"/>
      <c r="H3" s="850"/>
      <c r="I3" s="850"/>
      <c r="J3" s="850"/>
      <c r="K3" s="850"/>
      <c r="L3" s="851"/>
      <c r="M3" s="854"/>
      <c r="N3" s="858"/>
      <c r="O3" s="858"/>
      <c r="P3" s="858"/>
      <c r="Q3" s="859"/>
    </row>
    <row r="4" spans="1:17" ht="18" customHeight="1">
      <c r="B4" s="398"/>
      <c r="C4" s="399"/>
      <c r="D4" s="399"/>
      <c r="E4" s="399"/>
      <c r="F4" s="849"/>
      <c r="G4" s="850"/>
      <c r="H4" s="850"/>
      <c r="I4" s="850"/>
      <c r="J4" s="850"/>
      <c r="K4" s="850"/>
      <c r="L4" s="851"/>
      <c r="M4" s="853" t="s">
        <v>23</v>
      </c>
      <c r="N4" s="856" t="s">
        <v>180</v>
      </c>
      <c r="O4" s="856"/>
      <c r="P4" s="856"/>
      <c r="Q4" s="857"/>
    </row>
    <row r="5" spans="1:17" ht="16.2" thickBot="1">
      <c r="B5" s="398"/>
      <c r="C5" s="399"/>
      <c r="D5" s="399"/>
      <c r="E5" s="399"/>
      <c r="F5" s="849"/>
      <c r="G5" s="850"/>
      <c r="H5" s="850"/>
      <c r="I5" s="850"/>
      <c r="J5" s="850"/>
      <c r="K5" s="850"/>
      <c r="L5" s="851"/>
      <c r="M5" s="860"/>
      <c r="N5" s="858"/>
      <c r="O5" s="858"/>
      <c r="P5" s="858"/>
      <c r="Q5" s="859"/>
    </row>
    <row r="6" spans="1:17" ht="21" customHeight="1">
      <c r="B6" s="398"/>
      <c r="C6" s="399"/>
      <c r="D6" s="399"/>
      <c r="E6" s="399"/>
      <c r="F6" s="849"/>
      <c r="G6" s="850"/>
      <c r="H6" s="850"/>
      <c r="I6" s="850"/>
      <c r="J6" s="850"/>
      <c r="K6" s="850"/>
      <c r="L6" s="850"/>
      <c r="M6" s="861" t="s">
        <v>24</v>
      </c>
      <c r="N6" s="863"/>
      <c r="O6" s="863"/>
      <c r="P6" s="863"/>
      <c r="Q6" s="864"/>
    </row>
    <row r="7" spans="1:17" ht="16.2" thickBot="1">
      <c r="B7" s="398"/>
      <c r="C7" s="399"/>
      <c r="D7" s="399"/>
      <c r="E7" s="399"/>
      <c r="F7" s="849"/>
      <c r="G7" s="852"/>
      <c r="H7" s="852"/>
      <c r="I7" s="852"/>
      <c r="J7" s="852"/>
      <c r="K7" s="852"/>
      <c r="L7" s="852"/>
      <c r="M7" s="862"/>
      <c r="N7" s="865"/>
      <c r="O7" s="865"/>
      <c r="P7" s="865"/>
      <c r="Q7" s="866"/>
    </row>
    <row r="8" spans="1:17" s="400" customFormat="1" ht="27" customHeight="1">
      <c r="B8" s="805" t="s">
        <v>26</v>
      </c>
      <c r="C8" s="806"/>
      <c r="D8" s="806"/>
      <c r="E8" s="806"/>
      <c r="F8" s="807"/>
      <c r="G8" s="805" t="s">
        <v>25</v>
      </c>
      <c r="H8" s="806"/>
      <c r="I8" s="806"/>
      <c r="J8" s="806"/>
      <c r="K8" s="806"/>
      <c r="L8" s="806"/>
      <c r="M8" s="828"/>
      <c r="N8" s="829" t="s">
        <v>27</v>
      </c>
      <c r="O8" s="830"/>
      <c r="P8" s="830"/>
      <c r="Q8" s="828"/>
    </row>
    <row r="9" spans="1:17" ht="24" customHeight="1">
      <c r="B9" s="831" t="str">
        <f>'Det Sup Syst Control Account'!C34</f>
        <v>Detector Electronics Racks and Rack generic support systems</v>
      </c>
      <c r="C9" s="832"/>
      <c r="D9" s="832"/>
      <c r="E9" s="832"/>
      <c r="F9" s="833"/>
      <c r="G9" s="829" t="str">
        <f>'Det Sup Syst Control Account'!B34</f>
        <v>2.04.01.03</v>
      </c>
      <c r="H9" s="830"/>
      <c r="I9" s="830"/>
      <c r="J9" s="830"/>
      <c r="K9" s="830"/>
      <c r="L9" s="830"/>
      <c r="M9" s="828"/>
      <c r="N9" s="840" t="s">
        <v>43</v>
      </c>
      <c r="O9" s="841"/>
      <c r="P9" s="841"/>
      <c r="Q9" s="842"/>
    </row>
    <row r="10" spans="1:17" ht="24" customHeight="1" thickBot="1">
      <c r="B10" s="834"/>
      <c r="C10" s="835"/>
      <c r="D10" s="835"/>
      <c r="E10" s="835"/>
      <c r="F10" s="836"/>
      <c r="G10" s="837"/>
      <c r="H10" s="838"/>
      <c r="I10" s="838"/>
      <c r="J10" s="838"/>
      <c r="K10" s="838"/>
      <c r="L10" s="838"/>
      <c r="M10" s="839"/>
      <c r="N10" s="843"/>
      <c r="O10" s="844"/>
      <c r="P10" s="844"/>
      <c r="Q10" s="845"/>
    </row>
    <row r="11" spans="1:17" ht="24" customHeight="1" thickBot="1">
      <c r="B11" s="469"/>
      <c r="C11" s="788" t="s">
        <v>362</v>
      </c>
      <c r="D11" s="788"/>
      <c r="E11" s="788"/>
      <c r="F11" s="788"/>
      <c r="G11" s="468"/>
      <c r="H11" s="468"/>
      <c r="I11" s="468"/>
      <c r="J11" s="468"/>
      <c r="K11" s="468"/>
      <c r="L11" s="468"/>
      <c r="M11" s="468"/>
      <c r="N11" s="470"/>
      <c r="O11" s="470"/>
      <c r="P11" s="470"/>
      <c r="Q11" s="471"/>
    </row>
    <row r="12" spans="1:17" s="400" customFormat="1" ht="27" customHeight="1">
      <c r="A12" s="395"/>
      <c r="B12" s="802" t="s">
        <v>28</v>
      </c>
      <c r="C12" s="803"/>
      <c r="D12" s="803"/>
      <c r="E12" s="803"/>
      <c r="F12" s="803"/>
      <c r="G12" s="803"/>
      <c r="H12" s="803"/>
      <c r="I12" s="803"/>
      <c r="J12" s="803"/>
      <c r="K12" s="803"/>
      <c r="L12" s="803"/>
      <c r="M12" s="803"/>
      <c r="N12" s="803"/>
      <c r="O12" s="803"/>
      <c r="P12" s="803"/>
      <c r="Q12" s="804"/>
    </row>
    <row r="13" spans="1:17" ht="27.9" customHeight="1">
      <c r="B13" s="867" t="s">
        <v>433</v>
      </c>
      <c r="C13" s="868"/>
      <c r="D13" s="868"/>
      <c r="E13" s="868"/>
      <c r="F13" s="868"/>
      <c r="G13" s="868"/>
      <c r="H13" s="868"/>
      <c r="I13" s="868"/>
      <c r="J13" s="868"/>
      <c r="K13" s="868"/>
      <c r="L13" s="868"/>
      <c r="M13" s="868"/>
      <c r="N13" s="868"/>
      <c r="O13" s="868"/>
      <c r="P13" s="868"/>
      <c r="Q13" s="869"/>
    </row>
    <row r="14" spans="1:17" ht="27.9" customHeight="1">
      <c r="B14" s="867"/>
      <c r="C14" s="868"/>
      <c r="D14" s="868"/>
      <c r="E14" s="868"/>
      <c r="F14" s="868"/>
      <c r="G14" s="868"/>
      <c r="H14" s="868"/>
      <c r="I14" s="868"/>
      <c r="J14" s="868"/>
      <c r="K14" s="868"/>
      <c r="L14" s="868"/>
      <c r="M14" s="868"/>
      <c r="N14" s="868"/>
      <c r="O14" s="868"/>
      <c r="P14" s="868"/>
      <c r="Q14" s="869"/>
    </row>
    <row r="15" spans="1:17" ht="27.9" customHeight="1">
      <c r="B15" s="867"/>
      <c r="C15" s="868"/>
      <c r="D15" s="868"/>
      <c r="E15" s="868"/>
      <c r="F15" s="868"/>
      <c r="G15" s="868"/>
      <c r="H15" s="868"/>
      <c r="I15" s="868"/>
      <c r="J15" s="868"/>
      <c r="K15" s="868"/>
      <c r="L15" s="868"/>
      <c r="M15" s="868"/>
      <c r="N15" s="868"/>
      <c r="O15" s="868"/>
      <c r="P15" s="868"/>
      <c r="Q15" s="869"/>
    </row>
    <row r="16" spans="1:17" ht="27.9" customHeight="1">
      <c r="B16" s="867"/>
      <c r="C16" s="868"/>
      <c r="D16" s="868"/>
      <c r="E16" s="868"/>
      <c r="F16" s="868"/>
      <c r="G16" s="868"/>
      <c r="H16" s="868"/>
      <c r="I16" s="868"/>
      <c r="J16" s="868"/>
      <c r="K16" s="868"/>
      <c r="L16" s="868"/>
      <c r="M16" s="868"/>
      <c r="N16" s="868"/>
      <c r="O16" s="868"/>
      <c r="P16" s="868"/>
      <c r="Q16" s="869"/>
    </row>
    <row r="17" spans="2:17" ht="27.9" customHeight="1">
      <c r="B17" s="867"/>
      <c r="C17" s="868"/>
      <c r="D17" s="868"/>
      <c r="E17" s="868"/>
      <c r="F17" s="868"/>
      <c r="G17" s="868"/>
      <c r="H17" s="868"/>
      <c r="I17" s="868"/>
      <c r="J17" s="868"/>
      <c r="K17" s="868"/>
      <c r="L17" s="868"/>
      <c r="M17" s="868"/>
      <c r="N17" s="868"/>
      <c r="O17" s="868"/>
      <c r="P17" s="868"/>
      <c r="Q17" s="869"/>
    </row>
    <row r="18" spans="2:17" ht="27.9" customHeight="1">
      <c r="B18" s="867"/>
      <c r="C18" s="868"/>
      <c r="D18" s="868"/>
      <c r="E18" s="868"/>
      <c r="F18" s="868"/>
      <c r="G18" s="868"/>
      <c r="H18" s="868"/>
      <c r="I18" s="868"/>
      <c r="J18" s="868"/>
      <c r="K18" s="868"/>
      <c r="L18" s="868"/>
      <c r="M18" s="868"/>
      <c r="N18" s="868"/>
      <c r="O18" s="868"/>
      <c r="P18" s="868"/>
      <c r="Q18" s="869"/>
    </row>
    <row r="19" spans="2:17" ht="27.9" customHeight="1">
      <c r="B19" s="870"/>
      <c r="C19" s="868"/>
      <c r="D19" s="868"/>
      <c r="E19" s="868"/>
      <c r="F19" s="868"/>
      <c r="G19" s="868"/>
      <c r="H19" s="868"/>
      <c r="I19" s="868"/>
      <c r="J19" s="868"/>
      <c r="K19" s="868"/>
      <c r="L19" s="868"/>
      <c r="M19" s="868"/>
      <c r="N19" s="868"/>
      <c r="O19" s="868"/>
      <c r="P19" s="868"/>
      <c r="Q19" s="869"/>
    </row>
    <row r="20" spans="2:17" ht="27.9" customHeight="1">
      <c r="B20" s="870"/>
      <c r="C20" s="868"/>
      <c r="D20" s="868"/>
      <c r="E20" s="868"/>
      <c r="F20" s="868"/>
      <c r="G20" s="868"/>
      <c r="H20" s="868"/>
      <c r="I20" s="868"/>
      <c r="J20" s="868"/>
      <c r="K20" s="868"/>
      <c r="L20" s="868"/>
      <c r="M20" s="868"/>
      <c r="N20" s="868"/>
      <c r="O20" s="868"/>
      <c r="P20" s="868"/>
      <c r="Q20" s="869"/>
    </row>
    <row r="21" spans="2:17" ht="27.9" customHeight="1">
      <c r="B21" s="870"/>
      <c r="C21" s="868"/>
      <c r="D21" s="868"/>
      <c r="E21" s="868"/>
      <c r="F21" s="868"/>
      <c r="G21" s="868"/>
      <c r="H21" s="868"/>
      <c r="I21" s="868"/>
      <c r="J21" s="868"/>
      <c r="K21" s="868"/>
      <c r="L21" s="868"/>
      <c r="M21" s="868"/>
      <c r="N21" s="868"/>
      <c r="O21" s="868"/>
      <c r="P21" s="868"/>
      <c r="Q21" s="869"/>
    </row>
    <row r="22" spans="2:17" ht="27.9" customHeight="1">
      <c r="B22" s="870"/>
      <c r="C22" s="868"/>
      <c r="D22" s="868"/>
      <c r="E22" s="868"/>
      <c r="F22" s="868"/>
      <c r="G22" s="868"/>
      <c r="H22" s="868"/>
      <c r="I22" s="868"/>
      <c r="J22" s="868"/>
      <c r="K22" s="868"/>
      <c r="L22" s="868"/>
      <c r="M22" s="868"/>
      <c r="N22" s="868"/>
      <c r="O22" s="868"/>
      <c r="P22" s="868"/>
      <c r="Q22" s="869"/>
    </row>
    <row r="23" spans="2:17" ht="27.9" customHeight="1">
      <c r="B23" s="870"/>
      <c r="C23" s="868"/>
      <c r="D23" s="868"/>
      <c r="E23" s="868"/>
      <c r="F23" s="868"/>
      <c r="G23" s="868"/>
      <c r="H23" s="868"/>
      <c r="I23" s="868"/>
      <c r="J23" s="868"/>
      <c r="K23" s="868"/>
      <c r="L23" s="868"/>
      <c r="M23" s="868"/>
      <c r="N23" s="868"/>
      <c r="O23" s="868"/>
      <c r="P23" s="868"/>
      <c r="Q23" s="869"/>
    </row>
    <row r="24" spans="2:17" ht="50.1" customHeight="1" thickBot="1">
      <c r="B24" s="871"/>
      <c r="C24" s="872"/>
      <c r="D24" s="872"/>
      <c r="E24" s="872"/>
      <c r="F24" s="872"/>
      <c r="G24" s="872"/>
      <c r="H24" s="872"/>
      <c r="I24" s="872"/>
      <c r="J24" s="872"/>
      <c r="K24" s="872"/>
      <c r="L24" s="872"/>
      <c r="M24" s="872"/>
      <c r="N24" s="872"/>
      <c r="O24" s="872"/>
      <c r="P24" s="872"/>
      <c r="Q24" s="873"/>
    </row>
    <row r="25" spans="2:17" s="400" customFormat="1" ht="27" customHeight="1">
      <c r="B25" s="805" t="s">
        <v>29</v>
      </c>
      <c r="C25" s="806"/>
      <c r="D25" s="806"/>
      <c r="E25" s="806"/>
      <c r="F25" s="806"/>
      <c r="G25" s="806"/>
      <c r="H25" s="806"/>
      <c r="I25" s="806"/>
      <c r="J25" s="806"/>
      <c r="K25" s="806"/>
      <c r="L25" s="806"/>
      <c r="M25" s="806"/>
      <c r="N25" s="806"/>
      <c r="O25" s="806"/>
      <c r="P25" s="806"/>
      <c r="Q25" s="807"/>
    </row>
    <row r="26" spans="2:17">
      <c r="B26" s="401"/>
      <c r="Q26" s="402"/>
    </row>
    <row r="27" spans="2:17">
      <c r="B27" s="401"/>
      <c r="Q27" s="402"/>
    </row>
    <row r="28" spans="2:17" ht="18.600000000000001" thickBot="1">
      <c r="B28" s="401"/>
      <c r="C28" s="20"/>
      <c r="D28" s="404" t="s">
        <v>30</v>
      </c>
      <c r="Q28" s="402"/>
    </row>
    <row r="29" spans="2:17" ht="18.600000000000001" thickBot="1">
      <c r="B29" s="401"/>
      <c r="C29" s="20"/>
      <c r="D29" s="404" t="s">
        <v>31</v>
      </c>
      <c r="Q29" s="402"/>
    </row>
    <row r="30" spans="2:17" ht="18.600000000000001" thickBot="1">
      <c r="B30" s="401"/>
      <c r="C30" s="20"/>
      <c r="D30" s="404" t="s">
        <v>32</v>
      </c>
      <c r="Q30" s="402"/>
    </row>
    <row r="31" spans="2:17" ht="18.600000000000001" thickBot="1">
      <c r="B31" s="401"/>
      <c r="C31" s="20"/>
      <c r="D31" s="404" t="s">
        <v>33</v>
      </c>
      <c r="Q31" s="402"/>
    </row>
    <row r="32" spans="2:17" ht="18.600000000000001" thickBot="1">
      <c r="B32" s="401"/>
      <c r="C32" s="20"/>
      <c r="D32" s="404" t="s">
        <v>34</v>
      </c>
      <c r="Q32" s="402"/>
    </row>
    <row r="33" spans="2:17" ht="18.600000000000001" thickBot="1">
      <c r="B33" s="401"/>
      <c r="C33" s="20" t="s">
        <v>42</v>
      </c>
      <c r="D33" s="404" t="s">
        <v>35</v>
      </c>
      <c r="Q33" s="402"/>
    </row>
    <row r="34" spans="2:17" ht="18.600000000000001" thickBot="1">
      <c r="B34" s="401"/>
      <c r="C34" s="20" t="s">
        <v>42</v>
      </c>
      <c r="D34" s="404" t="s">
        <v>36</v>
      </c>
      <c r="Q34" s="402"/>
    </row>
    <row r="35" spans="2:17" ht="18.600000000000001" thickBot="1">
      <c r="B35" s="401"/>
      <c r="C35" s="20"/>
      <c r="D35" s="404" t="s">
        <v>37</v>
      </c>
      <c r="Q35" s="402"/>
    </row>
    <row r="36" spans="2:17">
      <c r="B36" s="401"/>
      <c r="Q36" s="402"/>
    </row>
    <row r="37" spans="2:17" ht="16.2" thickBot="1">
      <c r="B37" s="405"/>
      <c r="C37" s="403"/>
      <c r="D37" s="403"/>
      <c r="E37" s="403"/>
      <c r="F37" s="403"/>
      <c r="G37" s="403"/>
      <c r="H37" s="403"/>
      <c r="I37" s="403"/>
      <c r="J37" s="403"/>
      <c r="K37" s="403"/>
      <c r="L37" s="403"/>
      <c r="M37" s="403"/>
      <c r="N37" s="403"/>
      <c r="O37" s="403"/>
      <c r="P37" s="403"/>
      <c r="Q37" s="406"/>
    </row>
    <row r="38" spans="2:17" s="400" customFormat="1" ht="26.1" customHeight="1">
      <c r="B38" s="805" t="s">
        <v>38</v>
      </c>
      <c r="C38" s="806"/>
      <c r="D38" s="806"/>
      <c r="E38" s="806"/>
      <c r="F38" s="806"/>
      <c r="G38" s="806"/>
      <c r="H38" s="806"/>
      <c r="I38" s="806"/>
      <c r="J38" s="806"/>
      <c r="K38" s="806"/>
      <c r="L38" s="806"/>
      <c r="M38" s="806"/>
      <c r="N38" s="806"/>
      <c r="O38" s="806"/>
      <c r="P38" s="806"/>
      <c r="Q38" s="807"/>
    </row>
    <row r="39" spans="2:17">
      <c r="B39" s="808" t="s">
        <v>179</v>
      </c>
      <c r="C39" s="809"/>
      <c r="D39" s="809"/>
      <c r="E39" s="809"/>
      <c r="F39" s="809"/>
      <c r="G39" s="809"/>
      <c r="H39" s="809"/>
      <c r="I39" s="809"/>
      <c r="J39" s="809"/>
      <c r="K39" s="809"/>
      <c r="L39" s="809"/>
      <c r="M39" s="809"/>
      <c r="N39" s="809"/>
      <c r="O39" s="809"/>
      <c r="P39" s="809"/>
      <c r="Q39" s="810"/>
    </row>
    <row r="40" spans="2:17">
      <c r="B40" s="811"/>
      <c r="C40" s="809"/>
      <c r="D40" s="809"/>
      <c r="E40" s="809"/>
      <c r="F40" s="809"/>
      <c r="G40" s="809"/>
      <c r="H40" s="809"/>
      <c r="I40" s="809"/>
      <c r="J40" s="809"/>
      <c r="K40" s="809"/>
      <c r="L40" s="809"/>
      <c r="M40" s="809"/>
      <c r="N40" s="809"/>
      <c r="O40" s="809"/>
      <c r="P40" s="809"/>
      <c r="Q40" s="810"/>
    </row>
    <row r="41" spans="2:17">
      <c r="B41" s="811"/>
      <c r="C41" s="809"/>
      <c r="D41" s="809"/>
      <c r="E41" s="809"/>
      <c r="F41" s="809"/>
      <c r="G41" s="809"/>
      <c r="H41" s="809"/>
      <c r="I41" s="809"/>
      <c r="J41" s="809"/>
      <c r="K41" s="809"/>
      <c r="L41" s="809"/>
      <c r="M41" s="809"/>
      <c r="N41" s="809"/>
      <c r="O41" s="809"/>
      <c r="P41" s="809"/>
      <c r="Q41" s="810"/>
    </row>
    <row r="42" spans="2:17">
      <c r="B42" s="811"/>
      <c r="C42" s="809"/>
      <c r="D42" s="809"/>
      <c r="E42" s="809"/>
      <c r="F42" s="809"/>
      <c r="G42" s="809"/>
      <c r="H42" s="809"/>
      <c r="I42" s="809"/>
      <c r="J42" s="809"/>
      <c r="K42" s="809"/>
      <c r="L42" s="809"/>
      <c r="M42" s="809"/>
      <c r="N42" s="809"/>
      <c r="O42" s="809"/>
      <c r="P42" s="809"/>
      <c r="Q42" s="810"/>
    </row>
    <row r="43" spans="2:17">
      <c r="B43" s="811"/>
      <c r="C43" s="809"/>
      <c r="D43" s="809"/>
      <c r="E43" s="809"/>
      <c r="F43" s="809"/>
      <c r="G43" s="809"/>
      <c r="H43" s="809"/>
      <c r="I43" s="809"/>
      <c r="J43" s="809"/>
      <c r="K43" s="809"/>
      <c r="L43" s="809"/>
      <c r="M43" s="809"/>
      <c r="N43" s="809"/>
      <c r="O43" s="809"/>
      <c r="P43" s="809"/>
      <c r="Q43" s="810"/>
    </row>
    <row r="44" spans="2:17">
      <c r="B44" s="811"/>
      <c r="C44" s="809"/>
      <c r="D44" s="809"/>
      <c r="E44" s="809"/>
      <c r="F44" s="809"/>
      <c r="G44" s="809"/>
      <c r="H44" s="809"/>
      <c r="I44" s="809"/>
      <c r="J44" s="809"/>
      <c r="K44" s="809"/>
      <c r="L44" s="809"/>
      <c r="M44" s="809"/>
      <c r="N44" s="809"/>
      <c r="O44" s="809"/>
      <c r="P44" s="809"/>
      <c r="Q44" s="810"/>
    </row>
    <row r="45" spans="2:17">
      <c r="B45" s="811"/>
      <c r="C45" s="809"/>
      <c r="D45" s="809"/>
      <c r="E45" s="809"/>
      <c r="F45" s="809"/>
      <c r="G45" s="809"/>
      <c r="H45" s="809"/>
      <c r="I45" s="809"/>
      <c r="J45" s="809"/>
      <c r="K45" s="809"/>
      <c r="L45" s="809"/>
      <c r="M45" s="809"/>
      <c r="N45" s="809"/>
      <c r="O45" s="809"/>
      <c r="P45" s="809"/>
      <c r="Q45" s="810"/>
    </row>
    <row r="46" spans="2:17">
      <c r="B46" s="811"/>
      <c r="C46" s="809"/>
      <c r="D46" s="809"/>
      <c r="E46" s="809"/>
      <c r="F46" s="809"/>
      <c r="G46" s="809"/>
      <c r="H46" s="809"/>
      <c r="I46" s="809"/>
      <c r="J46" s="809"/>
      <c r="K46" s="809"/>
      <c r="L46" s="809"/>
      <c r="M46" s="809"/>
      <c r="N46" s="809"/>
      <c r="O46" s="809"/>
      <c r="P46" s="809"/>
      <c r="Q46" s="810"/>
    </row>
    <row r="47" spans="2:17">
      <c r="B47" s="811"/>
      <c r="C47" s="809"/>
      <c r="D47" s="809"/>
      <c r="E47" s="809"/>
      <c r="F47" s="809"/>
      <c r="G47" s="809"/>
      <c r="H47" s="809"/>
      <c r="I47" s="809"/>
      <c r="J47" s="809"/>
      <c r="K47" s="809"/>
      <c r="L47" s="809"/>
      <c r="M47" s="809"/>
      <c r="N47" s="809"/>
      <c r="O47" s="809"/>
      <c r="P47" s="809"/>
      <c r="Q47" s="810"/>
    </row>
    <row r="48" spans="2:17">
      <c r="B48" s="811"/>
      <c r="C48" s="809"/>
      <c r="D48" s="809"/>
      <c r="E48" s="809"/>
      <c r="F48" s="809"/>
      <c r="G48" s="809"/>
      <c r="H48" s="809"/>
      <c r="I48" s="809"/>
      <c r="J48" s="809"/>
      <c r="K48" s="809"/>
      <c r="L48" s="809"/>
      <c r="M48" s="809"/>
      <c r="N48" s="809"/>
      <c r="O48" s="809"/>
      <c r="P48" s="809"/>
      <c r="Q48" s="810"/>
    </row>
    <row r="49" spans="1:17">
      <c r="B49" s="811"/>
      <c r="C49" s="809"/>
      <c r="D49" s="809"/>
      <c r="E49" s="809"/>
      <c r="F49" s="809"/>
      <c r="G49" s="809"/>
      <c r="H49" s="809"/>
      <c r="I49" s="809"/>
      <c r="J49" s="809"/>
      <c r="K49" s="809"/>
      <c r="L49" s="809"/>
      <c r="M49" s="809"/>
      <c r="N49" s="809"/>
      <c r="O49" s="809"/>
      <c r="P49" s="809"/>
      <c r="Q49" s="810"/>
    </row>
    <row r="50" spans="1:17" ht="16.2" thickBot="1">
      <c r="B50" s="812"/>
      <c r="C50" s="813"/>
      <c r="D50" s="813"/>
      <c r="E50" s="813"/>
      <c r="F50" s="813"/>
      <c r="G50" s="813"/>
      <c r="H50" s="813"/>
      <c r="I50" s="813"/>
      <c r="J50" s="813"/>
      <c r="K50" s="813"/>
      <c r="L50" s="813"/>
      <c r="M50" s="813"/>
      <c r="N50" s="813"/>
      <c r="O50" s="813"/>
      <c r="P50" s="813"/>
      <c r="Q50" s="814"/>
    </row>
    <row r="51" spans="1:17">
      <c r="B51" s="815" t="s">
        <v>39</v>
      </c>
      <c r="C51" s="816"/>
      <c r="D51" s="816"/>
      <c r="E51" s="816"/>
      <c r="F51" s="816"/>
      <c r="G51" s="816"/>
      <c r="H51" s="816"/>
      <c r="I51" s="816"/>
      <c r="J51" s="816"/>
      <c r="K51" s="816"/>
      <c r="L51" s="816"/>
      <c r="M51" s="816"/>
      <c r="N51" s="816"/>
      <c r="O51" s="816"/>
      <c r="P51" s="816"/>
      <c r="Q51" s="817"/>
    </row>
    <row r="52" spans="1:17">
      <c r="B52" s="818"/>
      <c r="C52" s="819"/>
      <c r="D52" s="819"/>
      <c r="E52" s="819"/>
      <c r="F52" s="819"/>
      <c r="G52" s="819"/>
      <c r="H52" s="819"/>
      <c r="I52" s="819"/>
      <c r="J52" s="819"/>
      <c r="K52" s="819"/>
      <c r="L52" s="819"/>
      <c r="M52" s="819"/>
      <c r="N52" s="819"/>
      <c r="O52" s="819"/>
      <c r="P52" s="819"/>
      <c r="Q52" s="820"/>
    </row>
    <row r="53" spans="1:17">
      <c r="B53" s="795" t="s">
        <v>197</v>
      </c>
      <c r="C53" s="796"/>
      <c r="D53" s="796"/>
      <c r="E53" s="796"/>
      <c r="F53" s="796"/>
      <c r="G53" s="796"/>
      <c r="H53" s="796"/>
      <c r="I53" s="796"/>
      <c r="J53" s="796"/>
      <c r="K53" s="796"/>
      <c r="L53" s="796"/>
      <c r="M53" s="796"/>
      <c r="N53" s="796"/>
      <c r="O53" s="796"/>
      <c r="P53" s="796"/>
      <c r="Q53" s="797"/>
    </row>
    <row r="54" spans="1:17">
      <c r="B54" s="798"/>
      <c r="C54" s="796"/>
      <c r="D54" s="796"/>
      <c r="E54" s="796"/>
      <c r="F54" s="796"/>
      <c r="G54" s="796"/>
      <c r="H54" s="796"/>
      <c r="I54" s="796"/>
      <c r="J54" s="796"/>
      <c r="K54" s="796"/>
      <c r="L54" s="796"/>
      <c r="M54" s="796"/>
      <c r="N54" s="796"/>
      <c r="O54" s="796"/>
      <c r="P54" s="796"/>
      <c r="Q54" s="797"/>
    </row>
    <row r="55" spans="1:17">
      <c r="B55" s="798"/>
      <c r="C55" s="796"/>
      <c r="D55" s="796"/>
      <c r="E55" s="796"/>
      <c r="F55" s="796"/>
      <c r="G55" s="796"/>
      <c r="H55" s="796"/>
      <c r="I55" s="796"/>
      <c r="J55" s="796"/>
      <c r="K55" s="796"/>
      <c r="L55" s="796"/>
      <c r="M55" s="796"/>
      <c r="N55" s="796"/>
      <c r="O55" s="796"/>
      <c r="P55" s="796"/>
      <c r="Q55" s="797"/>
    </row>
    <row r="56" spans="1:17">
      <c r="B56" s="798"/>
      <c r="C56" s="796"/>
      <c r="D56" s="796"/>
      <c r="E56" s="796"/>
      <c r="F56" s="796"/>
      <c r="G56" s="796"/>
      <c r="H56" s="796"/>
      <c r="I56" s="796"/>
      <c r="J56" s="796"/>
      <c r="K56" s="796"/>
      <c r="L56" s="796"/>
      <c r="M56" s="796"/>
      <c r="N56" s="796"/>
      <c r="O56" s="796"/>
      <c r="P56" s="796"/>
      <c r="Q56" s="797"/>
    </row>
    <row r="57" spans="1:17">
      <c r="A57" s="400"/>
      <c r="B57" s="798"/>
      <c r="C57" s="796"/>
      <c r="D57" s="796"/>
      <c r="E57" s="796"/>
      <c r="F57" s="796"/>
      <c r="G57" s="796"/>
      <c r="H57" s="796"/>
      <c r="I57" s="796"/>
      <c r="J57" s="796"/>
      <c r="K57" s="796"/>
      <c r="L57" s="796"/>
      <c r="M57" s="796"/>
      <c r="N57" s="796"/>
      <c r="O57" s="796"/>
      <c r="P57" s="796"/>
      <c r="Q57" s="797"/>
    </row>
    <row r="58" spans="1:17">
      <c r="B58" s="798"/>
      <c r="C58" s="796"/>
      <c r="D58" s="796"/>
      <c r="E58" s="796"/>
      <c r="F58" s="796"/>
      <c r="G58" s="796"/>
      <c r="H58" s="796"/>
      <c r="I58" s="796"/>
      <c r="J58" s="796"/>
      <c r="K58" s="796"/>
      <c r="L58" s="796"/>
      <c r="M58" s="796"/>
      <c r="N58" s="796"/>
      <c r="O58" s="796"/>
      <c r="P58" s="796"/>
      <c r="Q58" s="797"/>
    </row>
    <row r="59" spans="1:17">
      <c r="B59" s="798"/>
      <c r="C59" s="796"/>
      <c r="D59" s="796"/>
      <c r="E59" s="796"/>
      <c r="F59" s="796"/>
      <c r="G59" s="796"/>
      <c r="H59" s="796"/>
      <c r="I59" s="796"/>
      <c r="J59" s="796"/>
      <c r="K59" s="796"/>
      <c r="L59" s="796"/>
      <c r="M59" s="796"/>
      <c r="N59" s="796"/>
      <c r="O59" s="796"/>
      <c r="P59" s="796"/>
      <c r="Q59" s="797"/>
    </row>
    <row r="60" spans="1:17">
      <c r="B60" s="798"/>
      <c r="C60" s="796"/>
      <c r="D60" s="796"/>
      <c r="E60" s="796"/>
      <c r="F60" s="796"/>
      <c r="G60" s="796"/>
      <c r="H60" s="796"/>
      <c r="I60" s="796"/>
      <c r="J60" s="796"/>
      <c r="K60" s="796"/>
      <c r="L60" s="796"/>
      <c r="M60" s="796"/>
      <c r="N60" s="796"/>
      <c r="O60" s="796"/>
      <c r="P60" s="796"/>
      <c r="Q60" s="797"/>
    </row>
    <row r="61" spans="1:17">
      <c r="B61" s="798"/>
      <c r="C61" s="796"/>
      <c r="D61" s="796"/>
      <c r="E61" s="796"/>
      <c r="F61" s="796"/>
      <c r="G61" s="796"/>
      <c r="H61" s="796"/>
      <c r="I61" s="796"/>
      <c r="J61" s="796"/>
      <c r="K61" s="796"/>
      <c r="L61" s="796"/>
      <c r="M61" s="796"/>
      <c r="N61" s="796"/>
      <c r="O61" s="796"/>
      <c r="P61" s="796"/>
      <c r="Q61" s="797"/>
    </row>
    <row r="62" spans="1:17" ht="16.2" thickBot="1">
      <c r="B62" s="799"/>
      <c r="C62" s="800"/>
      <c r="D62" s="800"/>
      <c r="E62" s="800"/>
      <c r="F62" s="800"/>
      <c r="G62" s="800"/>
      <c r="H62" s="800"/>
      <c r="I62" s="800"/>
      <c r="J62" s="800"/>
      <c r="K62" s="800"/>
      <c r="L62" s="800"/>
      <c r="M62" s="800"/>
      <c r="N62" s="800"/>
      <c r="O62" s="800"/>
      <c r="P62" s="800"/>
      <c r="Q62" s="801"/>
    </row>
    <row r="63" spans="1:17">
      <c r="B63" s="770" t="s">
        <v>40</v>
      </c>
      <c r="C63" s="771"/>
      <c r="D63" s="771"/>
      <c r="E63" s="771"/>
      <c r="F63" s="771"/>
      <c r="G63" s="771"/>
      <c r="H63" s="771"/>
      <c r="I63" s="771"/>
      <c r="J63" s="771"/>
      <c r="K63" s="771"/>
      <c r="L63" s="771"/>
      <c r="M63" s="771"/>
      <c r="N63" s="771"/>
      <c r="O63" s="771"/>
      <c r="P63" s="771"/>
      <c r="Q63" s="772"/>
    </row>
    <row r="64" spans="1:17">
      <c r="B64" s="773"/>
      <c r="C64" s="774"/>
      <c r="D64" s="774"/>
      <c r="E64" s="774"/>
      <c r="F64" s="774"/>
      <c r="G64" s="774"/>
      <c r="H64" s="774"/>
      <c r="I64" s="774"/>
      <c r="J64" s="774"/>
      <c r="K64" s="774"/>
      <c r="L64" s="774"/>
      <c r="M64" s="774"/>
      <c r="N64" s="774"/>
      <c r="O64" s="774"/>
      <c r="P64" s="774"/>
      <c r="Q64" s="775"/>
    </row>
    <row r="65" spans="2:17" ht="24.9" customHeight="1">
      <c r="B65" s="795" t="s">
        <v>424</v>
      </c>
      <c r="C65" s="796"/>
      <c r="D65" s="796"/>
      <c r="E65" s="796"/>
      <c r="F65" s="796"/>
      <c r="G65" s="796"/>
      <c r="H65" s="796"/>
      <c r="I65" s="796"/>
      <c r="J65" s="796"/>
      <c r="K65" s="796"/>
      <c r="L65" s="796"/>
      <c r="M65" s="796"/>
      <c r="N65" s="796"/>
      <c r="O65" s="796"/>
      <c r="P65" s="796"/>
      <c r="Q65" s="797"/>
    </row>
    <row r="66" spans="2:17">
      <c r="B66" s="798"/>
      <c r="C66" s="796"/>
      <c r="D66" s="796"/>
      <c r="E66" s="796"/>
      <c r="F66" s="796"/>
      <c r="G66" s="796"/>
      <c r="H66" s="796"/>
      <c r="I66" s="796"/>
      <c r="J66" s="796"/>
      <c r="K66" s="796"/>
      <c r="L66" s="796"/>
      <c r="M66" s="796"/>
      <c r="N66" s="796"/>
      <c r="O66" s="796"/>
      <c r="P66" s="796"/>
      <c r="Q66" s="797"/>
    </row>
    <row r="67" spans="2:17">
      <c r="B67" s="798"/>
      <c r="C67" s="796"/>
      <c r="D67" s="796"/>
      <c r="E67" s="796"/>
      <c r="F67" s="796"/>
      <c r="G67" s="796"/>
      <c r="H67" s="796"/>
      <c r="I67" s="796"/>
      <c r="J67" s="796"/>
      <c r="K67" s="796"/>
      <c r="L67" s="796"/>
      <c r="M67" s="796"/>
      <c r="N67" s="796"/>
      <c r="O67" s="796"/>
      <c r="P67" s="796"/>
      <c r="Q67" s="797"/>
    </row>
    <row r="68" spans="2:17">
      <c r="B68" s="798"/>
      <c r="C68" s="796"/>
      <c r="D68" s="796"/>
      <c r="E68" s="796"/>
      <c r="F68" s="796"/>
      <c r="G68" s="796"/>
      <c r="H68" s="796"/>
      <c r="I68" s="796"/>
      <c r="J68" s="796"/>
      <c r="K68" s="796"/>
      <c r="L68" s="796"/>
      <c r="M68" s="796"/>
      <c r="N68" s="796"/>
      <c r="O68" s="796"/>
      <c r="P68" s="796"/>
      <c r="Q68" s="797"/>
    </row>
    <row r="69" spans="2:17">
      <c r="B69" s="798"/>
      <c r="C69" s="796"/>
      <c r="D69" s="796"/>
      <c r="E69" s="796"/>
      <c r="F69" s="796"/>
      <c r="G69" s="796"/>
      <c r="H69" s="796"/>
      <c r="I69" s="796"/>
      <c r="J69" s="796"/>
      <c r="K69" s="796"/>
      <c r="L69" s="796"/>
      <c r="M69" s="796"/>
      <c r="N69" s="796"/>
      <c r="O69" s="796"/>
      <c r="P69" s="796"/>
      <c r="Q69" s="797"/>
    </row>
    <row r="70" spans="2:17">
      <c r="B70" s="798"/>
      <c r="C70" s="796"/>
      <c r="D70" s="796"/>
      <c r="E70" s="796"/>
      <c r="F70" s="796"/>
      <c r="G70" s="796"/>
      <c r="H70" s="796"/>
      <c r="I70" s="796"/>
      <c r="J70" s="796"/>
      <c r="K70" s="796"/>
      <c r="L70" s="796"/>
      <c r="M70" s="796"/>
      <c r="N70" s="796"/>
      <c r="O70" s="796"/>
      <c r="P70" s="796"/>
      <c r="Q70" s="797"/>
    </row>
    <row r="71" spans="2:17">
      <c r="B71" s="798"/>
      <c r="C71" s="796"/>
      <c r="D71" s="796"/>
      <c r="E71" s="796"/>
      <c r="F71" s="796"/>
      <c r="G71" s="796"/>
      <c r="H71" s="796"/>
      <c r="I71" s="796"/>
      <c r="J71" s="796"/>
      <c r="K71" s="796"/>
      <c r="L71" s="796"/>
      <c r="M71" s="796"/>
      <c r="N71" s="796"/>
      <c r="O71" s="796"/>
      <c r="P71" s="796"/>
      <c r="Q71" s="797"/>
    </row>
    <row r="72" spans="2:17">
      <c r="B72" s="798"/>
      <c r="C72" s="796"/>
      <c r="D72" s="796"/>
      <c r="E72" s="796"/>
      <c r="F72" s="796"/>
      <c r="G72" s="796"/>
      <c r="H72" s="796"/>
      <c r="I72" s="796"/>
      <c r="J72" s="796"/>
      <c r="K72" s="796"/>
      <c r="L72" s="796"/>
      <c r="M72" s="796"/>
      <c r="N72" s="796"/>
      <c r="O72" s="796"/>
      <c r="P72" s="796"/>
      <c r="Q72" s="797"/>
    </row>
    <row r="73" spans="2:17" s="400" customFormat="1" ht="16.2" thickBot="1">
      <c r="B73" s="799"/>
      <c r="C73" s="800"/>
      <c r="D73" s="800"/>
      <c r="E73" s="800"/>
      <c r="F73" s="800"/>
      <c r="G73" s="800"/>
      <c r="H73" s="800"/>
      <c r="I73" s="800"/>
      <c r="J73" s="800"/>
      <c r="K73" s="800"/>
      <c r="L73" s="800"/>
      <c r="M73" s="800"/>
      <c r="N73" s="800"/>
      <c r="O73" s="800"/>
      <c r="P73" s="800"/>
      <c r="Q73" s="801"/>
    </row>
    <row r="74" spans="2:17">
      <c r="B74" s="770" t="s">
        <v>41</v>
      </c>
      <c r="C74" s="771"/>
      <c r="D74" s="771"/>
      <c r="E74" s="771"/>
      <c r="F74" s="771"/>
      <c r="G74" s="771"/>
      <c r="H74" s="771"/>
      <c r="I74" s="771"/>
      <c r="J74" s="771"/>
      <c r="K74" s="771"/>
      <c r="L74" s="771"/>
      <c r="M74" s="771"/>
      <c r="N74" s="771"/>
      <c r="O74" s="771"/>
      <c r="P74" s="771"/>
      <c r="Q74" s="772"/>
    </row>
    <row r="75" spans="2:17">
      <c r="B75" s="773"/>
      <c r="C75" s="774"/>
      <c r="D75" s="774"/>
      <c r="E75" s="774"/>
      <c r="F75" s="774"/>
      <c r="G75" s="774"/>
      <c r="H75" s="774"/>
      <c r="I75" s="774"/>
      <c r="J75" s="774"/>
      <c r="K75" s="774"/>
      <c r="L75" s="774"/>
      <c r="M75" s="774"/>
      <c r="N75" s="774"/>
      <c r="O75" s="774"/>
      <c r="P75" s="774"/>
      <c r="Q75" s="775"/>
    </row>
    <row r="76" spans="2:17">
      <c r="B76" s="874" t="s">
        <v>368</v>
      </c>
      <c r="C76" s="875"/>
      <c r="D76" s="875"/>
      <c r="E76" s="875"/>
      <c r="F76" s="875"/>
      <c r="G76" s="875"/>
      <c r="H76" s="875"/>
      <c r="I76" s="875"/>
      <c r="J76" s="875"/>
      <c r="K76" s="875"/>
      <c r="L76" s="875"/>
      <c r="M76" s="875"/>
      <c r="N76" s="875"/>
      <c r="O76" s="875"/>
      <c r="P76" s="875"/>
      <c r="Q76" s="876"/>
    </row>
    <row r="77" spans="2:17" ht="23.1" customHeight="1" thickBot="1">
      <c r="B77" s="874"/>
      <c r="C77" s="875"/>
      <c r="D77" s="875"/>
      <c r="E77" s="875"/>
      <c r="F77" s="875"/>
      <c r="G77" s="875"/>
      <c r="H77" s="875"/>
      <c r="I77" s="875"/>
      <c r="J77" s="875"/>
      <c r="K77" s="875"/>
      <c r="L77" s="875"/>
      <c r="M77" s="875"/>
      <c r="N77" s="875"/>
      <c r="O77" s="875"/>
      <c r="P77" s="875"/>
      <c r="Q77" s="876"/>
    </row>
    <row r="78" spans="2:17" ht="18.600000000000001" thickBot="1">
      <c r="B78" s="877" t="str">
        <f>"Total unburdened material cost for this work package = $" &amp;'Procurement $ by  Work Package'!D6</f>
        <v>Total unburdened material cost for this work package = $32000</v>
      </c>
      <c r="C78" s="878"/>
      <c r="D78" s="878"/>
      <c r="E78" s="878"/>
      <c r="F78" s="878"/>
      <c r="G78" s="878"/>
      <c r="H78" s="878"/>
      <c r="I78" s="879"/>
      <c r="J78" s="545"/>
      <c r="K78" s="545"/>
      <c r="L78" s="545"/>
      <c r="M78" s="545"/>
      <c r="N78" s="545"/>
      <c r="O78" s="545"/>
      <c r="P78" s="545"/>
      <c r="Q78" s="546"/>
    </row>
    <row r="79" spans="2:17" ht="18.600000000000001" thickBot="1">
      <c r="B79" s="547"/>
      <c r="C79" s="548"/>
      <c r="D79" s="548"/>
      <c r="E79" s="548"/>
      <c r="F79" s="548"/>
      <c r="G79" s="548"/>
      <c r="H79" s="548"/>
      <c r="I79" s="548"/>
      <c r="J79" s="548"/>
      <c r="K79" s="548"/>
      <c r="L79" s="548"/>
      <c r="M79" s="548"/>
      <c r="N79" s="548"/>
      <c r="O79" s="548"/>
      <c r="P79" s="548"/>
      <c r="Q79" s="549"/>
    </row>
    <row r="80" spans="2:17">
      <c r="B80" s="770" t="s">
        <v>397</v>
      </c>
      <c r="C80" s="771"/>
      <c r="D80" s="771"/>
      <c r="E80" s="771"/>
      <c r="F80" s="771"/>
      <c r="G80" s="771"/>
      <c r="H80" s="771"/>
      <c r="I80" s="771"/>
      <c r="J80" s="771"/>
      <c r="K80" s="771"/>
      <c r="L80" s="771"/>
      <c r="M80" s="771"/>
      <c r="N80" s="771"/>
      <c r="O80" s="771"/>
      <c r="P80" s="771"/>
      <c r="Q80" s="772"/>
    </row>
    <row r="81" spans="2:17">
      <c r="B81" s="773"/>
      <c r="C81" s="774"/>
      <c r="D81" s="774"/>
      <c r="E81" s="774"/>
      <c r="F81" s="774"/>
      <c r="G81" s="774"/>
      <c r="H81" s="774"/>
      <c r="I81" s="774"/>
      <c r="J81" s="774"/>
      <c r="K81" s="774"/>
      <c r="L81" s="774"/>
      <c r="M81" s="774"/>
      <c r="N81" s="774"/>
      <c r="O81" s="774"/>
      <c r="P81" s="774"/>
      <c r="Q81" s="775"/>
    </row>
    <row r="82" spans="2:17">
      <c r="B82" s="776" t="s">
        <v>407</v>
      </c>
      <c r="C82" s="777"/>
      <c r="D82" s="777"/>
      <c r="E82" s="777"/>
      <c r="F82" s="777"/>
      <c r="G82" s="777"/>
      <c r="H82" s="777"/>
      <c r="I82" s="777"/>
      <c r="J82" s="777"/>
      <c r="K82" s="777"/>
      <c r="L82" s="777"/>
      <c r="M82" s="777"/>
      <c r="N82" s="777"/>
      <c r="O82" s="777"/>
      <c r="P82" s="777"/>
      <c r="Q82" s="778"/>
    </row>
    <row r="83" spans="2:17">
      <c r="B83" s="776"/>
      <c r="C83" s="777"/>
      <c r="D83" s="777"/>
      <c r="E83" s="777"/>
      <c r="F83" s="777"/>
      <c r="G83" s="777"/>
      <c r="H83" s="777"/>
      <c r="I83" s="777"/>
      <c r="J83" s="777"/>
      <c r="K83" s="777"/>
      <c r="L83" s="777"/>
      <c r="M83" s="777"/>
      <c r="N83" s="777"/>
      <c r="O83" s="777"/>
      <c r="P83" s="777"/>
      <c r="Q83" s="778"/>
    </row>
    <row r="84" spans="2:17">
      <c r="B84" s="776"/>
      <c r="C84" s="777"/>
      <c r="D84" s="777"/>
      <c r="E84" s="777"/>
      <c r="F84" s="777"/>
      <c r="G84" s="777"/>
      <c r="H84" s="777"/>
      <c r="I84" s="777"/>
      <c r="J84" s="777"/>
      <c r="K84" s="777"/>
      <c r="L84" s="777"/>
      <c r="M84" s="777"/>
      <c r="N84" s="777"/>
      <c r="O84" s="777"/>
      <c r="P84" s="777"/>
      <c r="Q84" s="778"/>
    </row>
    <row r="85" spans="2:17">
      <c r="B85" s="776"/>
      <c r="C85" s="777"/>
      <c r="D85" s="777"/>
      <c r="E85" s="777"/>
      <c r="F85" s="777"/>
      <c r="G85" s="777"/>
      <c r="H85" s="777"/>
      <c r="I85" s="777"/>
      <c r="J85" s="777"/>
      <c r="K85" s="777"/>
      <c r="L85" s="777"/>
      <c r="M85" s="777"/>
      <c r="N85" s="777"/>
      <c r="O85" s="777"/>
      <c r="P85" s="777"/>
      <c r="Q85" s="778"/>
    </row>
    <row r="86" spans="2:17">
      <c r="B86" s="776"/>
      <c r="C86" s="777"/>
      <c r="D86" s="777"/>
      <c r="E86" s="777"/>
      <c r="F86" s="777"/>
      <c r="G86" s="777"/>
      <c r="H86" s="777"/>
      <c r="I86" s="777"/>
      <c r="J86" s="777"/>
      <c r="K86" s="777"/>
      <c r="L86" s="777"/>
      <c r="M86" s="777"/>
      <c r="N86" s="777"/>
      <c r="O86" s="777"/>
      <c r="P86" s="777"/>
      <c r="Q86" s="778"/>
    </row>
    <row r="87" spans="2:17">
      <c r="B87" s="776"/>
      <c r="C87" s="777"/>
      <c r="D87" s="777"/>
      <c r="E87" s="777"/>
      <c r="F87" s="777"/>
      <c r="G87" s="777"/>
      <c r="H87" s="777"/>
      <c r="I87" s="777"/>
      <c r="J87" s="777"/>
      <c r="K87" s="777"/>
      <c r="L87" s="777"/>
      <c r="M87" s="777"/>
      <c r="N87" s="777"/>
      <c r="O87" s="777"/>
      <c r="P87" s="777"/>
      <c r="Q87" s="778"/>
    </row>
    <row r="88" spans="2:17" ht="16.2" thickBot="1">
      <c r="B88" s="776"/>
      <c r="C88" s="777"/>
      <c r="D88" s="777"/>
      <c r="E88" s="777"/>
      <c r="F88" s="777"/>
      <c r="G88" s="777"/>
      <c r="H88" s="777"/>
      <c r="I88" s="777"/>
      <c r="J88" s="777"/>
      <c r="K88" s="777"/>
      <c r="L88" s="777"/>
      <c r="M88" s="777"/>
      <c r="N88" s="777"/>
      <c r="O88" s="777"/>
      <c r="P88" s="777"/>
      <c r="Q88" s="778"/>
    </row>
    <row r="89" spans="2:17" ht="18">
      <c r="B89" s="508"/>
      <c r="C89" s="779" t="str">
        <f>"Bottoms Up Composite Labor estimate uncertainty for WBS #"  &amp;'Det Sup Syst Control Account'!B34 &amp; ": " &amp;'Det Sup Syst Control Account'!C34</f>
        <v>Bottoms Up Composite Labor estimate uncertainty for WBS #2.04.01.03: Detector Electronics Racks and Rack generic support systems</v>
      </c>
      <c r="D89" s="780"/>
      <c r="E89" s="780"/>
      <c r="F89" s="780"/>
      <c r="G89" s="780"/>
      <c r="H89" s="780"/>
      <c r="I89" s="509"/>
      <c r="J89" s="780" t="s">
        <v>402</v>
      </c>
      <c r="K89" s="780"/>
      <c r="L89" s="510">
        <f>'Racks Work Package'!CD20</f>
        <v>0.25000000000000011</v>
      </c>
      <c r="M89" s="368"/>
      <c r="N89" s="368"/>
      <c r="O89" s="368"/>
      <c r="P89" s="368"/>
      <c r="Q89" s="511"/>
    </row>
    <row r="90" spans="2:17" ht="18.600000000000001" thickBot="1">
      <c r="B90" s="508"/>
      <c r="C90" s="783"/>
      <c r="D90" s="784"/>
      <c r="E90" s="784"/>
      <c r="F90" s="784"/>
      <c r="G90" s="784"/>
      <c r="H90" s="784"/>
      <c r="I90" s="515"/>
      <c r="J90" s="784" t="s">
        <v>403</v>
      </c>
      <c r="K90" s="784"/>
      <c r="L90" s="516">
        <f>'Racks Work Package'!CE20</f>
        <v>0.4</v>
      </c>
      <c r="M90" s="368"/>
      <c r="N90" s="368"/>
      <c r="O90" s="368"/>
      <c r="P90" s="368"/>
      <c r="Q90" s="511"/>
    </row>
    <row r="91" spans="2:17" ht="18.600000000000001" thickBot="1">
      <c r="B91" s="517"/>
      <c r="C91" s="518"/>
      <c r="D91" s="518"/>
      <c r="E91" s="518"/>
      <c r="F91" s="518"/>
      <c r="G91" s="518"/>
      <c r="H91" s="518"/>
      <c r="I91" s="518"/>
      <c r="J91" s="518"/>
      <c r="K91" s="518"/>
      <c r="L91" s="518"/>
      <c r="M91" s="518"/>
      <c r="N91" s="518"/>
      <c r="O91" s="518"/>
      <c r="P91" s="518"/>
      <c r="Q91" s="519"/>
    </row>
  </sheetData>
  <mergeCells count="31">
    <mergeCell ref="F2:L7"/>
    <mergeCell ref="M2:M3"/>
    <mergeCell ref="N2:Q3"/>
    <mergeCell ref="M4:M5"/>
    <mergeCell ref="N4:Q5"/>
    <mergeCell ref="M6:M7"/>
    <mergeCell ref="N6:Q7"/>
    <mergeCell ref="B53:Q62"/>
    <mergeCell ref="B63:Q64"/>
    <mergeCell ref="B65:Q73"/>
    <mergeCell ref="B51:Q52"/>
    <mergeCell ref="B8:F8"/>
    <mergeCell ref="G8:M8"/>
    <mergeCell ref="N8:Q8"/>
    <mergeCell ref="B9:F10"/>
    <mergeCell ref="G9:M10"/>
    <mergeCell ref="N9:Q10"/>
    <mergeCell ref="B12:Q12"/>
    <mergeCell ref="B13:Q24"/>
    <mergeCell ref="B25:Q25"/>
    <mergeCell ref="B38:Q38"/>
    <mergeCell ref="B39:Q50"/>
    <mergeCell ref="C11:F11"/>
    <mergeCell ref="C89:H90"/>
    <mergeCell ref="J89:K89"/>
    <mergeCell ref="J90:K90"/>
    <mergeCell ref="B74:Q75"/>
    <mergeCell ref="B76:Q77"/>
    <mergeCell ref="B78:I78"/>
    <mergeCell ref="B80:Q81"/>
    <mergeCell ref="B82:Q88"/>
  </mergeCells>
  <hyperlinks>
    <hyperlink ref="B39" location="'Racks Work Package'!A1" display="(click here to see the details of the labor and material estimate for this Work Package)" xr:uid="{00000000-0004-0000-0600-000000000000}"/>
    <hyperlink ref="C39" location="'Racks Work Package'!A1" display="'Racks Work Package'!A1" xr:uid="{00000000-0004-0000-0600-000001000000}"/>
    <hyperlink ref="D39" location="'Racks Work Package'!A1" display="'Racks Work Package'!A1" xr:uid="{00000000-0004-0000-0600-000002000000}"/>
    <hyperlink ref="E39" location="'Racks Work Package'!A1" display="'Racks Work Package'!A1" xr:uid="{00000000-0004-0000-0600-000003000000}"/>
    <hyperlink ref="F39" location="'Racks Work Package'!A1" display="'Racks Work Package'!A1" xr:uid="{00000000-0004-0000-0600-000004000000}"/>
    <hyperlink ref="G39" location="'Racks Work Package'!A1" display="'Racks Work Package'!A1" xr:uid="{00000000-0004-0000-0600-000005000000}"/>
    <hyperlink ref="H39" location="'Racks Work Package'!A1" display="'Racks Work Package'!A1" xr:uid="{00000000-0004-0000-0600-000006000000}"/>
    <hyperlink ref="I39" location="'Racks Work Package'!A1" display="'Racks Work Package'!A1" xr:uid="{00000000-0004-0000-0600-000007000000}"/>
    <hyperlink ref="J39" location="'Racks Work Package'!A1" display="'Racks Work Package'!A1" xr:uid="{00000000-0004-0000-0600-000008000000}"/>
    <hyperlink ref="K39" location="'Racks Work Package'!A1" display="'Racks Work Package'!A1" xr:uid="{00000000-0004-0000-0600-000009000000}"/>
    <hyperlink ref="L39" location="'Racks Work Package'!A1" display="'Racks Work Package'!A1" xr:uid="{00000000-0004-0000-0600-00000A000000}"/>
    <hyperlink ref="M39" location="'Racks Work Package'!A1" display="'Racks Work Package'!A1" xr:uid="{00000000-0004-0000-0600-00000B000000}"/>
    <hyperlink ref="N39" location="'Racks Work Package'!A1" display="'Racks Work Package'!A1" xr:uid="{00000000-0004-0000-0600-00000C000000}"/>
    <hyperlink ref="O39" location="'Racks Work Package'!A1" display="'Racks Work Package'!A1" xr:uid="{00000000-0004-0000-0600-00000D000000}"/>
    <hyperlink ref="P39" location="'Racks Work Package'!A1" display="'Racks Work Package'!A1" xr:uid="{00000000-0004-0000-0600-00000E000000}"/>
    <hyperlink ref="Q39" location="'Racks Work Package'!A1" display="'Racks Work Package'!A1" xr:uid="{00000000-0004-0000-0600-00000F000000}"/>
    <hyperlink ref="B40" location="'Racks Work Package'!A1" display="'Racks Work Package'!A1" xr:uid="{00000000-0004-0000-0600-000010000000}"/>
    <hyperlink ref="C40" location="'Racks Work Package'!A1" display="'Racks Work Package'!A1" xr:uid="{00000000-0004-0000-0600-000011000000}"/>
    <hyperlink ref="D40" location="'Racks Work Package'!A1" display="'Racks Work Package'!A1" xr:uid="{00000000-0004-0000-0600-000012000000}"/>
    <hyperlink ref="E40" location="'Racks Work Package'!A1" display="'Racks Work Package'!A1" xr:uid="{00000000-0004-0000-0600-000013000000}"/>
    <hyperlink ref="F40" location="'Racks Work Package'!A1" display="'Racks Work Package'!A1" xr:uid="{00000000-0004-0000-0600-000014000000}"/>
    <hyperlink ref="G40" location="'Racks Work Package'!A1" display="'Racks Work Package'!A1" xr:uid="{00000000-0004-0000-0600-000015000000}"/>
    <hyperlink ref="H40" location="'Racks Work Package'!A1" display="'Racks Work Package'!A1" xr:uid="{00000000-0004-0000-0600-000016000000}"/>
    <hyperlink ref="I40" location="'Racks Work Package'!A1" display="'Racks Work Package'!A1" xr:uid="{00000000-0004-0000-0600-000017000000}"/>
    <hyperlink ref="J40" location="'Racks Work Package'!A1" display="'Racks Work Package'!A1" xr:uid="{00000000-0004-0000-0600-000018000000}"/>
    <hyperlink ref="K40" location="'Racks Work Package'!A1" display="'Racks Work Package'!A1" xr:uid="{00000000-0004-0000-0600-000019000000}"/>
    <hyperlink ref="L40" location="'Racks Work Package'!A1" display="'Racks Work Package'!A1" xr:uid="{00000000-0004-0000-0600-00001A000000}"/>
    <hyperlink ref="M40" location="'Racks Work Package'!A1" display="'Racks Work Package'!A1" xr:uid="{00000000-0004-0000-0600-00001B000000}"/>
    <hyperlink ref="N40" location="'Racks Work Package'!A1" display="'Racks Work Package'!A1" xr:uid="{00000000-0004-0000-0600-00001C000000}"/>
    <hyperlink ref="O40" location="'Racks Work Package'!A1" display="'Racks Work Package'!A1" xr:uid="{00000000-0004-0000-0600-00001D000000}"/>
    <hyperlink ref="P40" location="'Racks Work Package'!A1" display="'Racks Work Package'!A1" xr:uid="{00000000-0004-0000-0600-00001E000000}"/>
    <hyperlink ref="Q40" location="'Racks Work Package'!A1" display="'Racks Work Package'!A1" xr:uid="{00000000-0004-0000-0600-00001F000000}"/>
    <hyperlink ref="B41" location="'Racks Work Package'!A1" display="'Racks Work Package'!A1" xr:uid="{00000000-0004-0000-0600-000020000000}"/>
    <hyperlink ref="C41" location="'Racks Work Package'!A1" display="'Racks Work Package'!A1" xr:uid="{00000000-0004-0000-0600-000021000000}"/>
    <hyperlink ref="D41" location="'Racks Work Package'!A1" display="'Racks Work Package'!A1" xr:uid="{00000000-0004-0000-0600-000022000000}"/>
    <hyperlink ref="E41" location="'Racks Work Package'!A1" display="'Racks Work Package'!A1" xr:uid="{00000000-0004-0000-0600-000023000000}"/>
    <hyperlink ref="F41" location="'Racks Work Package'!A1" display="'Racks Work Package'!A1" xr:uid="{00000000-0004-0000-0600-000024000000}"/>
    <hyperlink ref="G41" location="'Racks Work Package'!A1" display="'Racks Work Package'!A1" xr:uid="{00000000-0004-0000-0600-000025000000}"/>
    <hyperlink ref="H41" location="'Racks Work Package'!A1" display="'Racks Work Package'!A1" xr:uid="{00000000-0004-0000-0600-000026000000}"/>
    <hyperlink ref="I41" location="'Racks Work Package'!A1" display="'Racks Work Package'!A1" xr:uid="{00000000-0004-0000-0600-000027000000}"/>
    <hyperlink ref="J41" location="'Racks Work Package'!A1" display="'Racks Work Package'!A1" xr:uid="{00000000-0004-0000-0600-000028000000}"/>
    <hyperlink ref="K41" location="'Racks Work Package'!A1" display="'Racks Work Package'!A1" xr:uid="{00000000-0004-0000-0600-000029000000}"/>
    <hyperlink ref="L41" location="'Racks Work Package'!A1" display="'Racks Work Package'!A1" xr:uid="{00000000-0004-0000-0600-00002A000000}"/>
    <hyperlink ref="M41" location="'Racks Work Package'!A1" display="'Racks Work Package'!A1" xr:uid="{00000000-0004-0000-0600-00002B000000}"/>
    <hyperlink ref="N41" location="'Racks Work Package'!A1" display="'Racks Work Package'!A1" xr:uid="{00000000-0004-0000-0600-00002C000000}"/>
    <hyperlink ref="O41" location="'Racks Work Package'!A1" display="'Racks Work Package'!A1" xr:uid="{00000000-0004-0000-0600-00002D000000}"/>
    <hyperlink ref="P41" location="'Racks Work Package'!A1" display="'Racks Work Package'!A1" xr:uid="{00000000-0004-0000-0600-00002E000000}"/>
    <hyperlink ref="Q41" location="'Racks Work Package'!A1" display="'Racks Work Package'!A1" xr:uid="{00000000-0004-0000-0600-00002F000000}"/>
    <hyperlink ref="B42" location="'Racks Work Package'!A1" display="'Racks Work Package'!A1" xr:uid="{00000000-0004-0000-0600-000030000000}"/>
    <hyperlink ref="C42" location="'Racks Work Package'!A1" display="'Racks Work Package'!A1" xr:uid="{00000000-0004-0000-0600-000031000000}"/>
    <hyperlink ref="D42" location="'Racks Work Package'!A1" display="'Racks Work Package'!A1" xr:uid="{00000000-0004-0000-0600-000032000000}"/>
    <hyperlink ref="E42" location="'Racks Work Package'!A1" display="'Racks Work Package'!A1" xr:uid="{00000000-0004-0000-0600-000033000000}"/>
    <hyperlink ref="F42" location="'Racks Work Package'!A1" display="'Racks Work Package'!A1" xr:uid="{00000000-0004-0000-0600-000034000000}"/>
    <hyperlink ref="G42" location="'Racks Work Package'!A1" display="'Racks Work Package'!A1" xr:uid="{00000000-0004-0000-0600-000035000000}"/>
    <hyperlink ref="H42" location="'Racks Work Package'!A1" display="'Racks Work Package'!A1" xr:uid="{00000000-0004-0000-0600-000036000000}"/>
    <hyperlink ref="I42" location="'Racks Work Package'!A1" display="'Racks Work Package'!A1" xr:uid="{00000000-0004-0000-0600-000037000000}"/>
    <hyperlink ref="J42" location="'Racks Work Package'!A1" display="'Racks Work Package'!A1" xr:uid="{00000000-0004-0000-0600-000038000000}"/>
    <hyperlink ref="K42" location="'Racks Work Package'!A1" display="'Racks Work Package'!A1" xr:uid="{00000000-0004-0000-0600-000039000000}"/>
    <hyperlink ref="L42" location="'Racks Work Package'!A1" display="'Racks Work Package'!A1" xr:uid="{00000000-0004-0000-0600-00003A000000}"/>
    <hyperlink ref="M42" location="'Racks Work Package'!A1" display="'Racks Work Package'!A1" xr:uid="{00000000-0004-0000-0600-00003B000000}"/>
    <hyperlink ref="N42" location="'Racks Work Package'!A1" display="'Racks Work Package'!A1" xr:uid="{00000000-0004-0000-0600-00003C000000}"/>
    <hyperlink ref="O42" location="'Racks Work Package'!A1" display="'Racks Work Package'!A1" xr:uid="{00000000-0004-0000-0600-00003D000000}"/>
    <hyperlink ref="P42" location="'Racks Work Package'!A1" display="'Racks Work Package'!A1" xr:uid="{00000000-0004-0000-0600-00003E000000}"/>
    <hyperlink ref="Q42" location="'Racks Work Package'!A1" display="'Racks Work Package'!A1" xr:uid="{00000000-0004-0000-0600-00003F000000}"/>
    <hyperlink ref="B43" location="'Racks Work Package'!A1" display="'Racks Work Package'!A1" xr:uid="{00000000-0004-0000-0600-000040000000}"/>
    <hyperlink ref="C43" location="'Racks Work Package'!A1" display="'Racks Work Package'!A1" xr:uid="{00000000-0004-0000-0600-000041000000}"/>
    <hyperlink ref="D43" location="'Racks Work Package'!A1" display="'Racks Work Package'!A1" xr:uid="{00000000-0004-0000-0600-000042000000}"/>
    <hyperlink ref="E43" location="'Racks Work Package'!A1" display="'Racks Work Package'!A1" xr:uid="{00000000-0004-0000-0600-000043000000}"/>
    <hyperlink ref="F43" location="'Racks Work Package'!A1" display="'Racks Work Package'!A1" xr:uid="{00000000-0004-0000-0600-000044000000}"/>
    <hyperlink ref="G43" location="'Racks Work Package'!A1" display="'Racks Work Package'!A1" xr:uid="{00000000-0004-0000-0600-000045000000}"/>
    <hyperlink ref="H43" location="'Racks Work Package'!A1" display="'Racks Work Package'!A1" xr:uid="{00000000-0004-0000-0600-000046000000}"/>
    <hyperlink ref="I43" location="'Racks Work Package'!A1" display="'Racks Work Package'!A1" xr:uid="{00000000-0004-0000-0600-000047000000}"/>
    <hyperlink ref="J43" location="'Racks Work Package'!A1" display="'Racks Work Package'!A1" xr:uid="{00000000-0004-0000-0600-000048000000}"/>
    <hyperlink ref="K43" location="'Racks Work Package'!A1" display="'Racks Work Package'!A1" xr:uid="{00000000-0004-0000-0600-000049000000}"/>
    <hyperlink ref="L43" location="'Racks Work Package'!A1" display="'Racks Work Package'!A1" xr:uid="{00000000-0004-0000-0600-00004A000000}"/>
    <hyperlink ref="M43" location="'Racks Work Package'!A1" display="'Racks Work Package'!A1" xr:uid="{00000000-0004-0000-0600-00004B000000}"/>
    <hyperlink ref="N43" location="'Racks Work Package'!A1" display="'Racks Work Package'!A1" xr:uid="{00000000-0004-0000-0600-00004C000000}"/>
    <hyperlink ref="O43" location="'Racks Work Package'!A1" display="'Racks Work Package'!A1" xr:uid="{00000000-0004-0000-0600-00004D000000}"/>
    <hyperlink ref="P43" location="'Racks Work Package'!A1" display="'Racks Work Package'!A1" xr:uid="{00000000-0004-0000-0600-00004E000000}"/>
    <hyperlink ref="Q43" location="'Racks Work Package'!A1" display="'Racks Work Package'!A1" xr:uid="{00000000-0004-0000-0600-00004F000000}"/>
    <hyperlink ref="B44" location="'Racks Work Package'!A1" display="'Racks Work Package'!A1" xr:uid="{00000000-0004-0000-0600-000050000000}"/>
    <hyperlink ref="C44" location="'Racks Work Package'!A1" display="'Racks Work Package'!A1" xr:uid="{00000000-0004-0000-0600-000051000000}"/>
    <hyperlink ref="D44" location="'Racks Work Package'!A1" display="'Racks Work Package'!A1" xr:uid="{00000000-0004-0000-0600-000052000000}"/>
    <hyperlink ref="E44" location="'Racks Work Package'!A1" display="'Racks Work Package'!A1" xr:uid="{00000000-0004-0000-0600-000053000000}"/>
    <hyperlink ref="F44" location="'Racks Work Package'!A1" display="'Racks Work Package'!A1" xr:uid="{00000000-0004-0000-0600-000054000000}"/>
    <hyperlink ref="G44" location="'Racks Work Package'!A1" display="'Racks Work Package'!A1" xr:uid="{00000000-0004-0000-0600-000055000000}"/>
    <hyperlink ref="H44" location="'Racks Work Package'!A1" display="'Racks Work Package'!A1" xr:uid="{00000000-0004-0000-0600-000056000000}"/>
    <hyperlink ref="I44" location="'Racks Work Package'!A1" display="'Racks Work Package'!A1" xr:uid="{00000000-0004-0000-0600-000057000000}"/>
    <hyperlink ref="J44" location="'Racks Work Package'!A1" display="'Racks Work Package'!A1" xr:uid="{00000000-0004-0000-0600-000058000000}"/>
    <hyperlink ref="K44" location="'Racks Work Package'!A1" display="'Racks Work Package'!A1" xr:uid="{00000000-0004-0000-0600-000059000000}"/>
    <hyperlink ref="L44" location="'Racks Work Package'!A1" display="'Racks Work Package'!A1" xr:uid="{00000000-0004-0000-0600-00005A000000}"/>
    <hyperlink ref="M44" location="'Racks Work Package'!A1" display="'Racks Work Package'!A1" xr:uid="{00000000-0004-0000-0600-00005B000000}"/>
    <hyperlink ref="N44" location="'Racks Work Package'!A1" display="'Racks Work Package'!A1" xr:uid="{00000000-0004-0000-0600-00005C000000}"/>
    <hyperlink ref="O44" location="'Racks Work Package'!A1" display="'Racks Work Package'!A1" xr:uid="{00000000-0004-0000-0600-00005D000000}"/>
    <hyperlink ref="P44" location="'Racks Work Package'!A1" display="'Racks Work Package'!A1" xr:uid="{00000000-0004-0000-0600-00005E000000}"/>
    <hyperlink ref="Q44" location="'Racks Work Package'!A1" display="'Racks Work Package'!A1" xr:uid="{00000000-0004-0000-0600-00005F000000}"/>
    <hyperlink ref="B45" location="'Racks Work Package'!A1" display="'Racks Work Package'!A1" xr:uid="{00000000-0004-0000-0600-000060000000}"/>
    <hyperlink ref="C45" location="'Racks Work Package'!A1" display="'Racks Work Package'!A1" xr:uid="{00000000-0004-0000-0600-000061000000}"/>
    <hyperlink ref="D45" location="'Racks Work Package'!A1" display="'Racks Work Package'!A1" xr:uid="{00000000-0004-0000-0600-000062000000}"/>
    <hyperlink ref="E45" location="'Racks Work Package'!A1" display="'Racks Work Package'!A1" xr:uid="{00000000-0004-0000-0600-000063000000}"/>
    <hyperlink ref="F45" location="'Racks Work Package'!A1" display="'Racks Work Package'!A1" xr:uid="{00000000-0004-0000-0600-000064000000}"/>
    <hyperlink ref="G45" location="'Racks Work Package'!A1" display="'Racks Work Package'!A1" xr:uid="{00000000-0004-0000-0600-000065000000}"/>
    <hyperlink ref="H45" location="'Racks Work Package'!A1" display="'Racks Work Package'!A1" xr:uid="{00000000-0004-0000-0600-000066000000}"/>
    <hyperlink ref="I45" location="'Racks Work Package'!A1" display="'Racks Work Package'!A1" xr:uid="{00000000-0004-0000-0600-000067000000}"/>
    <hyperlink ref="J45" location="'Racks Work Package'!A1" display="'Racks Work Package'!A1" xr:uid="{00000000-0004-0000-0600-000068000000}"/>
    <hyperlink ref="K45" location="'Racks Work Package'!A1" display="'Racks Work Package'!A1" xr:uid="{00000000-0004-0000-0600-000069000000}"/>
    <hyperlink ref="L45" location="'Racks Work Package'!A1" display="'Racks Work Package'!A1" xr:uid="{00000000-0004-0000-0600-00006A000000}"/>
    <hyperlink ref="M45" location="'Racks Work Package'!A1" display="'Racks Work Package'!A1" xr:uid="{00000000-0004-0000-0600-00006B000000}"/>
    <hyperlink ref="N45" location="'Racks Work Package'!A1" display="'Racks Work Package'!A1" xr:uid="{00000000-0004-0000-0600-00006C000000}"/>
    <hyperlink ref="O45" location="'Racks Work Package'!A1" display="'Racks Work Package'!A1" xr:uid="{00000000-0004-0000-0600-00006D000000}"/>
    <hyperlink ref="P45" location="'Racks Work Package'!A1" display="'Racks Work Package'!A1" xr:uid="{00000000-0004-0000-0600-00006E000000}"/>
    <hyperlink ref="Q45" location="'Racks Work Package'!A1" display="'Racks Work Package'!A1" xr:uid="{00000000-0004-0000-0600-00006F000000}"/>
    <hyperlink ref="B46" location="'Racks Work Package'!A1" display="'Racks Work Package'!A1" xr:uid="{00000000-0004-0000-0600-000070000000}"/>
    <hyperlink ref="C46" location="'Racks Work Package'!A1" display="'Racks Work Package'!A1" xr:uid="{00000000-0004-0000-0600-000071000000}"/>
    <hyperlink ref="D46" location="'Racks Work Package'!A1" display="'Racks Work Package'!A1" xr:uid="{00000000-0004-0000-0600-000072000000}"/>
    <hyperlink ref="E46" location="'Racks Work Package'!A1" display="'Racks Work Package'!A1" xr:uid="{00000000-0004-0000-0600-000073000000}"/>
    <hyperlink ref="F46" location="'Racks Work Package'!A1" display="'Racks Work Package'!A1" xr:uid="{00000000-0004-0000-0600-000074000000}"/>
    <hyperlink ref="G46" location="'Racks Work Package'!A1" display="'Racks Work Package'!A1" xr:uid="{00000000-0004-0000-0600-000075000000}"/>
    <hyperlink ref="H46" location="'Racks Work Package'!A1" display="'Racks Work Package'!A1" xr:uid="{00000000-0004-0000-0600-000076000000}"/>
    <hyperlink ref="I46" location="'Racks Work Package'!A1" display="'Racks Work Package'!A1" xr:uid="{00000000-0004-0000-0600-000077000000}"/>
    <hyperlink ref="J46" location="'Racks Work Package'!A1" display="'Racks Work Package'!A1" xr:uid="{00000000-0004-0000-0600-000078000000}"/>
    <hyperlink ref="K46" location="'Racks Work Package'!A1" display="'Racks Work Package'!A1" xr:uid="{00000000-0004-0000-0600-000079000000}"/>
    <hyperlink ref="L46" location="'Racks Work Package'!A1" display="'Racks Work Package'!A1" xr:uid="{00000000-0004-0000-0600-00007A000000}"/>
    <hyperlink ref="M46" location="'Racks Work Package'!A1" display="'Racks Work Package'!A1" xr:uid="{00000000-0004-0000-0600-00007B000000}"/>
    <hyperlink ref="N46" location="'Racks Work Package'!A1" display="'Racks Work Package'!A1" xr:uid="{00000000-0004-0000-0600-00007C000000}"/>
    <hyperlink ref="O46" location="'Racks Work Package'!A1" display="'Racks Work Package'!A1" xr:uid="{00000000-0004-0000-0600-00007D000000}"/>
    <hyperlink ref="P46" location="'Racks Work Package'!A1" display="'Racks Work Package'!A1" xr:uid="{00000000-0004-0000-0600-00007E000000}"/>
    <hyperlink ref="Q46" location="'Racks Work Package'!A1" display="'Racks Work Package'!A1" xr:uid="{00000000-0004-0000-0600-00007F000000}"/>
    <hyperlink ref="B47" location="'Racks Work Package'!A1" display="'Racks Work Package'!A1" xr:uid="{00000000-0004-0000-0600-000080000000}"/>
    <hyperlink ref="C47" location="'Racks Work Package'!A1" display="'Racks Work Package'!A1" xr:uid="{00000000-0004-0000-0600-000081000000}"/>
    <hyperlink ref="D47" location="'Racks Work Package'!A1" display="'Racks Work Package'!A1" xr:uid="{00000000-0004-0000-0600-000082000000}"/>
    <hyperlink ref="E47" location="'Racks Work Package'!A1" display="'Racks Work Package'!A1" xr:uid="{00000000-0004-0000-0600-000083000000}"/>
    <hyperlink ref="F47" location="'Racks Work Package'!A1" display="'Racks Work Package'!A1" xr:uid="{00000000-0004-0000-0600-000084000000}"/>
    <hyperlink ref="G47" location="'Racks Work Package'!A1" display="'Racks Work Package'!A1" xr:uid="{00000000-0004-0000-0600-000085000000}"/>
    <hyperlink ref="H47" location="'Racks Work Package'!A1" display="'Racks Work Package'!A1" xr:uid="{00000000-0004-0000-0600-000086000000}"/>
    <hyperlink ref="I47" location="'Racks Work Package'!A1" display="'Racks Work Package'!A1" xr:uid="{00000000-0004-0000-0600-000087000000}"/>
    <hyperlink ref="J47" location="'Racks Work Package'!A1" display="'Racks Work Package'!A1" xr:uid="{00000000-0004-0000-0600-000088000000}"/>
    <hyperlink ref="K47" location="'Racks Work Package'!A1" display="'Racks Work Package'!A1" xr:uid="{00000000-0004-0000-0600-000089000000}"/>
    <hyperlink ref="L47" location="'Racks Work Package'!A1" display="'Racks Work Package'!A1" xr:uid="{00000000-0004-0000-0600-00008A000000}"/>
    <hyperlink ref="M47" location="'Racks Work Package'!A1" display="'Racks Work Package'!A1" xr:uid="{00000000-0004-0000-0600-00008B000000}"/>
    <hyperlink ref="N47" location="'Racks Work Package'!A1" display="'Racks Work Package'!A1" xr:uid="{00000000-0004-0000-0600-00008C000000}"/>
    <hyperlink ref="O47" location="'Racks Work Package'!A1" display="'Racks Work Package'!A1" xr:uid="{00000000-0004-0000-0600-00008D000000}"/>
    <hyperlink ref="P47" location="'Racks Work Package'!A1" display="'Racks Work Package'!A1" xr:uid="{00000000-0004-0000-0600-00008E000000}"/>
    <hyperlink ref="Q47" location="'Racks Work Package'!A1" display="'Racks Work Package'!A1" xr:uid="{00000000-0004-0000-0600-00008F000000}"/>
    <hyperlink ref="B48" location="'Racks Work Package'!A1" display="'Racks Work Package'!A1" xr:uid="{00000000-0004-0000-0600-000090000000}"/>
    <hyperlink ref="C48" location="'Racks Work Package'!A1" display="'Racks Work Package'!A1" xr:uid="{00000000-0004-0000-0600-000091000000}"/>
    <hyperlink ref="D48" location="'Racks Work Package'!A1" display="'Racks Work Package'!A1" xr:uid="{00000000-0004-0000-0600-000092000000}"/>
    <hyperlink ref="E48" location="'Racks Work Package'!A1" display="'Racks Work Package'!A1" xr:uid="{00000000-0004-0000-0600-000093000000}"/>
    <hyperlink ref="F48" location="'Racks Work Package'!A1" display="'Racks Work Package'!A1" xr:uid="{00000000-0004-0000-0600-000094000000}"/>
    <hyperlink ref="G48" location="'Racks Work Package'!A1" display="'Racks Work Package'!A1" xr:uid="{00000000-0004-0000-0600-000095000000}"/>
    <hyperlink ref="H48" location="'Racks Work Package'!A1" display="'Racks Work Package'!A1" xr:uid="{00000000-0004-0000-0600-000096000000}"/>
    <hyperlink ref="I48" location="'Racks Work Package'!A1" display="'Racks Work Package'!A1" xr:uid="{00000000-0004-0000-0600-000097000000}"/>
    <hyperlink ref="J48" location="'Racks Work Package'!A1" display="'Racks Work Package'!A1" xr:uid="{00000000-0004-0000-0600-000098000000}"/>
    <hyperlink ref="K48" location="'Racks Work Package'!A1" display="'Racks Work Package'!A1" xr:uid="{00000000-0004-0000-0600-000099000000}"/>
    <hyperlink ref="L48" location="'Racks Work Package'!A1" display="'Racks Work Package'!A1" xr:uid="{00000000-0004-0000-0600-00009A000000}"/>
    <hyperlink ref="M48" location="'Racks Work Package'!A1" display="'Racks Work Package'!A1" xr:uid="{00000000-0004-0000-0600-00009B000000}"/>
    <hyperlink ref="N48" location="'Racks Work Package'!A1" display="'Racks Work Package'!A1" xr:uid="{00000000-0004-0000-0600-00009C000000}"/>
    <hyperlink ref="O48" location="'Racks Work Package'!A1" display="'Racks Work Package'!A1" xr:uid="{00000000-0004-0000-0600-00009D000000}"/>
    <hyperlink ref="P48" location="'Racks Work Package'!A1" display="'Racks Work Package'!A1" xr:uid="{00000000-0004-0000-0600-00009E000000}"/>
    <hyperlink ref="Q48" location="'Racks Work Package'!A1" display="'Racks Work Package'!A1" xr:uid="{00000000-0004-0000-0600-00009F000000}"/>
    <hyperlink ref="B49" location="'Racks Work Package'!A1" display="'Racks Work Package'!A1" xr:uid="{00000000-0004-0000-0600-0000A0000000}"/>
    <hyperlink ref="C49" location="'Racks Work Package'!A1" display="'Racks Work Package'!A1" xr:uid="{00000000-0004-0000-0600-0000A1000000}"/>
    <hyperlink ref="D49" location="'Racks Work Package'!A1" display="'Racks Work Package'!A1" xr:uid="{00000000-0004-0000-0600-0000A2000000}"/>
    <hyperlink ref="E49" location="'Racks Work Package'!A1" display="'Racks Work Package'!A1" xr:uid="{00000000-0004-0000-0600-0000A3000000}"/>
    <hyperlink ref="F49" location="'Racks Work Package'!A1" display="'Racks Work Package'!A1" xr:uid="{00000000-0004-0000-0600-0000A4000000}"/>
    <hyperlink ref="G49" location="'Racks Work Package'!A1" display="'Racks Work Package'!A1" xr:uid="{00000000-0004-0000-0600-0000A5000000}"/>
    <hyperlink ref="H49" location="'Racks Work Package'!A1" display="'Racks Work Package'!A1" xr:uid="{00000000-0004-0000-0600-0000A6000000}"/>
    <hyperlink ref="I49" location="'Racks Work Package'!A1" display="'Racks Work Package'!A1" xr:uid="{00000000-0004-0000-0600-0000A7000000}"/>
    <hyperlink ref="J49" location="'Racks Work Package'!A1" display="'Racks Work Package'!A1" xr:uid="{00000000-0004-0000-0600-0000A8000000}"/>
    <hyperlink ref="K49" location="'Racks Work Package'!A1" display="'Racks Work Package'!A1" xr:uid="{00000000-0004-0000-0600-0000A9000000}"/>
    <hyperlink ref="L49" location="'Racks Work Package'!A1" display="'Racks Work Package'!A1" xr:uid="{00000000-0004-0000-0600-0000AA000000}"/>
    <hyperlink ref="M49" location="'Racks Work Package'!A1" display="'Racks Work Package'!A1" xr:uid="{00000000-0004-0000-0600-0000AB000000}"/>
    <hyperlink ref="N49" location="'Racks Work Package'!A1" display="'Racks Work Package'!A1" xr:uid="{00000000-0004-0000-0600-0000AC000000}"/>
    <hyperlink ref="O49" location="'Racks Work Package'!A1" display="'Racks Work Package'!A1" xr:uid="{00000000-0004-0000-0600-0000AD000000}"/>
    <hyperlink ref="P49" location="'Racks Work Package'!A1" display="'Racks Work Package'!A1" xr:uid="{00000000-0004-0000-0600-0000AE000000}"/>
    <hyperlink ref="Q49" location="'Racks Work Package'!A1" display="'Racks Work Package'!A1" xr:uid="{00000000-0004-0000-0600-0000AF000000}"/>
    <hyperlink ref="B50" location="'Racks Work Package'!A1" display="'Racks Work Package'!A1" xr:uid="{00000000-0004-0000-0600-0000B0000000}"/>
    <hyperlink ref="C50" location="'Racks Work Package'!A1" display="'Racks Work Package'!A1" xr:uid="{00000000-0004-0000-0600-0000B1000000}"/>
    <hyperlink ref="D50" location="'Racks Work Package'!A1" display="'Racks Work Package'!A1" xr:uid="{00000000-0004-0000-0600-0000B2000000}"/>
    <hyperlink ref="E50" location="'Racks Work Package'!A1" display="'Racks Work Package'!A1" xr:uid="{00000000-0004-0000-0600-0000B3000000}"/>
    <hyperlink ref="F50" location="'Racks Work Package'!A1" display="'Racks Work Package'!A1" xr:uid="{00000000-0004-0000-0600-0000B4000000}"/>
    <hyperlink ref="G50" location="'Racks Work Package'!A1" display="'Racks Work Package'!A1" xr:uid="{00000000-0004-0000-0600-0000B5000000}"/>
    <hyperlink ref="H50" location="'Racks Work Package'!A1" display="'Racks Work Package'!A1" xr:uid="{00000000-0004-0000-0600-0000B6000000}"/>
    <hyperlink ref="I50" location="'Racks Work Package'!A1" display="'Racks Work Package'!A1" xr:uid="{00000000-0004-0000-0600-0000B7000000}"/>
    <hyperlink ref="J50" location="'Racks Work Package'!A1" display="'Racks Work Package'!A1" xr:uid="{00000000-0004-0000-0600-0000B8000000}"/>
    <hyperlink ref="K50" location="'Racks Work Package'!A1" display="'Racks Work Package'!A1" xr:uid="{00000000-0004-0000-0600-0000B9000000}"/>
    <hyperlink ref="L50" location="'Racks Work Package'!A1" display="'Racks Work Package'!A1" xr:uid="{00000000-0004-0000-0600-0000BA000000}"/>
    <hyperlink ref="M50" location="'Racks Work Package'!A1" display="'Racks Work Package'!A1" xr:uid="{00000000-0004-0000-0600-0000BB000000}"/>
    <hyperlink ref="N50" location="'Racks Work Package'!A1" display="'Racks Work Package'!A1" xr:uid="{00000000-0004-0000-0600-0000BC000000}"/>
    <hyperlink ref="O50" location="'Racks Work Package'!A1" display="'Racks Work Package'!A1" xr:uid="{00000000-0004-0000-0600-0000BD000000}"/>
    <hyperlink ref="P50" location="'Racks Work Package'!A1" display="'Racks Work Package'!A1" xr:uid="{00000000-0004-0000-0600-0000BE000000}"/>
    <hyperlink ref="Q50" location="'Racks Work Package'!A1" display="'Racks Work Package'!A1" xr:uid="{00000000-0004-0000-0600-0000BF000000}"/>
    <hyperlink ref="C11" location="Navigation!A1" display="Return to Navigation Sheet" xr:uid="{00000000-0004-0000-0600-0000C0000000}"/>
    <hyperlink ref="D11" location="Navigation!A1" display="Return to Navigation Sheet" xr:uid="{00000000-0004-0000-0600-0000C1000000}"/>
    <hyperlink ref="E11" location="Navigation!A1" display="Return to Navigation Sheet" xr:uid="{00000000-0004-0000-0600-0000C2000000}"/>
    <hyperlink ref="F11" location="Navigation!A1" display="Return to Navigation Sheet" xr:uid="{00000000-0004-0000-06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Q100"/>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12" width="10.8984375" style="395"/>
    <col min="13" max="13" width="16" style="395" customWidth="1"/>
    <col min="14" max="16384" width="10.8984375" style="395"/>
  </cols>
  <sheetData>
    <row r="1" spans="1:17" ht="16.2" thickBot="1"/>
    <row r="2" spans="1:17" ht="26.1" customHeight="1">
      <c r="B2" s="396"/>
      <c r="C2" s="397"/>
      <c r="D2" s="397"/>
      <c r="E2" s="397"/>
      <c r="F2" s="846" t="s">
        <v>44</v>
      </c>
      <c r="G2" s="847"/>
      <c r="H2" s="847"/>
      <c r="I2" s="847"/>
      <c r="J2" s="847"/>
      <c r="K2" s="847"/>
      <c r="L2" s="848"/>
      <c r="M2" s="853" t="s">
        <v>22</v>
      </c>
      <c r="N2" s="855">
        <v>42818</v>
      </c>
      <c r="O2" s="856"/>
      <c r="P2" s="856"/>
      <c r="Q2" s="857"/>
    </row>
    <row r="3" spans="1:17" ht="15.9" customHeight="1" thickBot="1">
      <c r="B3" s="398"/>
      <c r="C3" s="399"/>
      <c r="D3" s="399"/>
      <c r="E3" s="399"/>
      <c r="F3" s="849"/>
      <c r="G3" s="850"/>
      <c r="H3" s="850"/>
      <c r="I3" s="850"/>
      <c r="J3" s="850"/>
      <c r="K3" s="850"/>
      <c r="L3" s="851"/>
      <c r="M3" s="854"/>
      <c r="N3" s="858"/>
      <c r="O3" s="858"/>
      <c r="P3" s="858"/>
      <c r="Q3" s="859"/>
    </row>
    <row r="4" spans="1:17" ht="18" customHeight="1">
      <c r="B4" s="398"/>
      <c r="C4" s="399"/>
      <c r="D4" s="399"/>
      <c r="E4" s="399"/>
      <c r="F4" s="849"/>
      <c r="G4" s="850"/>
      <c r="H4" s="850"/>
      <c r="I4" s="850"/>
      <c r="J4" s="850"/>
      <c r="K4" s="850"/>
      <c r="L4" s="851"/>
      <c r="M4" s="853" t="s">
        <v>23</v>
      </c>
      <c r="N4" s="856" t="s">
        <v>180</v>
      </c>
      <c r="O4" s="856"/>
      <c r="P4" s="856"/>
      <c r="Q4" s="857"/>
    </row>
    <row r="5" spans="1:17" ht="16.2" thickBot="1">
      <c r="B5" s="398"/>
      <c r="C5" s="399"/>
      <c r="D5" s="399"/>
      <c r="E5" s="399"/>
      <c r="F5" s="849"/>
      <c r="G5" s="850"/>
      <c r="H5" s="850"/>
      <c r="I5" s="850"/>
      <c r="J5" s="850"/>
      <c r="K5" s="850"/>
      <c r="L5" s="851"/>
      <c r="M5" s="860"/>
      <c r="N5" s="858"/>
      <c r="O5" s="858"/>
      <c r="P5" s="858"/>
      <c r="Q5" s="859"/>
    </row>
    <row r="6" spans="1:17" ht="21" customHeight="1">
      <c r="B6" s="398"/>
      <c r="C6" s="399"/>
      <c r="D6" s="399"/>
      <c r="E6" s="399"/>
      <c r="F6" s="849"/>
      <c r="G6" s="850"/>
      <c r="H6" s="850"/>
      <c r="I6" s="850"/>
      <c r="J6" s="850"/>
      <c r="K6" s="850"/>
      <c r="L6" s="850"/>
      <c r="M6" s="861" t="s">
        <v>24</v>
      </c>
      <c r="N6" s="863"/>
      <c r="O6" s="863"/>
      <c r="P6" s="863"/>
      <c r="Q6" s="864"/>
    </row>
    <row r="7" spans="1:17" ht="16.2" thickBot="1">
      <c r="B7" s="398"/>
      <c r="C7" s="399"/>
      <c r="D7" s="399"/>
      <c r="E7" s="399"/>
      <c r="F7" s="849"/>
      <c r="G7" s="852"/>
      <c r="H7" s="852"/>
      <c r="I7" s="852"/>
      <c r="J7" s="852"/>
      <c r="K7" s="852"/>
      <c r="L7" s="852"/>
      <c r="M7" s="862"/>
      <c r="N7" s="865"/>
      <c r="O7" s="865"/>
      <c r="P7" s="865"/>
      <c r="Q7" s="866"/>
    </row>
    <row r="8" spans="1:17" s="400" customFormat="1" ht="27" customHeight="1">
      <c r="B8" s="805" t="s">
        <v>26</v>
      </c>
      <c r="C8" s="806"/>
      <c r="D8" s="806"/>
      <c r="E8" s="806"/>
      <c r="F8" s="807"/>
      <c r="G8" s="805" t="s">
        <v>25</v>
      </c>
      <c r="H8" s="806"/>
      <c r="I8" s="806"/>
      <c r="J8" s="806"/>
      <c r="K8" s="806"/>
      <c r="L8" s="806"/>
      <c r="M8" s="828"/>
      <c r="N8" s="829" t="s">
        <v>27</v>
      </c>
      <c r="O8" s="830"/>
      <c r="P8" s="830"/>
      <c r="Q8" s="828"/>
    </row>
    <row r="9" spans="1:17" ht="24" customHeight="1">
      <c r="B9" s="831" t="str">
        <f>'Det Sup Syst Control Account'!C45</f>
        <v>Detector Gas and Cooling Services Systems</v>
      </c>
      <c r="C9" s="832"/>
      <c r="D9" s="832"/>
      <c r="E9" s="832"/>
      <c r="F9" s="833"/>
      <c r="G9" s="829" t="str">
        <f>'Det Sup Syst Control Account'!B45</f>
        <v>2.04.01.04</v>
      </c>
      <c r="H9" s="830"/>
      <c r="I9" s="830"/>
      <c r="J9" s="830"/>
      <c r="K9" s="830"/>
      <c r="L9" s="830"/>
      <c r="M9" s="828"/>
      <c r="N9" s="840" t="s">
        <v>43</v>
      </c>
      <c r="O9" s="841"/>
      <c r="P9" s="841"/>
      <c r="Q9" s="842"/>
    </row>
    <row r="10" spans="1:17" ht="24" customHeight="1" thickBot="1">
      <c r="B10" s="834"/>
      <c r="C10" s="835"/>
      <c r="D10" s="835"/>
      <c r="E10" s="835"/>
      <c r="F10" s="836"/>
      <c r="G10" s="837"/>
      <c r="H10" s="838"/>
      <c r="I10" s="838"/>
      <c r="J10" s="838"/>
      <c r="K10" s="838"/>
      <c r="L10" s="838"/>
      <c r="M10" s="839"/>
      <c r="N10" s="843"/>
      <c r="O10" s="844"/>
      <c r="P10" s="844"/>
      <c r="Q10" s="845"/>
    </row>
    <row r="11" spans="1:17" ht="24" customHeight="1" thickBot="1">
      <c r="B11" s="469"/>
      <c r="C11" s="788" t="s">
        <v>362</v>
      </c>
      <c r="D11" s="788"/>
      <c r="E11" s="788"/>
      <c r="F11" s="788"/>
      <c r="G11" s="468"/>
      <c r="H11" s="468"/>
      <c r="I11" s="468"/>
      <c r="J11" s="468"/>
      <c r="K11" s="468"/>
      <c r="L11" s="468"/>
      <c r="M11" s="468"/>
      <c r="N11" s="470"/>
      <c r="O11" s="470"/>
      <c r="P11" s="470"/>
      <c r="Q11" s="471"/>
    </row>
    <row r="12" spans="1:17" s="400" customFormat="1" ht="27" customHeight="1">
      <c r="A12" s="395"/>
      <c r="B12" s="802" t="s">
        <v>28</v>
      </c>
      <c r="C12" s="803"/>
      <c r="D12" s="803"/>
      <c r="E12" s="803"/>
      <c r="F12" s="803"/>
      <c r="G12" s="803"/>
      <c r="H12" s="803"/>
      <c r="I12" s="803"/>
      <c r="J12" s="803"/>
      <c r="K12" s="803"/>
      <c r="L12" s="803"/>
      <c r="M12" s="803"/>
      <c r="N12" s="803"/>
      <c r="O12" s="803"/>
      <c r="P12" s="803"/>
      <c r="Q12" s="804"/>
    </row>
    <row r="13" spans="1:17" ht="36.9" customHeight="1">
      <c r="B13" s="867" t="s">
        <v>434</v>
      </c>
      <c r="C13" s="868"/>
      <c r="D13" s="868"/>
      <c r="E13" s="868"/>
      <c r="F13" s="868"/>
      <c r="G13" s="868"/>
      <c r="H13" s="868"/>
      <c r="I13" s="868"/>
      <c r="J13" s="868"/>
      <c r="K13" s="868"/>
      <c r="L13" s="868"/>
      <c r="M13" s="868"/>
      <c r="N13" s="868"/>
      <c r="O13" s="868"/>
      <c r="P13" s="868"/>
      <c r="Q13" s="869"/>
    </row>
    <row r="14" spans="1:17" ht="36.9" customHeight="1">
      <c r="B14" s="867"/>
      <c r="C14" s="868"/>
      <c r="D14" s="868"/>
      <c r="E14" s="868"/>
      <c r="F14" s="868"/>
      <c r="G14" s="868"/>
      <c r="H14" s="868"/>
      <c r="I14" s="868"/>
      <c r="J14" s="868"/>
      <c r="K14" s="868"/>
      <c r="L14" s="868"/>
      <c r="M14" s="868"/>
      <c r="N14" s="868"/>
      <c r="O14" s="868"/>
      <c r="P14" s="868"/>
      <c r="Q14" s="869"/>
    </row>
    <row r="15" spans="1:17" ht="36.9" customHeight="1">
      <c r="B15" s="867"/>
      <c r="C15" s="868"/>
      <c r="D15" s="868"/>
      <c r="E15" s="868"/>
      <c r="F15" s="868"/>
      <c r="G15" s="868"/>
      <c r="H15" s="868"/>
      <c r="I15" s="868"/>
      <c r="J15" s="868"/>
      <c r="K15" s="868"/>
      <c r="L15" s="868"/>
      <c r="M15" s="868"/>
      <c r="N15" s="868"/>
      <c r="O15" s="868"/>
      <c r="P15" s="868"/>
      <c r="Q15" s="869"/>
    </row>
    <row r="16" spans="1:17" ht="36.9" customHeight="1">
      <c r="B16" s="867"/>
      <c r="C16" s="868"/>
      <c r="D16" s="868"/>
      <c r="E16" s="868"/>
      <c r="F16" s="868"/>
      <c r="G16" s="868"/>
      <c r="H16" s="868"/>
      <c r="I16" s="868"/>
      <c r="J16" s="868"/>
      <c r="K16" s="868"/>
      <c r="L16" s="868"/>
      <c r="M16" s="868"/>
      <c r="N16" s="868"/>
      <c r="O16" s="868"/>
      <c r="P16" s="868"/>
      <c r="Q16" s="869"/>
    </row>
    <row r="17" spans="2:17" ht="36.9" customHeight="1">
      <c r="B17" s="867"/>
      <c r="C17" s="868"/>
      <c r="D17" s="868"/>
      <c r="E17" s="868"/>
      <c r="F17" s="868"/>
      <c r="G17" s="868"/>
      <c r="H17" s="868"/>
      <c r="I17" s="868"/>
      <c r="J17" s="868"/>
      <c r="K17" s="868"/>
      <c r="L17" s="868"/>
      <c r="M17" s="868"/>
      <c r="N17" s="868"/>
      <c r="O17" s="868"/>
      <c r="P17" s="868"/>
      <c r="Q17" s="869"/>
    </row>
    <row r="18" spans="2:17" ht="36.9" customHeight="1">
      <c r="B18" s="867"/>
      <c r="C18" s="868"/>
      <c r="D18" s="868"/>
      <c r="E18" s="868"/>
      <c r="F18" s="868"/>
      <c r="G18" s="868"/>
      <c r="H18" s="868"/>
      <c r="I18" s="868"/>
      <c r="J18" s="868"/>
      <c r="K18" s="868"/>
      <c r="L18" s="868"/>
      <c r="M18" s="868"/>
      <c r="N18" s="868"/>
      <c r="O18" s="868"/>
      <c r="P18" s="868"/>
      <c r="Q18" s="869"/>
    </row>
    <row r="19" spans="2:17" ht="36.9" customHeight="1">
      <c r="B19" s="870"/>
      <c r="C19" s="868"/>
      <c r="D19" s="868"/>
      <c r="E19" s="868"/>
      <c r="F19" s="868"/>
      <c r="G19" s="868"/>
      <c r="H19" s="868"/>
      <c r="I19" s="868"/>
      <c r="J19" s="868"/>
      <c r="K19" s="868"/>
      <c r="L19" s="868"/>
      <c r="M19" s="868"/>
      <c r="N19" s="868"/>
      <c r="O19" s="868"/>
      <c r="P19" s="868"/>
      <c r="Q19" s="869"/>
    </row>
    <row r="20" spans="2:17" ht="36.9" customHeight="1">
      <c r="B20" s="870"/>
      <c r="C20" s="868"/>
      <c r="D20" s="868"/>
      <c r="E20" s="868"/>
      <c r="F20" s="868"/>
      <c r="G20" s="868"/>
      <c r="H20" s="868"/>
      <c r="I20" s="868"/>
      <c r="J20" s="868"/>
      <c r="K20" s="868"/>
      <c r="L20" s="868"/>
      <c r="M20" s="868"/>
      <c r="N20" s="868"/>
      <c r="O20" s="868"/>
      <c r="P20" s="868"/>
      <c r="Q20" s="869"/>
    </row>
    <row r="21" spans="2:17" ht="36.9" customHeight="1">
      <c r="B21" s="870"/>
      <c r="C21" s="868"/>
      <c r="D21" s="868"/>
      <c r="E21" s="868"/>
      <c r="F21" s="868"/>
      <c r="G21" s="868"/>
      <c r="H21" s="868"/>
      <c r="I21" s="868"/>
      <c r="J21" s="868"/>
      <c r="K21" s="868"/>
      <c r="L21" s="868"/>
      <c r="M21" s="868"/>
      <c r="N21" s="868"/>
      <c r="O21" s="868"/>
      <c r="P21" s="868"/>
      <c r="Q21" s="869"/>
    </row>
    <row r="22" spans="2:17" ht="36.9" customHeight="1">
      <c r="B22" s="870"/>
      <c r="C22" s="868"/>
      <c r="D22" s="868"/>
      <c r="E22" s="868"/>
      <c r="F22" s="868"/>
      <c r="G22" s="868"/>
      <c r="H22" s="868"/>
      <c r="I22" s="868"/>
      <c r="J22" s="868"/>
      <c r="K22" s="868"/>
      <c r="L22" s="868"/>
      <c r="M22" s="868"/>
      <c r="N22" s="868"/>
      <c r="O22" s="868"/>
      <c r="P22" s="868"/>
      <c r="Q22" s="869"/>
    </row>
    <row r="23" spans="2:17" ht="36.9" customHeight="1">
      <c r="B23" s="870"/>
      <c r="C23" s="868"/>
      <c r="D23" s="868"/>
      <c r="E23" s="868"/>
      <c r="F23" s="868"/>
      <c r="G23" s="868"/>
      <c r="H23" s="868"/>
      <c r="I23" s="868"/>
      <c r="J23" s="868"/>
      <c r="K23" s="868"/>
      <c r="L23" s="868"/>
      <c r="M23" s="868"/>
      <c r="N23" s="868"/>
      <c r="O23" s="868"/>
      <c r="P23" s="868"/>
      <c r="Q23" s="869"/>
    </row>
    <row r="24" spans="2:17" ht="36.9" customHeight="1" thickBot="1">
      <c r="B24" s="871"/>
      <c r="C24" s="872"/>
      <c r="D24" s="872"/>
      <c r="E24" s="872"/>
      <c r="F24" s="872"/>
      <c r="G24" s="872"/>
      <c r="H24" s="872"/>
      <c r="I24" s="872"/>
      <c r="J24" s="872"/>
      <c r="K24" s="872"/>
      <c r="L24" s="872"/>
      <c r="M24" s="872"/>
      <c r="N24" s="872"/>
      <c r="O24" s="872"/>
      <c r="P24" s="872"/>
      <c r="Q24" s="873"/>
    </row>
    <row r="25" spans="2:17" s="400" customFormat="1" ht="27" customHeight="1">
      <c r="B25" s="805" t="s">
        <v>29</v>
      </c>
      <c r="C25" s="806"/>
      <c r="D25" s="806"/>
      <c r="E25" s="806"/>
      <c r="F25" s="806"/>
      <c r="G25" s="806"/>
      <c r="H25" s="806"/>
      <c r="I25" s="806"/>
      <c r="J25" s="806"/>
      <c r="K25" s="806"/>
      <c r="L25" s="806"/>
      <c r="M25" s="806"/>
      <c r="N25" s="806"/>
      <c r="O25" s="806"/>
      <c r="P25" s="806"/>
      <c r="Q25" s="807"/>
    </row>
    <row r="26" spans="2:17">
      <c r="B26" s="401"/>
      <c r="Q26" s="402"/>
    </row>
    <row r="27" spans="2:17">
      <c r="B27" s="401"/>
      <c r="Q27" s="402"/>
    </row>
    <row r="28" spans="2:17" ht="18.600000000000001" thickBot="1">
      <c r="B28" s="401"/>
      <c r="C28" s="20" t="s">
        <v>42</v>
      </c>
      <c r="D28" s="404" t="s">
        <v>30</v>
      </c>
      <c r="Q28" s="402"/>
    </row>
    <row r="29" spans="2:17" ht="18.600000000000001" thickBot="1">
      <c r="B29" s="401"/>
      <c r="C29" s="20"/>
      <c r="D29" s="404" t="s">
        <v>31</v>
      </c>
      <c r="Q29" s="402"/>
    </row>
    <row r="30" spans="2:17" ht="18.600000000000001" thickBot="1">
      <c r="B30" s="401"/>
      <c r="C30" s="20"/>
      <c r="D30" s="404" t="s">
        <v>32</v>
      </c>
      <c r="Q30" s="402"/>
    </row>
    <row r="31" spans="2:17" ht="18.600000000000001" thickBot="1">
      <c r="B31" s="401"/>
      <c r="C31" s="20"/>
      <c r="D31" s="404" t="s">
        <v>33</v>
      </c>
      <c r="Q31" s="402"/>
    </row>
    <row r="32" spans="2:17" ht="18.600000000000001" thickBot="1">
      <c r="B32" s="401"/>
      <c r="C32" s="20"/>
      <c r="D32" s="404" t="s">
        <v>34</v>
      </c>
      <c r="Q32" s="402"/>
    </row>
    <row r="33" spans="2:17" ht="18.600000000000001" thickBot="1">
      <c r="B33" s="401"/>
      <c r="C33" s="20" t="s">
        <v>42</v>
      </c>
      <c r="D33" s="404" t="s">
        <v>35</v>
      </c>
      <c r="Q33" s="402"/>
    </row>
    <row r="34" spans="2:17" ht="18.600000000000001" thickBot="1">
      <c r="B34" s="401"/>
      <c r="C34" s="20" t="s">
        <v>42</v>
      </c>
      <c r="D34" s="404" t="s">
        <v>36</v>
      </c>
      <c r="Q34" s="402"/>
    </row>
    <row r="35" spans="2:17" ht="18.600000000000001" thickBot="1">
      <c r="B35" s="401"/>
      <c r="C35" s="20"/>
      <c r="D35" s="404" t="s">
        <v>37</v>
      </c>
      <c r="Q35" s="402"/>
    </row>
    <row r="36" spans="2:17">
      <c r="B36" s="401"/>
      <c r="Q36" s="402"/>
    </row>
    <row r="37" spans="2:17" ht="16.2" thickBot="1">
      <c r="B37" s="405"/>
      <c r="C37" s="403"/>
      <c r="D37" s="403"/>
      <c r="E37" s="403"/>
      <c r="F37" s="403"/>
      <c r="G37" s="403"/>
      <c r="H37" s="403"/>
      <c r="I37" s="403"/>
      <c r="J37" s="403"/>
      <c r="K37" s="403"/>
      <c r="L37" s="403"/>
      <c r="M37" s="403"/>
      <c r="N37" s="403"/>
      <c r="O37" s="403"/>
      <c r="P37" s="403"/>
      <c r="Q37" s="406"/>
    </row>
    <row r="38" spans="2:17" s="400" customFormat="1" ht="26.1" customHeight="1">
      <c r="B38" s="805" t="s">
        <v>38</v>
      </c>
      <c r="C38" s="806"/>
      <c r="D38" s="806"/>
      <c r="E38" s="806"/>
      <c r="F38" s="806"/>
      <c r="G38" s="806"/>
      <c r="H38" s="806"/>
      <c r="I38" s="806"/>
      <c r="J38" s="806"/>
      <c r="K38" s="806"/>
      <c r="L38" s="806"/>
      <c r="M38" s="806"/>
      <c r="N38" s="806"/>
      <c r="O38" s="806"/>
      <c r="P38" s="806"/>
      <c r="Q38" s="807"/>
    </row>
    <row r="39" spans="2:17">
      <c r="B39" s="808" t="s">
        <v>179</v>
      </c>
      <c r="C39" s="809"/>
      <c r="D39" s="809"/>
      <c r="E39" s="809"/>
      <c r="F39" s="809"/>
      <c r="G39" s="809"/>
      <c r="H39" s="809"/>
      <c r="I39" s="809"/>
      <c r="J39" s="809"/>
      <c r="K39" s="809"/>
      <c r="L39" s="809"/>
      <c r="M39" s="809"/>
      <c r="N39" s="809"/>
      <c r="O39" s="809"/>
      <c r="P39" s="809"/>
      <c r="Q39" s="810"/>
    </row>
    <row r="40" spans="2:17">
      <c r="B40" s="811"/>
      <c r="C40" s="809"/>
      <c r="D40" s="809"/>
      <c r="E40" s="809"/>
      <c r="F40" s="809"/>
      <c r="G40" s="809"/>
      <c r="H40" s="809"/>
      <c r="I40" s="809"/>
      <c r="J40" s="809"/>
      <c r="K40" s="809"/>
      <c r="L40" s="809"/>
      <c r="M40" s="809"/>
      <c r="N40" s="809"/>
      <c r="O40" s="809"/>
      <c r="P40" s="809"/>
      <c r="Q40" s="810"/>
    </row>
    <row r="41" spans="2:17">
      <c r="B41" s="811"/>
      <c r="C41" s="809"/>
      <c r="D41" s="809"/>
      <c r="E41" s="809"/>
      <c r="F41" s="809"/>
      <c r="G41" s="809"/>
      <c r="H41" s="809"/>
      <c r="I41" s="809"/>
      <c r="J41" s="809"/>
      <c r="K41" s="809"/>
      <c r="L41" s="809"/>
      <c r="M41" s="809"/>
      <c r="N41" s="809"/>
      <c r="O41" s="809"/>
      <c r="P41" s="809"/>
      <c r="Q41" s="810"/>
    </row>
    <row r="42" spans="2:17">
      <c r="B42" s="811"/>
      <c r="C42" s="809"/>
      <c r="D42" s="809"/>
      <c r="E42" s="809"/>
      <c r="F42" s="809"/>
      <c r="G42" s="809"/>
      <c r="H42" s="809"/>
      <c r="I42" s="809"/>
      <c r="J42" s="809"/>
      <c r="K42" s="809"/>
      <c r="L42" s="809"/>
      <c r="M42" s="809"/>
      <c r="N42" s="809"/>
      <c r="O42" s="809"/>
      <c r="P42" s="809"/>
      <c r="Q42" s="810"/>
    </row>
    <row r="43" spans="2:17">
      <c r="B43" s="811"/>
      <c r="C43" s="809"/>
      <c r="D43" s="809"/>
      <c r="E43" s="809"/>
      <c r="F43" s="809"/>
      <c r="G43" s="809"/>
      <c r="H43" s="809"/>
      <c r="I43" s="809"/>
      <c r="J43" s="809"/>
      <c r="K43" s="809"/>
      <c r="L43" s="809"/>
      <c r="M43" s="809"/>
      <c r="N43" s="809"/>
      <c r="O43" s="809"/>
      <c r="P43" s="809"/>
      <c r="Q43" s="810"/>
    </row>
    <row r="44" spans="2:17">
      <c r="B44" s="811"/>
      <c r="C44" s="809"/>
      <c r="D44" s="809"/>
      <c r="E44" s="809"/>
      <c r="F44" s="809"/>
      <c r="G44" s="809"/>
      <c r="H44" s="809"/>
      <c r="I44" s="809"/>
      <c r="J44" s="809"/>
      <c r="K44" s="809"/>
      <c r="L44" s="809"/>
      <c r="M44" s="809"/>
      <c r="N44" s="809"/>
      <c r="O44" s="809"/>
      <c r="P44" s="809"/>
      <c r="Q44" s="810"/>
    </row>
    <row r="45" spans="2:17">
      <c r="B45" s="811"/>
      <c r="C45" s="809"/>
      <c r="D45" s="809"/>
      <c r="E45" s="809"/>
      <c r="F45" s="809"/>
      <c r="G45" s="809"/>
      <c r="H45" s="809"/>
      <c r="I45" s="809"/>
      <c r="J45" s="809"/>
      <c r="K45" s="809"/>
      <c r="L45" s="809"/>
      <c r="M45" s="809"/>
      <c r="N45" s="809"/>
      <c r="O45" s="809"/>
      <c r="P45" s="809"/>
      <c r="Q45" s="810"/>
    </row>
    <row r="46" spans="2:17">
      <c r="B46" s="811"/>
      <c r="C46" s="809"/>
      <c r="D46" s="809"/>
      <c r="E46" s="809"/>
      <c r="F46" s="809"/>
      <c r="G46" s="809"/>
      <c r="H46" s="809"/>
      <c r="I46" s="809"/>
      <c r="J46" s="809"/>
      <c r="K46" s="809"/>
      <c r="L46" s="809"/>
      <c r="M46" s="809"/>
      <c r="N46" s="809"/>
      <c r="O46" s="809"/>
      <c r="P46" s="809"/>
      <c r="Q46" s="810"/>
    </row>
    <row r="47" spans="2:17">
      <c r="B47" s="811"/>
      <c r="C47" s="809"/>
      <c r="D47" s="809"/>
      <c r="E47" s="809"/>
      <c r="F47" s="809"/>
      <c r="G47" s="809"/>
      <c r="H47" s="809"/>
      <c r="I47" s="809"/>
      <c r="J47" s="809"/>
      <c r="K47" s="809"/>
      <c r="L47" s="809"/>
      <c r="M47" s="809"/>
      <c r="N47" s="809"/>
      <c r="O47" s="809"/>
      <c r="P47" s="809"/>
      <c r="Q47" s="810"/>
    </row>
    <row r="48" spans="2:17">
      <c r="B48" s="811"/>
      <c r="C48" s="809"/>
      <c r="D48" s="809"/>
      <c r="E48" s="809"/>
      <c r="F48" s="809"/>
      <c r="G48" s="809"/>
      <c r="H48" s="809"/>
      <c r="I48" s="809"/>
      <c r="J48" s="809"/>
      <c r="K48" s="809"/>
      <c r="L48" s="809"/>
      <c r="M48" s="809"/>
      <c r="N48" s="809"/>
      <c r="O48" s="809"/>
      <c r="P48" s="809"/>
      <c r="Q48" s="810"/>
    </row>
    <row r="49" spans="2:17">
      <c r="B49" s="811"/>
      <c r="C49" s="809"/>
      <c r="D49" s="809"/>
      <c r="E49" s="809"/>
      <c r="F49" s="809"/>
      <c r="G49" s="809"/>
      <c r="H49" s="809"/>
      <c r="I49" s="809"/>
      <c r="J49" s="809"/>
      <c r="K49" s="809"/>
      <c r="L49" s="809"/>
      <c r="M49" s="809"/>
      <c r="N49" s="809"/>
      <c r="O49" s="809"/>
      <c r="P49" s="809"/>
      <c r="Q49" s="810"/>
    </row>
    <row r="50" spans="2:17" ht="16.2" thickBot="1">
      <c r="B50" s="812"/>
      <c r="C50" s="813"/>
      <c r="D50" s="813"/>
      <c r="E50" s="813"/>
      <c r="F50" s="813"/>
      <c r="G50" s="813"/>
      <c r="H50" s="813"/>
      <c r="I50" s="813"/>
      <c r="J50" s="813"/>
      <c r="K50" s="813"/>
      <c r="L50" s="813"/>
      <c r="M50" s="813"/>
      <c r="N50" s="813"/>
      <c r="O50" s="813"/>
      <c r="P50" s="813"/>
      <c r="Q50" s="814"/>
    </row>
    <row r="51" spans="2:17">
      <c r="B51" s="815" t="s">
        <v>39</v>
      </c>
      <c r="C51" s="816"/>
      <c r="D51" s="816"/>
      <c r="E51" s="816"/>
      <c r="F51" s="816"/>
      <c r="G51" s="816"/>
      <c r="H51" s="816"/>
      <c r="I51" s="816"/>
      <c r="J51" s="816"/>
      <c r="K51" s="816"/>
      <c r="L51" s="816"/>
      <c r="M51" s="816"/>
      <c r="N51" s="816"/>
      <c r="O51" s="816"/>
      <c r="P51" s="816"/>
      <c r="Q51" s="817"/>
    </row>
    <row r="52" spans="2:17">
      <c r="B52" s="818"/>
      <c r="C52" s="819"/>
      <c r="D52" s="819"/>
      <c r="E52" s="819"/>
      <c r="F52" s="819"/>
      <c r="G52" s="819"/>
      <c r="H52" s="819"/>
      <c r="I52" s="819"/>
      <c r="J52" s="819"/>
      <c r="K52" s="819"/>
      <c r="L52" s="819"/>
      <c r="M52" s="819"/>
      <c r="N52" s="819"/>
      <c r="O52" s="819"/>
      <c r="P52" s="819"/>
      <c r="Q52" s="820"/>
    </row>
    <row r="53" spans="2:17">
      <c r="B53" s="795" t="s">
        <v>198</v>
      </c>
      <c r="C53" s="796"/>
      <c r="D53" s="796"/>
      <c r="E53" s="796"/>
      <c r="F53" s="796"/>
      <c r="G53" s="796"/>
      <c r="H53" s="796"/>
      <c r="I53" s="796"/>
      <c r="J53" s="796"/>
      <c r="K53" s="796"/>
      <c r="L53" s="796"/>
      <c r="M53" s="796"/>
      <c r="N53" s="796"/>
      <c r="O53" s="796"/>
      <c r="P53" s="796"/>
      <c r="Q53" s="797"/>
    </row>
    <row r="54" spans="2:17">
      <c r="B54" s="798"/>
      <c r="C54" s="796"/>
      <c r="D54" s="796"/>
      <c r="E54" s="796"/>
      <c r="F54" s="796"/>
      <c r="G54" s="796"/>
      <c r="H54" s="796"/>
      <c r="I54" s="796"/>
      <c r="J54" s="796"/>
      <c r="K54" s="796"/>
      <c r="L54" s="796"/>
      <c r="M54" s="796"/>
      <c r="N54" s="796"/>
      <c r="O54" s="796"/>
      <c r="P54" s="796"/>
      <c r="Q54" s="797"/>
    </row>
    <row r="55" spans="2:17">
      <c r="B55" s="798"/>
      <c r="C55" s="796"/>
      <c r="D55" s="796"/>
      <c r="E55" s="796"/>
      <c r="F55" s="796"/>
      <c r="G55" s="796"/>
      <c r="H55" s="796"/>
      <c r="I55" s="796"/>
      <c r="J55" s="796"/>
      <c r="K55" s="796"/>
      <c r="L55" s="796"/>
      <c r="M55" s="796"/>
      <c r="N55" s="796"/>
      <c r="O55" s="796"/>
      <c r="P55" s="796"/>
      <c r="Q55" s="797"/>
    </row>
    <row r="56" spans="2:17">
      <c r="B56" s="798"/>
      <c r="C56" s="796"/>
      <c r="D56" s="796"/>
      <c r="E56" s="796"/>
      <c r="F56" s="796"/>
      <c r="G56" s="796"/>
      <c r="H56" s="796"/>
      <c r="I56" s="796"/>
      <c r="J56" s="796"/>
      <c r="K56" s="796"/>
      <c r="L56" s="796"/>
      <c r="M56" s="796"/>
      <c r="N56" s="796"/>
      <c r="O56" s="796"/>
      <c r="P56" s="796"/>
      <c r="Q56" s="797"/>
    </row>
    <row r="57" spans="2:17">
      <c r="B57" s="798"/>
      <c r="C57" s="796"/>
      <c r="D57" s="796"/>
      <c r="E57" s="796"/>
      <c r="F57" s="796"/>
      <c r="G57" s="796"/>
      <c r="H57" s="796"/>
      <c r="I57" s="796"/>
      <c r="J57" s="796"/>
      <c r="K57" s="796"/>
      <c r="L57" s="796"/>
      <c r="M57" s="796"/>
      <c r="N57" s="796"/>
      <c r="O57" s="796"/>
      <c r="P57" s="796"/>
      <c r="Q57" s="797"/>
    </row>
    <row r="58" spans="2:17">
      <c r="B58" s="798"/>
      <c r="C58" s="796"/>
      <c r="D58" s="796"/>
      <c r="E58" s="796"/>
      <c r="F58" s="796"/>
      <c r="G58" s="796"/>
      <c r="H58" s="796"/>
      <c r="I58" s="796"/>
      <c r="J58" s="796"/>
      <c r="K58" s="796"/>
      <c r="L58" s="796"/>
      <c r="M58" s="796"/>
      <c r="N58" s="796"/>
      <c r="O58" s="796"/>
      <c r="P58" s="796"/>
      <c r="Q58" s="797"/>
    </row>
    <row r="59" spans="2:17">
      <c r="B59" s="798"/>
      <c r="C59" s="796"/>
      <c r="D59" s="796"/>
      <c r="E59" s="796"/>
      <c r="F59" s="796"/>
      <c r="G59" s="796"/>
      <c r="H59" s="796"/>
      <c r="I59" s="796"/>
      <c r="J59" s="796"/>
      <c r="K59" s="796"/>
      <c r="L59" s="796"/>
      <c r="M59" s="796"/>
      <c r="N59" s="796"/>
      <c r="O59" s="796"/>
      <c r="P59" s="796"/>
      <c r="Q59" s="797"/>
    </row>
    <row r="60" spans="2:17">
      <c r="B60" s="798"/>
      <c r="C60" s="796"/>
      <c r="D60" s="796"/>
      <c r="E60" s="796"/>
      <c r="F60" s="796"/>
      <c r="G60" s="796"/>
      <c r="H60" s="796"/>
      <c r="I60" s="796"/>
      <c r="J60" s="796"/>
      <c r="K60" s="796"/>
      <c r="L60" s="796"/>
      <c r="M60" s="796"/>
      <c r="N60" s="796"/>
      <c r="O60" s="796"/>
      <c r="P60" s="796"/>
      <c r="Q60" s="797"/>
    </row>
    <row r="61" spans="2:17">
      <c r="B61" s="798"/>
      <c r="C61" s="796"/>
      <c r="D61" s="796"/>
      <c r="E61" s="796"/>
      <c r="F61" s="796"/>
      <c r="G61" s="796"/>
      <c r="H61" s="796"/>
      <c r="I61" s="796"/>
      <c r="J61" s="796"/>
      <c r="K61" s="796"/>
      <c r="L61" s="796"/>
      <c r="M61" s="796"/>
      <c r="N61" s="796"/>
      <c r="O61" s="796"/>
      <c r="P61" s="796"/>
      <c r="Q61" s="797"/>
    </row>
    <row r="62" spans="2:17">
      <c r="B62" s="798"/>
      <c r="C62" s="796"/>
      <c r="D62" s="796"/>
      <c r="E62" s="796"/>
      <c r="F62" s="796"/>
      <c r="G62" s="796"/>
      <c r="H62" s="796"/>
      <c r="I62" s="796"/>
      <c r="J62" s="796"/>
      <c r="K62" s="796"/>
      <c r="L62" s="796"/>
      <c r="M62" s="796"/>
      <c r="N62" s="796"/>
      <c r="O62" s="796"/>
      <c r="P62" s="796"/>
      <c r="Q62" s="797"/>
    </row>
    <row r="63" spans="2:17">
      <c r="B63" s="798"/>
      <c r="C63" s="796"/>
      <c r="D63" s="796"/>
      <c r="E63" s="796"/>
      <c r="F63" s="796"/>
      <c r="G63" s="796"/>
      <c r="H63" s="796"/>
      <c r="I63" s="796"/>
      <c r="J63" s="796"/>
      <c r="K63" s="796"/>
      <c r="L63" s="796"/>
      <c r="M63" s="796"/>
      <c r="N63" s="796"/>
      <c r="O63" s="796"/>
      <c r="P63" s="796"/>
      <c r="Q63" s="797"/>
    </row>
    <row r="64" spans="2:17">
      <c r="B64" s="798"/>
      <c r="C64" s="796"/>
      <c r="D64" s="796"/>
      <c r="E64" s="796"/>
      <c r="F64" s="796"/>
      <c r="G64" s="796"/>
      <c r="H64" s="796"/>
      <c r="I64" s="796"/>
      <c r="J64" s="796"/>
      <c r="K64" s="796"/>
      <c r="L64" s="796"/>
      <c r="M64" s="796"/>
      <c r="N64" s="796"/>
      <c r="O64" s="796"/>
      <c r="P64" s="796"/>
      <c r="Q64" s="797"/>
    </row>
    <row r="65" spans="2:17">
      <c r="B65" s="798"/>
      <c r="C65" s="796"/>
      <c r="D65" s="796"/>
      <c r="E65" s="796"/>
      <c r="F65" s="796"/>
      <c r="G65" s="796"/>
      <c r="H65" s="796"/>
      <c r="I65" s="796"/>
      <c r="J65" s="796"/>
      <c r="K65" s="796"/>
      <c r="L65" s="796"/>
      <c r="M65" s="796"/>
      <c r="N65" s="796"/>
      <c r="O65" s="796"/>
      <c r="P65" s="796"/>
      <c r="Q65" s="797"/>
    </row>
    <row r="66" spans="2:17">
      <c r="B66" s="798"/>
      <c r="C66" s="796"/>
      <c r="D66" s="796"/>
      <c r="E66" s="796"/>
      <c r="F66" s="796"/>
      <c r="G66" s="796"/>
      <c r="H66" s="796"/>
      <c r="I66" s="796"/>
      <c r="J66" s="796"/>
      <c r="K66" s="796"/>
      <c r="L66" s="796"/>
      <c r="M66" s="796"/>
      <c r="N66" s="796"/>
      <c r="O66" s="796"/>
      <c r="P66" s="796"/>
      <c r="Q66" s="797"/>
    </row>
    <row r="67" spans="2:17">
      <c r="B67" s="798"/>
      <c r="C67" s="796"/>
      <c r="D67" s="796"/>
      <c r="E67" s="796"/>
      <c r="F67" s="796"/>
      <c r="G67" s="796"/>
      <c r="H67" s="796"/>
      <c r="I67" s="796"/>
      <c r="J67" s="796"/>
      <c r="K67" s="796"/>
      <c r="L67" s="796"/>
      <c r="M67" s="796"/>
      <c r="N67" s="796"/>
      <c r="O67" s="796"/>
      <c r="P67" s="796"/>
      <c r="Q67" s="797"/>
    </row>
    <row r="68" spans="2:17" ht="16.2" thickBot="1">
      <c r="B68" s="799"/>
      <c r="C68" s="800"/>
      <c r="D68" s="800"/>
      <c r="E68" s="800"/>
      <c r="F68" s="800"/>
      <c r="G68" s="800"/>
      <c r="H68" s="800"/>
      <c r="I68" s="800"/>
      <c r="J68" s="800"/>
      <c r="K68" s="800"/>
      <c r="L68" s="800"/>
      <c r="M68" s="800"/>
      <c r="N68" s="800"/>
      <c r="O68" s="800"/>
      <c r="P68" s="800"/>
      <c r="Q68" s="801"/>
    </row>
    <row r="69" spans="2:17">
      <c r="B69" s="770" t="s">
        <v>40</v>
      </c>
      <c r="C69" s="771"/>
      <c r="D69" s="771"/>
      <c r="E69" s="771"/>
      <c r="F69" s="771"/>
      <c r="G69" s="771"/>
      <c r="H69" s="771"/>
      <c r="I69" s="771"/>
      <c r="J69" s="771"/>
      <c r="K69" s="771"/>
      <c r="L69" s="771"/>
      <c r="M69" s="771"/>
      <c r="N69" s="771"/>
      <c r="O69" s="771"/>
      <c r="P69" s="771"/>
      <c r="Q69" s="772"/>
    </row>
    <row r="70" spans="2:17">
      <c r="B70" s="773"/>
      <c r="C70" s="774"/>
      <c r="D70" s="774"/>
      <c r="E70" s="774"/>
      <c r="F70" s="774"/>
      <c r="G70" s="774"/>
      <c r="H70" s="774"/>
      <c r="I70" s="774"/>
      <c r="J70" s="774"/>
      <c r="K70" s="774"/>
      <c r="L70" s="774"/>
      <c r="M70" s="774"/>
      <c r="N70" s="774"/>
      <c r="O70" s="774"/>
      <c r="P70" s="774"/>
      <c r="Q70" s="775"/>
    </row>
    <row r="71" spans="2:17" ht="24.9" customHeight="1">
      <c r="B71" s="795" t="s">
        <v>425</v>
      </c>
      <c r="C71" s="796"/>
      <c r="D71" s="796"/>
      <c r="E71" s="796"/>
      <c r="F71" s="796"/>
      <c r="G71" s="796"/>
      <c r="H71" s="796"/>
      <c r="I71" s="796"/>
      <c r="J71" s="796"/>
      <c r="K71" s="796"/>
      <c r="L71" s="796"/>
      <c r="M71" s="796"/>
      <c r="N71" s="796"/>
      <c r="O71" s="796"/>
      <c r="P71" s="796"/>
      <c r="Q71" s="797"/>
    </row>
    <row r="72" spans="2:17">
      <c r="B72" s="798"/>
      <c r="C72" s="796"/>
      <c r="D72" s="796"/>
      <c r="E72" s="796"/>
      <c r="F72" s="796"/>
      <c r="G72" s="796"/>
      <c r="H72" s="796"/>
      <c r="I72" s="796"/>
      <c r="J72" s="796"/>
      <c r="K72" s="796"/>
      <c r="L72" s="796"/>
      <c r="M72" s="796"/>
      <c r="N72" s="796"/>
      <c r="O72" s="796"/>
      <c r="P72" s="796"/>
      <c r="Q72" s="797"/>
    </row>
    <row r="73" spans="2:17">
      <c r="B73" s="798"/>
      <c r="C73" s="796"/>
      <c r="D73" s="796"/>
      <c r="E73" s="796"/>
      <c r="F73" s="796"/>
      <c r="G73" s="796"/>
      <c r="H73" s="796"/>
      <c r="I73" s="796"/>
      <c r="J73" s="796"/>
      <c r="K73" s="796"/>
      <c r="L73" s="796"/>
      <c r="M73" s="796"/>
      <c r="N73" s="796"/>
      <c r="O73" s="796"/>
      <c r="P73" s="796"/>
      <c r="Q73" s="797"/>
    </row>
    <row r="74" spans="2:17">
      <c r="B74" s="798"/>
      <c r="C74" s="796"/>
      <c r="D74" s="796"/>
      <c r="E74" s="796"/>
      <c r="F74" s="796"/>
      <c r="G74" s="796"/>
      <c r="H74" s="796"/>
      <c r="I74" s="796"/>
      <c r="J74" s="796"/>
      <c r="K74" s="796"/>
      <c r="L74" s="796"/>
      <c r="M74" s="796"/>
      <c r="N74" s="796"/>
      <c r="O74" s="796"/>
      <c r="P74" s="796"/>
      <c r="Q74" s="797"/>
    </row>
    <row r="75" spans="2:17">
      <c r="B75" s="798"/>
      <c r="C75" s="796"/>
      <c r="D75" s="796"/>
      <c r="E75" s="796"/>
      <c r="F75" s="796"/>
      <c r="G75" s="796"/>
      <c r="H75" s="796"/>
      <c r="I75" s="796"/>
      <c r="J75" s="796"/>
      <c r="K75" s="796"/>
      <c r="L75" s="796"/>
      <c r="M75" s="796"/>
      <c r="N75" s="796"/>
      <c r="O75" s="796"/>
      <c r="P75" s="796"/>
      <c r="Q75" s="797"/>
    </row>
    <row r="76" spans="2:17">
      <c r="B76" s="798"/>
      <c r="C76" s="796"/>
      <c r="D76" s="796"/>
      <c r="E76" s="796"/>
      <c r="F76" s="796"/>
      <c r="G76" s="796"/>
      <c r="H76" s="796"/>
      <c r="I76" s="796"/>
      <c r="J76" s="796"/>
      <c r="K76" s="796"/>
      <c r="L76" s="796"/>
      <c r="M76" s="796"/>
      <c r="N76" s="796"/>
      <c r="O76" s="796"/>
      <c r="P76" s="796"/>
      <c r="Q76" s="797"/>
    </row>
    <row r="77" spans="2:17">
      <c r="B77" s="798"/>
      <c r="C77" s="796"/>
      <c r="D77" s="796"/>
      <c r="E77" s="796"/>
      <c r="F77" s="796"/>
      <c r="G77" s="796"/>
      <c r="H77" s="796"/>
      <c r="I77" s="796"/>
      <c r="J77" s="796"/>
      <c r="K77" s="796"/>
      <c r="L77" s="796"/>
      <c r="M77" s="796"/>
      <c r="N77" s="796"/>
      <c r="O77" s="796"/>
      <c r="P77" s="796"/>
      <c r="Q77" s="797"/>
    </row>
    <row r="78" spans="2:17">
      <c r="B78" s="798"/>
      <c r="C78" s="796"/>
      <c r="D78" s="796"/>
      <c r="E78" s="796"/>
      <c r="F78" s="796"/>
      <c r="G78" s="796"/>
      <c r="H78" s="796"/>
      <c r="I78" s="796"/>
      <c r="J78" s="796"/>
      <c r="K78" s="796"/>
      <c r="L78" s="796"/>
      <c r="M78" s="796"/>
      <c r="N78" s="796"/>
      <c r="O78" s="796"/>
      <c r="P78" s="796"/>
      <c r="Q78" s="797"/>
    </row>
    <row r="79" spans="2:17">
      <c r="B79" s="798"/>
      <c r="C79" s="796"/>
      <c r="D79" s="796"/>
      <c r="E79" s="796"/>
      <c r="F79" s="796"/>
      <c r="G79" s="796"/>
      <c r="H79" s="796"/>
      <c r="I79" s="796"/>
      <c r="J79" s="796"/>
      <c r="K79" s="796"/>
      <c r="L79" s="796"/>
      <c r="M79" s="796"/>
      <c r="N79" s="796"/>
      <c r="O79" s="796"/>
      <c r="P79" s="796"/>
      <c r="Q79" s="797"/>
    </row>
    <row r="80" spans="2:17">
      <c r="B80" s="798"/>
      <c r="C80" s="796"/>
      <c r="D80" s="796"/>
      <c r="E80" s="796"/>
      <c r="F80" s="796"/>
      <c r="G80" s="796"/>
      <c r="H80" s="796"/>
      <c r="I80" s="796"/>
      <c r="J80" s="796"/>
      <c r="K80" s="796"/>
      <c r="L80" s="796"/>
      <c r="M80" s="796"/>
      <c r="N80" s="796"/>
      <c r="O80" s="796"/>
      <c r="P80" s="796"/>
      <c r="Q80" s="797"/>
    </row>
    <row r="81" spans="2:17">
      <c r="B81" s="798"/>
      <c r="C81" s="796"/>
      <c r="D81" s="796"/>
      <c r="E81" s="796"/>
      <c r="F81" s="796"/>
      <c r="G81" s="796"/>
      <c r="H81" s="796"/>
      <c r="I81" s="796"/>
      <c r="J81" s="796"/>
      <c r="K81" s="796"/>
      <c r="L81" s="796"/>
      <c r="M81" s="796"/>
      <c r="N81" s="796"/>
      <c r="O81" s="796"/>
      <c r="P81" s="796"/>
      <c r="Q81" s="797"/>
    </row>
    <row r="82" spans="2:17" ht="16.2" thickBot="1">
      <c r="B82" s="799"/>
      <c r="C82" s="800"/>
      <c r="D82" s="800"/>
      <c r="E82" s="800"/>
      <c r="F82" s="800"/>
      <c r="G82" s="800"/>
      <c r="H82" s="800"/>
      <c r="I82" s="800"/>
      <c r="J82" s="800"/>
      <c r="K82" s="800"/>
      <c r="L82" s="800"/>
      <c r="M82" s="800"/>
      <c r="N82" s="800"/>
      <c r="O82" s="800"/>
      <c r="P82" s="800"/>
      <c r="Q82" s="801"/>
    </row>
    <row r="83" spans="2:17">
      <c r="B83" s="770" t="s">
        <v>41</v>
      </c>
      <c r="C83" s="771"/>
      <c r="D83" s="771"/>
      <c r="E83" s="771"/>
      <c r="F83" s="771"/>
      <c r="G83" s="771"/>
      <c r="H83" s="771"/>
      <c r="I83" s="771"/>
      <c r="J83" s="771"/>
      <c r="K83" s="771"/>
      <c r="L83" s="771"/>
      <c r="M83" s="771"/>
      <c r="N83" s="771"/>
      <c r="O83" s="771"/>
      <c r="P83" s="771"/>
      <c r="Q83" s="772"/>
    </row>
    <row r="84" spans="2:17">
      <c r="B84" s="773"/>
      <c r="C84" s="774"/>
      <c r="D84" s="774"/>
      <c r="E84" s="774"/>
      <c r="F84" s="774"/>
      <c r="G84" s="774"/>
      <c r="H84" s="774"/>
      <c r="I84" s="774"/>
      <c r="J84" s="774"/>
      <c r="K84" s="774"/>
      <c r="L84" s="774"/>
      <c r="M84" s="774"/>
      <c r="N84" s="774"/>
      <c r="O84" s="774"/>
      <c r="P84" s="774"/>
      <c r="Q84" s="775"/>
    </row>
    <row r="85" spans="2:17">
      <c r="B85" s="874" t="s">
        <v>368</v>
      </c>
      <c r="C85" s="875"/>
      <c r="D85" s="875"/>
      <c r="E85" s="875"/>
      <c r="F85" s="875"/>
      <c r="G85" s="875"/>
      <c r="H85" s="875"/>
      <c r="I85" s="875"/>
      <c r="J85" s="875"/>
      <c r="K85" s="875"/>
      <c r="L85" s="875"/>
      <c r="M85" s="875"/>
      <c r="N85" s="875"/>
      <c r="O85" s="875"/>
      <c r="P85" s="875"/>
      <c r="Q85" s="876"/>
    </row>
    <row r="86" spans="2:17" ht="23.1" customHeight="1" thickBot="1">
      <c r="B86" s="874"/>
      <c r="C86" s="875"/>
      <c r="D86" s="875"/>
      <c r="E86" s="875"/>
      <c r="F86" s="875"/>
      <c r="G86" s="875"/>
      <c r="H86" s="875"/>
      <c r="I86" s="875"/>
      <c r="J86" s="875"/>
      <c r="K86" s="875"/>
      <c r="L86" s="875"/>
      <c r="M86" s="875"/>
      <c r="N86" s="875"/>
      <c r="O86" s="875"/>
      <c r="P86" s="875"/>
      <c r="Q86" s="876"/>
    </row>
    <row r="87" spans="2:17" ht="18.600000000000001" thickBot="1">
      <c r="B87" s="877" t="str">
        <f>"Total unburdened material cost for this work package = $" &amp;'Procurement $ by  Work Package'!D7</f>
        <v>Total unburdened material cost for this work package = $107000</v>
      </c>
      <c r="C87" s="878"/>
      <c r="D87" s="878"/>
      <c r="E87" s="878"/>
      <c r="F87" s="878"/>
      <c r="G87" s="878"/>
      <c r="H87" s="878"/>
      <c r="I87" s="879"/>
      <c r="J87" s="545"/>
      <c r="K87" s="545"/>
      <c r="L87" s="545"/>
      <c r="M87" s="545"/>
      <c r="N87" s="545"/>
      <c r="O87" s="545"/>
      <c r="P87" s="545"/>
      <c r="Q87" s="546"/>
    </row>
    <row r="88" spans="2:17" ht="18.600000000000001" thickBot="1">
      <c r="B88" s="547"/>
      <c r="C88" s="548"/>
      <c r="D88" s="548"/>
      <c r="E88" s="548"/>
      <c r="F88" s="548"/>
      <c r="G88" s="548"/>
      <c r="H88" s="548"/>
      <c r="I88" s="548"/>
      <c r="J88" s="548"/>
      <c r="K88" s="548"/>
      <c r="L88" s="548"/>
      <c r="M88" s="548"/>
      <c r="N88" s="548"/>
      <c r="O88" s="548"/>
      <c r="P88" s="548"/>
      <c r="Q88" s="549"/>
    </row>
    <row r="89" spans="2:17">
      <c r="B89" s="770" t="s">
        <v>397</v>
      </c>
      <c r="C89" s="771"/>
      <c r="D89" s="771"/>
      <c r="E89" s="771"/>
      <c r="F89" s="771"/>
      <c r="G89" s="771"/>
      <c r="H89" s="771"/>
      <c r="I89" s="771"/>
      <c r="J89" s="771"/>
      <c r="K89" s="771"/>
      <c r="L89" s="771"/>
      <c r="M89" s="771"/>
      <c r="N89" s="771"/>
      <c r="O89" s="771"/>
      <c r="P89" s="771"/>
      <c r="Q89" s="772"/>
    </row>
    <row r="90" spans="2:17">
      <c r="B90" s="773"/>
      <c r="C90" s="774"/>
      <c r="D90" s="774"/>
      <c r="E90" s="774"/>
      <c r="F90" s="774"/>
      <c r="G90" s="774"/>
      <c r="H90" s="774"/>
      <c r="I90" s="774"/>
      <c r="J90" s="774"/>
      <c r="K90" s="774"/>
      <c r="L90" s="774"/>
      <c r="M90" s="774"/>
      <c r="N90" s="774"/>
      <c r="O90" s="774"/>
      <c r="P90" s="774"/>
      <c r="Q90" s="775"/>
    </row>
    <row r="91" spans="2:17">
      <c r="B91" s="776" t="s">
        <v>407</v>
      </c>
      <c r="C91" s="777"/>
      <c r="D91" s="777"/>
      <c r="E91" s="777"/>
      <c r="F91" s="777"/>
      <c r="G91" s="777"/>
      <c r="H91" s="777"/>
      <c r="I91" s="777"/>
      <c r="J91" s="777"/>
      <c r="K91" s="777"/>
      <c r="L91" s="777"/>
      <c r="M91" s="777"/>
      <c r="N91" s="777"/>
      <c r="O91" s="777"/>
      <c r="P91" s="777"/>
      <c r="Q91" s="778"/>
    </row>
    <row r="92" spans="2:17">
      <c r="B92" s="776"/>
      <c r="C92" s="777"/>
      <c r="D92" s="777"/>
      <c r="E92" s="777"/>
      <c r="F92" s="777"/>
      <c r="G92" s="777"/>
      <c r="H92" s="777"/>
      <c r="I92" s="777"/>
      <c r="J92" s="777"/>
      <c r="K92" s="777"/>
      <c r="L92" s="777"/>
      <c r="M92" s="777"/>
      <c r="N92" s="777"/>
      <c r="O92" s="777"/>
      <c r="P92" s="777"/>
      <c r="Q92" s="778"/>
    </row>
    <row r="93" spans="2:17">
      <c r="B93" s="776"/>
      <c r="C93" s="777"/>
      <c r="D93" s="777"/>
      <c r="E93" s="777"/>
      <c r="F93" s="777"/>
      <c r="G93" s="777"/>
      <c r="H93" s="777"/>
      <c r="I93" s="777"/>
      <c r="J93" s="777"/>
      <c r="K93" s="777"/>
      <c r="L93" s="777"/>
      <c r="M93" s="777"/>
      <c r="N93" s="777"/>
      <c r="O93" s="777"/>
      <c r="P93" s="777"/>
      <c r="Q93" s="778"/>
    </row>
    <row r="94" spans="2:17">
      <c r="B94" s="776"/>
      <c r="C94" s="777"/>
      <c r="D94" s="777"/>
      <c r="E94" s="777"/>
      <c r="F94" s="777"/>
      <c r="G94" s="777"/>
      <c r="H94" s="777"/>
      <c r="I94" s="777"/>
      <c r="J94" s="777"/>
      <c r="K94" s="777"/>
      <c r="L94" s="777"/>
      <c r="M94" s="777"/>
      <c r="N94" s="777"/>
      <c r="O94" s="777"/>
      <c r="P94" s="777"/>
      <c r="Q94" s="778"/>
    </row>
    <row r="95" spans="2:17">
      <c r="B95" s="776"/>
      <c r="C95" s="777"/>
      <c r="D95" s="777"/>
      <c r="E95" s="777"/>
      <c r="F95" s="777"/>
      <c r="G95" s="777"/>
      <c r="H95" s="777"/>
      <c r="I95" s="777"/>
      <c r="J95" s="777"/>
      <c r="K95" s="777"/>
      <c r="L95" s="777"/>
      <c r="M95" s="777"/>
      <c r="N95" s="777"/>
      <c r="O95" s="777"/>
      <c r="P95" s="777"/>
      <c r="Q95" s="778"/>
    </row>
    <row r="96" spans="2:17">
      <c r="B96" s="776"/>
      <c r="C96" s="777"/>
      <c r="D96" s="777"/>
      <c r="E96" s="777"/>
      <c r="F96" s="777"/>
      <c r="G96" s="777"/>
      <c r="H96" s="777"/>
      <c r="I96" s="777"/>
      <c r="J96" s="777"/>
      <c r="K96" s="777"/>
      <c r="L96" s="777"/>
      <c r="M96" s="777"/>
      <c r="N96" s="777"/>
      <c r="O96" s="777"/>
      <c r="P96" s="777"/>
      <c r="Q96" s="778"/>
    </row>
    <row r="97" spans="2:17" ht="16.2" thickBot="1">
      <c r="B97" s="776"/>
      <c r="C97" s="777"/>
      <c r="D97" s="777"/>
      <c r="E97" s="777"/>
      <c r="F97" s="777"/>
      <c r="G97" s="777"/>
      <c r="H97" s="777"/>
      <c r="I97" s="777"/>
      <c r="J97" s="777"/>
      <c r="K97" s="777"/>
      <c r="L97" s="777"/>
      <c r="M97" s="777"/>
      <c r="N97" s="777"/>
      <c r="O97" s="777"/>
      <c r="P97" s="777"/>
      <c r="Q97" s="778"/>
    </row>
    <row r="98" spans="2:17" ht="18">
      <c r="B98" s="508"/>
      <c r="C98" s="779" t="str">
        <f>"Bottoms Up Composite Labor estimate uncertainty for WBS #"  &amp;'Det Sup Syst Control Account'!B45 &amp; ": " &amp;'Det Sup Syst Control Account'!C45</f>
        <v>Bottoms Up Composite Labor estimate uncertainty for WBS #2.04.01.04: Detector Gas and Cooling Services Systems</v>
      </c>
      <c r="D98" s="780"/>
      <c r="E98" s="780"/>
      <c r="F98" s="780"/>
      <c r="G98" s="780"/>
      <c r="H98" s="780"/>
      <c r="I98" s="509"/>
      <c r="J98" s="780" t="s">
        <v>402</v>
      </c>
      <c r="K98" s="780"/>
      <c r="L98" s="510">
        <f>'Gas &amp; Cooling Work Package'!CD20</f>
        <v>0.24999999999999997</v>
      </c>
      <c r="M98" s="368"/>
      <c r="N98" s="368"/>
      <c r="O98" s="368"/>
      <c r="P98" s="368"/>
      <c r="Q98" s="511"/>
    </row>
    <row r="99" spans="2:17" ht="18.600000000000001" thickBot="1">
      <c r="B99" s="508"/>
      <c r="C99" s="783"/>
      <c r="D99" s="784"/>
      <c r="E99" s="784"/>
      <c r="F99" s="784"/>
      <c r="G99" s="784"/>
      <c r="H99" s="784"/>
      <c r="I99" s="515"/>
      <c r="J99" s="784" t="s">
        <v>403</v>
      </c>
      <c r="K99" s="784"/>
      <c r="L99" s="516">
        <f>'Gas &amp; Cooling Work Package'!CE20</f>
        <v>0.4</v>
      </c>
      <c r="M99" s="368"/>
      <c r="N99" s="368"/>
      <c r="O99" s="368"/>
      <c r="P99" s="368"/>
      <c r="Q99" s="511"/>
    </row>
    <row r="100" spans="2:17" ht="18.600000000000001" thickBot="1">
      <c r="B100" s="517"/>
      <c r="C100" s="518"/>
      <c r="D100" s="518"/>
      <c r="E100" s="518"/>
      <c r="F100" s="518"/>
      <c r="G100" s="518"/>
      <c r="H100" s="518"/>
      <c r="I100" s="518"/>
      <c r="J100" s="518"/>
      <c r="K100" s="518"/>
      <c r="L100" s="518"/>
      <c r="M100" s="518"/>
      <c r="N100" s="518"/>
      <c r="O100" s="518"/>
      <c r="P100" s="518"/>
      <c r="Q100" s="519"/>
    </row>
  </sheetData>
  <mergeCells count="31">
    <mergeCell ref="F2:L7"/>
    <mergeCell ref="M2:M3"/>
    <mergeCell ref="N2:Q3"/>
    <mergeCell ref="M4:M5"/>
    <mergeCell ref="N4:Q5"/>
    <mergeCell ref="M6:M7"/>
    <mergeCell ref="N6:Q7"/>
    <mergeCell ref="B53:Q68"/>
    <mergeCell ref="B69:Q70"/>
    <mergeCell ref="B71:Q82"/>
    <mergeCell ref="B51:Q52"/>
    <mergeCell ref="B8:F8"/>
    <mergeCell ref="G8:M8"/>
    <mergeCell ref="N8:Q8"/>
    <mergeCell ref="B9:F10"/>
    <mergeCell ref="G9:M10"/>
    <mergeCell ref="N9:Q10"/>
    <mergeCell ref="B12:Q12"/>
    <mergeCell ref="B13:Q24"/>
    <mergeCell ref="B25:Q25"/>
    <mergeCell ref="B38:Q38"/>
    <mergeCell ref="B39:Q50"/>
    <mergeCell ref="C11:F11"/>
    <mergeCell ref="C98:H99"/>
    <mergeCell ref="J98:K98"/>
    <mergeCell ref="J99:K99"/>
    <mergeCell ref="B83:Q84"/>
    <mergeCell ref="B85:Q86"/>
    <mergeCell ref="B87:I87"/>
    <mergeCell ref="B89:Q90"/>
    <mergeCell ref="B91:Q97"/>
  </mergeCells>
  <hyperlinks>
    <hyperlink ref="B39" location="'Gas &amp; Cooling Work Package'!A1" display="(click here to see the details of the labor and material estimate for this Work Package)" xr:uid="{00000000-0004-0000-0700-000000000000}"/>
    <hyperlink ref="C39" location="'Gas &amp; Cooling Work Package'!A1" display="'Gas &amp; Cooling Work Package'!A1" xr:uid="{00000000-0004-0000-0700-000001000000}"/>
    <hyperlink ref="D39" location="'Gas &amp; Cooling Work Package'!A1" display="'Gas &amp; Cooling Work Package'!A1" xr:uid="{00000000-0004-0000-0700-000002000000}"/>
    <hyperlink ref="E39" location="'Gas &amp; Cooling Work Package'!A1" display="'Gas &amp; Cooling Work Package'!A1" xr:uid="{00000000-0004-0000-0700-000003000000}"/>
    <hyperlink ref="F39" location="'Gas &amp; Cooling Work Package'!A1" display="'Gas &amp; Cooling Work Package'!A1" xr:uid="{00000000-0004-0000-0700-000004000000}"/>
    <hyperlink ref="G39" location="'Gas &amp; Cooling Work Package'!A1" display="'Gas &amp; Cooling Work Package'!A1" xr:uid="{00000000-0004-0000-0700-000005000000}"/>
    <hyperlink ref="H39" location="'Gas &amp; Cooling Work Package'!A1" display="'Gas &amp; Cooling Work Package'!A1" xr:uid="{00000000-0004-0000-0700-000006000000}"/>
    <hyperlink ref="I39" location="'Gas &amp; Cooling Work Package'!A1" display="'Gas &amp; Cooling Work Package'!A1" xr:uid="{00000000-0004-0000-0700-000007000000}"/>
    <hyperlink ref="J39" location="'Gas &amp; Cooling Work Package'!A1" display="'Gas &amp; Cooling Work Package'!A1" xr:uid="{00000000-0004-0000-0700-000008000000}"/>
    <hyperlink ref="K39" location="'Gas &amp; Cooling Work Package'!A1" display="'Gas &amp; Cooling Work Package'!A1" xr:uid="{00000000-0004-0000-0700-000009000000}"/>
    <hyperlink ref="L39" location="'Gas &amp; Cooling Work Package'!A1" display="'Gas &amp; Cooling Work Package'!A1" xr:uid="{00000000-0004-0000-0700-00000A000000}"/>
    <hyperlink ref="M39" location="'Gas &amp; Cooling Work Package'!A1" display="'Gas &amp; Cooling Work Package'!A1" xr:uid="{00000000-0004-0000-0700-00000B000000}"/>
    <hyperlink ref="N39" location="'Gas &amp; Cooling Work Package'!A1" display="'Gas &amp; Cooling Work Package'!A1" xr:uid="{00000000-0004-0000-0700-00000C000000}"/>
    <hyperlink ref="O39" location="'Gas &amp; Cooling Work Package'!A1" display="'Gas &amp; Cooling Work Package'!A1" xr:uid="{00000000-0004-0000-0700-00000D000000}"/>
    <hyperlink ref="P39" location="'Gas &amp; Cooling Work Package'!A1" display="'Gas &amp; Cooling Work Package'!A1" xr:uid="{00000000-0004-0000-0700-00000E000000}"/>
    <hyperlink ref="Q39" location="'Gas &amp; Cooling Work Package'!A1" display="'Gas &amp; Cooling Work Package'!A1" xr:uid="{00000000-0004-0000-0700-00000F000000}"/>
    <hyperlink ref="B40" location="'Gas &amp; Cooling Work Package'!A1" display="'Gas &amp; Cooling Work Package'!A1" xr:uid="{00000000-0004-0000-0700-000010000000}"/>
    <hyperlink ref="C40" location="'Gas &amp; Cooling Work Package'!A1" display="'Gas &amp; Cooling Work Package'!A1" xr:uid="{00000000-0004-0000-0700-000011000000}"/>
    <hyperlink ref="D40" location="'Gas &amp; Cooling Work Package'!A1" display="'Gas &amp; Cooling Work Package'!A1" xr:uid="{00000000-0004-0000-0700-000012000000}"/>
    <hyperlink ref="E40" location="'Gas &amp; Cooling Work Package'!A1" display="'Gas &amp; Cooling Work Package'!A1" xr:uid="{00000000-0004-0000-0700-000013000000}"/>
    <hyperlink ref="F40" location="'Gas &amp; Cooling Work Package'!A1" display="'Gas &amp; Cooling Work Package'!A1" xr:uid="{00000000-0004-0000-0700-000014000000}"/>
    <hyperlink ref="G40" location="'Gas &amp; Cooling Work Package'!A1" display="'Gas &amp; Cooling Work Package'!A1" xr:uid="{00000000-0004-0000-0700-000015000000}"/>
    <hyperlink ref="H40" location="'Gas &amp; Cooling Work Package'!A1" display="'Gas &amp; Cooling Work Package'!A1" xr:uid="{00000000-0004-0000-0700-000016000000}"/>
    <hyperlink ref="I40" location="'Gas &amp; Cooling Work Package'!A1" display="'Gas &amp; Cooling Work Package'!A1" xr:uid="{00000000-0004-0000-0700-000017000000}"/>
    <hyperlink ref="J40" location="'Gas &amp; Cooling Work Package'!A1" display="'Gas &amp; Cooling Work Package'!A1" xr:uid="{00000000-0004-0000-0700-000018000000}"/>
    <hyperlink ref="K40" location="'Gas &amp; Cooling Work Package'!A1" display="'Gas &amp; Cooling Work Package'!A1" xr:uid="{00000000-0004-0000-0700-000019000000}"/>
    <hyperlink ref="L40" location="'Gas &amp; Cooling Work Package'!A1" display="'Gas &amp; Cooling Work Package'!A1" xr:uid="{00000000-0004-0000-0700-00001A000000}"/>
    <hyperlink ref="M40" location="'Gas &amp; Cooling Work Package'!A1" display="'Gas &amp; Cooling Work Package'!A1" xr:uid="{00000000-0004-0000-0700-00001B000000}"/>
    <hyperlink ref="N40" location="'Gas &amp; Cooling Work Package'!A1" display="'Gas &amp; Cooling Work Package'!A1" xr:uid="{00000000-0004-0000-0700-00001C000000}"/>
    <hyperlink ref="O40" location="'Gas &amp; Cooling Work Package'!A1" display="'Gas &amp; Cooling Work Package'!A1" xr:uid="{00000000-0004-0000-0700-00001D000000}"/>
    <hyperlink ref="P40" location="'Gas &amp; Cooling Work Package'!A1" display="'Gas &amp; Cooling Work Package'!A1" xr:uid="{00000000-0004-0000-0700-00001E000000}"/>
    <hyperlink ref="Q40" location="'Gas &amp; Cooling Work Package'!A1" display="'Gas &amp; Cooling Work Package'!A1" xr:uid="{00000000-0004-0000-0700-00001F000000}"/>
    <hyperlink ref="B41" location="'Gas &amp; Cooling Work Package'!A1" display="'Gas &amp; Cooling Work Package'!A1" xr:uid="{00000000-0004-0000-0700-000020000000}"/>
    <hyperlink ref="C41" location="'Gas &amp; Cooling Work Package'!A1" display="'Gas &amp; Cooling Work Package'!A1" xr:uid="{00000000-0004-0000-0700-000021000000}"/>
    <hyperlink ref="D41" location="'Gas &amp; Cooling Work Package'!A1" display="'Gas &amp; Cooling Work Package'!A1" xr:uid="{00000000-0004-0000-0700-000022000000}"/>
    <hyperlink ref="E41" location="'Gas &amp; Cooling Work Package'!A1" display="'Gas &amp; Cooling Work Package'!A1" xr:uid="{00000000-0004-0000-0700-000023000000}"/>
    <hyperlink ref="F41" location="'Gas &amp; Cooling Work Package'!A1" display="'Gas &amp; Cooling Work Package'!A1" xr:uid="{00000000-0004-0000-0700-000024000000}"/>
    <hyperlink ref="G41" location="'Gas &amp; Cooling Work Package'!A1" display="'Gas &amp; Cooling Work Package'!A1" xr:uid="{00000000-0004-0000-0700-000025000000}"/>
    <hyperlink ref="H41" location="'Gas &amp; Cooling Work Package'!A1" display="'Gas &amp; Cooling Work Package'!A1" xr:uid="{00000000-0004-0000-0700-000026000000}"/>
    <hyperlink ref="I41" location="'Gas &amp; Cooling Work Package'!A1" display="'Gas &amp; Cooling Work Package'!A1" xr:uid="{00000000-0004-0000-0700-000027000000}"/>
    <hyperlink ref="J41" location="'Gas &amp; Cooling Work Package'!A1" display="'Gas &amp; Cooling Work Package'!A1" xr:uid="{00000000-0004-0000-0700-000028000000}"/>
    <hyperlink ref="K41" location="'Gas &amp; Cooling Work Package'!A1" display="'Gas &amp; Cooling Work Package'!A1" xr:uid="{00000000-0004-0000-0700-000029000000}"/>
    <hyperlink ref="L41" location="'Gas &amp; Cooling Work Package'!A1" display="'Gas &amp; Cooling Work Package'!A1" xr:uid="{00000000-0004-0000-0700-00002A000000}"/>
    <hyperlink ref="M41" location="'Gas &amp; Cooling Work Package'!A1" display="'Gas &amp; Cooling Work Package'!A1" xr:uid="{00000000-0004-0000-0700-00002B000000}"/>
    <hyperlink ref="N41" location="'Gas &amp; Cooling Work Package'!A1" display="'Gas &amp; Cooling Work Package'!A1" xr:uid="{00000000-0004-0000-0700-00002C000000}"/>
    <hyperlink ref="O41" location="'Gas &amp; Cooling Work Package'!A1" display="'Gas &amp; Cooling Work Package'!A1" xr:uid="{00000000-0004-0000-0700-00002D000000}"/>
    <hyperlink ref="P41" location="'Gas &amp; Cooling Work Package'!A1" display="'Gas &amp; Cooling Work Package'!A1" xr:uid="{00000000-0004-0000-0700-00002E000000}"/>
    <hyperlink ref="Q41" location="'Gas &amp; Cooling Work Package'!A1" display="'Gas &amp; Cooling Work Package'!A1" xr:uid="{00000000-0004-0000-0700-00002F000000}"/>
    <hyperlink ref="B42" location="'Gas &amp; Cooling Work Package'!A1" display="'Gas &amp; Cooling Work Package'!A1" xr:uid="{00000000-0004-0000-0700-000030000000}"/>
    <hyperlink ref="C42" location="'Gas &amp; Cooling Work Package'!A1" display="'Gas &amp; Cooling Work Package'!A1" xr:uid="{00000000-0004-0000-0700-000031000000}"/>
    <hyperlink ref="D42" location="'Gas &amp; Cooling Work Package'!A1" display="'Gas &amp; Cooling Work Package'!A1" xr:uid="{00000000-0004-0000-0700-000032000000}"/>
    <hyperlink ref="E42" location="'Gas &amp; Cooling Work Package'!A1" display="'Gas &amp; Cooling Work Package'!A1" xr:uid="{00000000-0004-0000-0700-000033000000}"/>
    <hyperlink ref="F42" location="'Gas &amp; Cooling Work Package'!A1" display="'Gas &amp; Cooling Work Package'!A1" xr:uid="{00000000-0004-0000-0700-000034000000}"/>
    <hyperlink ref="G42" location="'Gas &amp; Cooling Work Package'!A1" display="'Gas &amp; Cooling Work Package'!A1" xr:uid="{00000000-0004-0000-0700-000035000000}"/>
    <hyperlink ref="H42" location="'Gas &amp; Cooling Work Package'!A1" display="'Gas &amp; Cooling Work Package'!A1" xr:uid="{00000000-0004-0000-0700-000036000000}"/>
    <hyperlink ref="I42" location="'Gas &amp; Cooling Work Package'!A1" display="'Gas &amp; Cooling Work Package'!A1" xr:uid="{00000000-0004-0000-0700-000037000000}"/>
    <hyperlink ref="J42" location="'Gas &amp; Cooling Work Package'!A1" display="'Gas &amp; Cooling Work Package'!A1" xr:uid="{00000000-0004-0000-0700-000038000000}"/>
    <hyperlink ref="K42" location="'Gas &amp; Cooling Work Package'!A1" display="'Gas &amp; Cooling Work Package'!A1" xr:uid="{00000000-0004-0000-0700-000039000000}"/>
    <hyperlink ref="L42" location="'Gas &amp; Cooling Work Package'!A1" display="'Gas &amp; Cooling Work Package'!A1" xr:uid="{00000000-0004-0000-0700-00003A000000}"/>
    <hyperlink ref="M42" location="'Gas &amp; Cooling Work Package'!A1" display="'Gas &amp; Cooling Work Package'!A1" xr:uid="{00000000-0004-0000-0700-00003B000000}"/>
    <hyperlink ref="N42" location="'Gas &amp; Cooling Work Package'!A1" display="'Gas &amp; Cooling Work Package'!A1" xr:uid="{00000000-0004-0000-0700-00003C000000}"/>
    <hyperlink ref="O42" location="'Gas &amp; Cooling Work Package'!A1" display="'Gas &amp; Cooling Work Package'!A1" xr:uid="{00000000-0004-0000-0700-00003D000000}"/>
    <hyperlink ref="P42" location="'Gas &amp; Cooling Work Package'!A1" display="'Gas &amp; Cooling Work Package'!A1" xr:uid="{00000000-0004-0000-0700-00003E000000}"/>
    <hyperlink ref="Q42" location="'Gas &amp; Cooling Work Package'!A1" display="'Gas &amp; Cooling Work Package'!A1" xr:uid="{00000000-0004-0000-0700-00003F000000}"/>
    <hyperlink ref="B43" location="'Gas &amp; Cooling Work Package'!A1" display="'Gas &amp; Cooling Work Package'!A1" xr:uid="{00000000-0004-0000-0700-000040000000}"/>
    <hyperlink ref="C43" location="'Gas &amp; Cooling Work Package'!A1" display="'Gas &amp; Cooling Work Package'!A1" xr:uid="{00000000-0004-0000-0700-000041000000}"/>
    <hyperlink ref="D43" location="'Gas &amp; Cooling Work Package'!A1" display="'Gas &amp; Cooling Work Package'!A1" xr:uid="{00000000-0004-0000-0700-000042000000}"/>
    <hyperlink ref="E43" location="'Gas &amp; Cooling Work Package'!A1" display="'Gas &amp; Cooling Work Package'!A1" xr:uid="{00000000-0004-0000-0700-000043000000}"/>
    <hyperlink ref="F43" location="'Gas &amp; Cooling Work Package'!A1" display="'Gas &amp; Cooling Work Package'!A1" xr:uid="{00000000-0004-0000-0700-000044000000}"/>
    <hyperlink ref="G43" location="'Gas &amp; Cooling Work Package'!A1" display="'Gas &amp; Cooling Work Package'!A1" xr:uid="{00000000-0004-0000-0700-000045000000}"/>
    <hyperlink ref="H43" location="'Gas &amp; Cooling Work Package'!A1" display="'Gas &amp; Cooling Work Package'!A1" xr:uid="{00000000-0004-0000-0700-000046000000}"/>
    <hyperlink ref="I43" location="'Gas &amp; Cooling Work Package'!A1" display="'Gas &amp; Cooling Work Package'!A1" xr:uid="{00000000-0004-0000-0700-000047000000}"/>
    <hyperlink ref="J43" location="'Gas &amp; Cooling Work Package'!A1" display="'Gas &amp; Cooling Work Package'!A1" xr:uid="{00000000-0004-0000-0700-000048000000}"/>
    <hyperlink ref="K43" location="'Gas &amp; Cooling Work Package'!A1" display="'Gas &amp; Cooling Work Package'!A1" xr:uid="{00000000-0004-0000-0700-000049000000}"/>
    <hyperlink ref="L43" location="'Gas &amp; Cooling Work Package'!A1" display="'Gas &amp; Cooling Work Package'!A1" xr:uid="{00000000-0004-0000-0700-00004A000000}"/>
    <hyperlink ref="M43" location="'Gas &amp; Cooling Work Package'!A1" display="'Gas &amp; Cooling Work Package'!A1" xr:uid="{00000000-0004-0000-0700-00004B000000}"/>
    <hyperlink ref="N43" location="'Gas &amp; Cooling Work Package'!A1" display="'Gas &amp; Cooling Work Package'!A1" xr:uid="{00000000-0004-0000-0700-00004C000000}"/>
    <hyperlink ref="O43" location="'Gas &amp; Cooling Work Package'!A1" display="'Gas &amp; Cooling Work Package'!A1" xr:uid="{00000000-0004-0000-0700-00004D000000}"/>
    <hyperlink ref="P43" location="'Gas &amp; Cooling Work Package'!A1" display="'Gas &amp; Cooling Work Package'!A1" xr:uid="{00000000-0004-0000-0700-00004E000000}"/>
    <hyperlink ref="Q43" location="'Gas &amp; Cooling Work Package'!A1" display="'Gas &amp; Cooling Work Package'!A1" xr:uid="{00000000-0004-0000-0700-00004F000000}"/>
    <hyperlink ref="B44" location="'Gas &amp; Cooling Work Package'!A1" display="'Gas &amp; Cooling Work Package'!A1" xr:uid="{00000000-0004-0000-0700-000050000000}"/>
    <hyperlink ref="C44" location="'Gas &amp; Cooling Work Package'!A1" display="'Gas &amp; Cooling Work Package'!A1" xr:uid="{00000000-0004-0000-0700-000051000000}"/>
    <hyperlink ref="D44" location="'Gas &amp; Cooling Work Package'!A1" display="'Gas &amp; Cooling Work Package'!A1" xr:uid="{00000000-0004-0000-0700-000052000000}"/>
    <hyperlink ref="E44" location="'Gas &amp; Cooling Work Package'!A1" display="'Gas &amp; Cooling Work Package'!A1" xr:uid="{00000000-0004-0000-0700-000053000000}"/>
    <hyperlink ref="F44" location="'Gas &amp; Cooling Work Package'!A1" display="'Gas &amp; Cooling Work Package'!A1" xr:uid="{00000000-0004-0000-0700-000054000000}"/>
    <hyperlink ref="G44" location="'Gas &amp; Cooling Work Package'!A1" display="'Gas &amp; Cooling Work Package'!A1" xr:uid="{00000000-0004-0000-0700-000055000000}"/>
    <hyperlink ref="H44" location="'Gas &amp; Cooling Work Package'!A1" display="'Gas &amp; Cooling Work Package'!A1" xr:uid="{00000000-0004-0000-0700-000056000000}"/>
    <hyperlink ref="I44" location="'Gas &amp; Cooling Work Package'!A1" display="'Gas &amp; Cooling Work Package'!A1" xr:uid="{00000000-0004-0000-0700-000057000000}"/>
    <hyperlink ref="J44" location="'Gas &amp; Cooling Work Package'!A1" display="'Gas &amp; Cooling Work Package'!A1" xr:uid="{00000000-0004-0000-0700-000058000000}"/>
    <hyperlink ref="K44" location="'Gas &amp; Cooling Work Package'!A1" display="'Gas &amp; Cooling Work Package'!A1" xr:uid="{00000000-0004-0000-0700-000059000000}"/>
    <hyperlink ref="L44" location="'Gas &amp; Cooling Work Package'!A1" display="'Gas &amp; Cooling Work Package'!A1" xr:uid="{00000000-0004-0000-0700-00005A000000}"/>
    <hyperlink ref="M44" location="'Gas &amp; Cooling Work Package'!A1" display="'Gas &amp; Cooling Work Package'!A1" xr:uid="{00000000-0004-0000-0700-00005B000000}"/>
    <hyperlink ref="N44" location="'Gas &amp; Cooling Work Package'!A1" display="'Gas &amp; Cooling Work Package'!A1" xr:uid="{00000000-0004-0000-0700-00005C000000}"/>
    <hyperlink ref="O44" location="'Gas &amp; Cooling Work Package'!A1" display="'Gas &amp; Cooling Work Package'!A1" xr:uid="{00000000-0004-0000-0700-00005D000000}"/>
    <hyperlink ref="P44" location="'Gas &amp; Cooling Work Package'!A1" display="'Gas &amp; Cooling Work Package'!A1" xr:uid="{00000000-0004-0000-0700-00005E000000}"/>
    <hyperlink ref="Q44" location="'Gas &amp; Cooling Work Package'!A1" display="'Gas &amp; Cooling Work Package'!A1" xr:uid="{00000000-0004-0000-0700-00005F000000}"/>
    <hyperlink ref="B45" location="'Gas &amp; Cooling Work Package'!A1" display="'Gas &amp; Cooling Work Package'!A1" xr:uid="{00000000-0004-0000-0700-000060000000}"/>
    <hyperlink ref="C45" location="'Gas &amp; Cooling Work Package'!A1" display="'Gas &amp; Cooling Work Package'!A1" xr:uid="{00000000-0004-0000-0700-000061000000}"/>
    <hyperlink ref="D45" location="'Gas &amp; Cooling Work Package'!A1" display="'Gas &amp; Cooling Work Package'!A1" xr:uid="{00000000-0004-0000-0700-000062000000}"/>
    <hyperlink ref="E45" location="'Gas &amp; Cooling Work Package'!A1" display="'Gas &amp; Cooling Work Package'!A1" xr:uid="{00000000-0004-0000-0700-000063000000}"/>
    <hyperlink ref="F45" location="'Gas &amp; Cooling Work Package'!A1" display="'Gas &amp; Cooling Work Package'!A1" xr:uid="{00000000-0004-0000-0700-000064000000}"/>
    <hyperlink ref="G45" location="'Gas &amp; Cooling Work Package'!A1" display="'Gas &amp; Cooling Work Package'!A1" xr:uid="{00000000-0004-0000-0700-000065000000}"/>
    <hyperlink ref="H45" location="'Gas &amp; Cooling Work Package'!A1" display="'Gas &amp; Cooling Work Package'!A1" xr:uid="{00000000-0004-0000-0700-000066000000}"/>
    <hyperlink ref="I45" location="'Gas &amp; Cooling Work Package'!A1" display="'Gas &amp; Cooling Work Package'!A1" xr:uid="{00000000-0004-0000-0700-000067000000}"/>
    <hyperlink ref="J45" location="'Gas &amp; Cooling Work Package'!A1" display="'Gas &amp; Cooling Work Package'!A1" xr:uid="{00000000-0004-0000-0700-000068000000}"/>
    <hyperlink ref="K45" location="'Gas &amp; Cooling Work Package'!A1" display="'Gas &amp; Cooling Work Package'!A1" xr:uid="{00000000-0004-0000-0700-000069000000}"/>
    <hyperlink ref="L45" location="'Gas &amp; Cooling Work Package'!A1" display="'Gas &amp; Cooling Work Package'!A1" xr:uid="{00000000-0004-0000-0700-00006A000000}"/>
    <hyperlink ref="M45" location="'Gas &amp; Cooling Work Package'!A1" display="'Gas &amp; Cooling Work Package'!A1" xr:uid="{00000000-0004-0000-0700-00006B000000}"/>
    <hyperlink ref="N45" location="'Gas &amp; Cooling Work Package'!A1" display="'Gas &amp; Cooling Work Package'!A1" xr:uid="{00000000-0004-0000-0700-00006C000000}"/>
    <hyperlink ref="O45" location="'Gas &amp; Cooling Work Package'!A1" display="'Gas &amp; Cooling Work Package'!A1" xr:uid="{00000000-0004-0000-0700-00006D000000}"/>
    <hyperlink ref="P45" location="'Gas &amp; Cooling Work Package'!A1" display="'Gas &amp; Cooling Work Package'!A1" xr:uid="{00000000-0004-0000-0700-00006E000000}"/>
    <hyperlink ref="Q45" location="'Gas &amp; Cooling Work Package'!A1" display="'Gas &amp; Cooling Work Package'!A1" xr:uid="{00000000-0004-0000-0700-00006F000000}"/>
    <hyperlink ref="B46" location="'Gas &amp; Cooling Work Package'!A1" display="'Gas &amp; Cooling Work Package'!A1" xr:uid="{00000000-0004-0000-0700-000070000000}"/>
    <hyperlink ref="C46" location="'Gas &amp; Cooling Work Package'!A1" display="'Gas &amp; Cooling Work Package'!A1" xr:uid="{00000000-0004-0000-0700-000071000000}"/>
    <hyperlink ref="D46" location="'Gas &amp; Cooling Work Package'!A1" display="'Gas &amp; Cooling Work Package'!A1" xr:uid="{00000000-0004-0000-0700-000072000000}"/>
    <hyperlink ref="E46" location="'Gas &amp; Cooling Work Package'!A1" display="'Gas &amp; Cooling Work Package'!A1" xr:uid="{00000000-0004-0000-0700-000073000000}"/>
    <hyperlink ref="F46" location="'Gas &amp; Cooling Work Package'!A1" display="'Gas &amp; Cooling Work Package'!A1" xr:uid="{00000000-0004-0000-0700-000074000000}"/>
    <hyperlink ref="G46" location="'Gas &amp; Cooling Work Package'!A1" display="'Gas &amp; Cooling Work Package'!A1" xr:uid="{00000000-0004-0000-0700-000075000000}"/>
    <hyperlink ref="H46" location="'Gas &amp; Cooling Work Package'!A1" display="'Gas &amp; Cooling Work Package'!A1" xr:uid="{00000000-0004-0000-0700-000076000000}"/>
    <hyperlink ref="I46" location="'Gas &amp; Cooling Work Package'!A1" display="'Gas &amp; Cooling Work Package'!A1" xr:uid="{00000000-0004-0000-0700-000077000000}"/>
    <hyperlink ref="J46" location="'Gas &amp; Cooling Work Package'!A1" display="'Gas &amp; Cooling Work Package'!A1" xr:uid="{00000000-0004-0000-0700-000078000000}"/>
    <hyperlink ref="K46" location="'Gas &amp; Cooling Work Package'!A1" display="'Gas &amp; Cooling Work Package'!A1" xr:uid="{00000000-0004-0000-0700-000079000000}"/>
    <hyperlink ref="L46" location="'Gas &amp; Cooling Work Package'!A1" display="'Gas &amp; Cooling Work Package'!A1" xr:uid="{00000000-0004-0000-0700-00007A000000}"/>
    <hyperlink ref="M46" location="'Gas &amp; Cooling Work Package'!A1" display="'Gas &amp; Cooling Work Package'!A1" xr:uid="{00000000-0004-0000-0700-00007B000000}"/>
    <hyperlink ref="N46" location="'Gas &amp; Cooling Work Package'!A1" display="'Gas &amp; Cooling Work Package'!A1" xr:uid="{00000000-0004-0000-0700-00007C000000}"/>
    <hyperlink ref="O46" location="'Gas &amp; Cooling Work Package'!A1" display="'Gas &amp; Cooling Work Package'!A1" xr:uid="{00000000-0004-0000-0700-00007D000000}"/>
    <hyperlink ref="P46" location="'Gas &amp; Cooling Work Package'!A1" display="'Gas &amp; Cooling Work Package'!A1" xr:uid="{00000000-0004-0000-0700-00007E000000}"/>
    <hyperlink ref="Q46" location="'Gas &amp; Cooling Work Package'!A1" display="'Gas &amp; Cooling Work Package'!A1" xr:uid="{00000000-0004-0000-0700-00007F000000}"/>
    <hyperlink ref="B47" location="'Gas &amp; Cooling Work Package'!A1" display="'Gas &amp; Cooling Work Package'!A1" xr:uid="{00000000-0004-0000-0700-000080000000}"/>
    <hyperlink ref="C47" location="'Gas &amp; Cooling Work Package'!A1" display="'Gas &amp; Cooling Work Package'!A1" xr:uid="{00000000-0004-0000-0700-000081000000}"/>
    <hyperlink ref="D47" location="'Gas &amp; Cooling Work Package'!A1" display="'Gas &amp; Cooling Work Package'!A1" xr:uid="{00000000-0004-0000-0700-000082000000}"/>
    <hyperlink ref="E47" location="'Gas &amp; Cooling Work Package'!A1" display="'Gas &amp; Cooling Work Package'!A1" xr:uid="{00000000-0004-0000-0700-000083000000}"/>
    <hyperlink ref="F47" location="'Gas &amp; Cooling Work Package'!A1" display="'Gas &amp; Cooling Work Package'!A1" xr:uid="{00000000-0004-0000-0700-000084000000}"/>
    <hyperlink ref="G47" location="'Gas &amp; Cooling Work Package'!A1" display="'Gas &amp; Cooling Work Package'!A1" xr:uid="{00000000-0004-0000-0700-000085000000}"/>
    <hyperlink ref="H47" location="'Gas &amp; Cooling Work Package'!A1" display="'Gas &amp; Cooling Work Package'!A1" xr:uid="{00000000-0004-0000-0700-000086000000}"/>
    <hyperlink ref="I47" location="'Gas &amp; Cooling Work Package'!A1" display="'Gas &amp; Cooling Work Package'!A1" xr:uid="{00000000-0004-0000-0700-000087000000}"/>
    <hyperlink ref="J47" location="'Gas &amp; Cooling Work Package'!A1" display="'Gas &amp; Cooling Work Package'!A1" xr:uid="{00000000-0004-0000-0700-000088000000}"/>
    <hyperlink ref="K47" location="'Gas &amp; Cooling Work Package'!A1" display="'Gas &amp; Cooling Work Package'!A1" xr:uid="{00000000-0004-0000-0700-000089000000}"/>
    <hyperlink ref="L47" location="'Gas &amp; Cooling Work Package'!A1" display="'Gas &amp; Cooling Work Package'!A1" xr:uid="{00000000-0004-0000-0700-00008A000000}"/>
    <hyperlink ref="M47" location="'Gas &amp; Cooling Work Package'!A1" display="'Gas &amp; Cooling Work Package'!A1" xr:uid="{00000000-0004-0000-0700-00008B000000}"/>
    <hyperlink ref="N47" location="'Gas &amp; Cooling Work Package'!A1" display="'Gas &amp; Cooling Work Package'!A1" xr:uid="{00000000-0004-0000-0700-00008C000000}"/>
    <hyperlink ref="O47" location="'Gas &amp; Cooling Work Package'!A1" display="'Gas &amp; Cooling Work Package'!A1" xr:uid="{00000000-0004-0000-0700-00008D000000}"/>
    <hyperlink ref="P47" location="'Gas &amp; Cooling Work Package'!A1" display="'Gas &amp; Cooling Work Package'!A1" xr:uid="{00000000-0004-0000-0700-00008E000000}"/>
    <hyperlink ref="Q47" location="'Gas &amp; Cooling Work Package'!A1" display="'Gas &amp; Cooling Work Package'!A1" xr:uid="{00000000-0004-0000-0700-00008F000000}"/>
    <hyperlink ref="B48" location="'Gas &amp; Cooling Work Package'!A1" display="'Gas &amp; Cooling Work Package'!A1" xr:uid="{00000000-0004-0000-0700-000090000000}"/>
    <hyperlink ref="C48" location="'Gas &amp; Cooling Work Package'!A1" display="'Gas &amp; Cooling Work Package'!A1" xr:uid="{00000000-0004-0000-0700-000091000000}"/>
    <hyperlink ref="D48" location="'Gas &amp; Cooling Work Package'!A1" display="'Gas &amp; Cooling Work Package'!A1" xr:uid="{00000000-0004-0000-0700-000092000000}"/>
    <hyperlink ref="E48" location="'Gas &amp; Cooling Work Package'!A1" display="'Gas &amp; Cooling Work Package'!A1" xr:uid="{00000000-0004-0000-0700-000093000000}"/>
    <hyperlink ref="F48" location="'Gas &amp; Cooling Work Package'!A1" display="'Gas &amp; Cooling Work Package'!A1" xr:uid="{00000000-0004-0000-0700-000094000000}"/>
    <hyperlink ref="G48" location="'Gas &amp; Cooling Work Package'!A1" display="'Gas &amp; Cooling Work Package'!A1" xr:uid="{00000000-0004-0000-0700-000095000000}"/>
    <hyperlink ref="H48" location="'Gas &amp; Cooling Work Package'!A1" display="'Gas &amp; Cooling Work Package'!A1" xr:uid="{00000000-0004-0000-0700-000096000000}"/>
    <hyperlink ref="I48" location="'Gas &amp; Cooling Work Package'!A1" display="'Gas &amp; Cooling Work Package'!A1" xr:uid="{00000000-0004-0000-0700-000097000000}"/>
    <hyperlink ref="J48" location="'Gas &amp; Cooling Work Package'!A1" display="'Gas &amp; Cooling Work Package'!A1" xr:uid="{00000000-0004-0000-0700-000098000000}"/>
    <hyperlink ref="K48" location="'Gas &amp; Cooling Work Package'!A1" display="'Gas &amp; Cooling Work Package'!A1" xr:uid="{00000000-0004-0000-0700-000099000000}"/>
    <hyperlink ref="L48" location="'Gas &amp; Cooling Work Package'!A1" display="'Gas &amp; Cooling Work Package'!A1" xr:uid="{00000000-0004-0000-0700-00009A000000}"/>
    <hyperlink ref="M48" location="'Gas &amp; Cooling Work Package'!A1" display="'Gas &amp; Cooling Work Package'!A1" xr:uid="{00000000-0004-0000-0700-00009B000000}"/>
    <hyperlink ref="N48" location="'Gas &amp; Cooling Work Package'!A1" display="'Gas &amp; Cooling Work Package'!A1" xr:uid="{00000000-0004-0000-0700-00009C000000}"/>
    <hyperlink ref="O48" location="'Gas &amp; Cooling Work Package'!A1" display="'Gas &amp; Cooling Work Package'!A1" xr:uid="{00000000-0004-0000-0700-00009D000000}"/>
    <hyperlink ref="P48" location="'Gas &amp; Cooling Work Package'!A1" display="'Gas &amp; Cooling Work Package'!A1" xr:uid="{00000000-0004-0000-0700-00009E000000}"/>
    <hyperlink ref="Q48" location="'Gas &amp; Cooling Work Package'!A1" display="'Gas &amp; Cooling Work Package'!A1" xr:uid="{00000000-0004-0000-0700-00009F000000}"/>
    <hyperlink ref="B49" location="'Gas &amp; Cooling Work Package'!A1" display="'Gas &amp; Cooling Work Package'!A1" xr:uid="{00000000-0004-0000-0700-0000A0000000}"/>
    <hyperlink ref="C49" location="'Gas &amp; Cooling Work Package'!A1" display="'Gas &amp; Cooling Work Package'!A1" xr:uid="{00000000-0004-0000-0700-0000A1000000}"/>
    <hyperlink ref="D49" location="'Gas &amp; Cooling Work Package'!A1" display="'Gas &amp; Cooling Work Package'!A1" xr:uid="{00000000-0004-0000-0700-0000A2000000}"/>
    <hyperlink ref="E49" location="'Gas &amp; Cooling Work Package'!A1" display="'Gas &amp; Cooling Work Package'!A1" xr:uid="{00000000-0004-0000-0700-0000A3000000}"/>
    <hyperlink ref="F49" location="'Gas &amp; Cooling Work Package'!A1" display="'Gas &amp; Cooling Work Package'!A1" xr:uid="{00000000-0004-0000-0700-0000A4000000}"/>
    <hyperlink ref="G49" location="'Gas &amp; Cooling Work Package'!A1" display="'Gas &amp; Cooling Work Package'!A1" xr:uid="{00000000-0004-0000-0700-0000A5000000}"/>
    <hyperlink ref="H49" location="'Gas &amp; Cooling Work Package'!A1" display="'Gas &amp; Cooling Work Package'!A1" xr:uid="{00000000-0004-0000-0700-0000A6000000}"/>
    <hyperlink ref="I49" location="'Gas &amp; Cooling Work Package'!A1" display="'Gas &amp; Cooling Work Package'!A1" xr:uid="{00000000-0004-0000-0700-0000A7000000}"/>
    <hyperlink ref="J49" location="'Gas &amp; Cooling Work Package'!A1" display="'Gas &amp; Cooling Work Package'!A1" xr:uid="{00000000-0004-0000-0700-0000A8000000}"/>
    <hyperlink ref="K49" location="'Gas &amp; Cooling Work Package'!A1" display="'Gas &amp; Cooling Work Package'!A1" xr:uid="{00000000-0004-0000-0700-0000A9000000}"/>
    <hyperlink ref="L49" location="'Gas &amp; Cooling Work Package'!A1" display="'Gas &amp; Cooling Work Package'!A1" xr:uid="{00000000-0004-0000-0700-0000AA000000}"/>
    <hyperlink ref="M49" location="'Gas &amp; Cooling Work Package'!A1" display="'Gas &amp; Cooling Work Package'!A1" xr:uid="{00000000-0004-0000-0700-0000AB000000}"/>
    <hyperlink ref="N49" location="'Gas &amp; Cooling Work Package'!A1" display="'Gas &amp; Cooling Work Package'!A1" xr:uid="{00000000-0004-0000-0700-0000AC000000}"/>
    <hyperlink ref="O49" location="'Gas &amp; Cooling Work Package'!A1" display="'Gas &amp; Cooling Work Package'!A1" xr:uid="{00000000-0004-0000-0700-0000AD000000}"/>
    <hyperlink ref="P49" location="'Gas &amp; Cooling Work Package'!A1" display="'Gas &amp; Cooling Work Package'!A1" xr:uid="{00000000-0004-0000-0700-0000AE000000}"/>
    <hyperlink ref="Q49" location="'Gas &amp; Cooling Work Package'!A1" display="'Gas &amp; Cooling Work Package'!A1" xr:uid="{00000000-0004-0000-0700-0000AF000000}"/>
    <hyperlink ref="B50" location="'Gas &amp; Cooling Work Package'!A1" display="'Gas &amp; Cooling Work Package'!A1" xr:uid="{00000000-0004-0000-0700-0000B0000000}"/>
    <hyperlink ref="C50" location="'Gas &amp; Cooling Work Package'!A1" display="'Gas &amp; Cooling Work Package'!A1" xr:uid="{00000000-0004-0000-0700-0000B1000000}"/>
    <hyperlink ref="D50" location="'Gas &amp; Cooling Work Package'!A1" display="'Gas &amp; Cooling Work Package'!A1" xr:uid="{00000000-0004-0000-0700-0000B2000000}"/>
    <hyperlink ref="E50" location="'Gas &amp; Cooling Work Package'!A1" display="'Gas &amp; Cooling Work Package'!A1" xr:uid="{00000000-0004-0000-0700-0000B3000000}"/>
    <hyperlink ref="F50" location="'Gas &amp; Cooling Work Package'!A1" display="'Gas &amp; Cooling Work Package'!A1" xr:uid="{00000000-0004-0000-0700-0000B4000000}"/>
    <hyperlink ref="G50" location="'Gas &amp; Cooling Work Package'!A1" display="'Gas &amp; Cooling Work Package'!A1" xr:uid="{00000000-0004-0000-0700-0000B5000000}"/>
    <hyperlink ref="H50" location="'Gas &amp; Cooling Work Package'!A1" display="'Gas &amp; Cooling Work Package'!A1" xr:uid="{00000000-0004-0000-0700-0000B6000000}"/>
    <hyperlink ref="I50" location="'Gas &amp; Cooling Work Package'!A1" display="'Gas &amp; Cooling Work Package'!A1" xr:uid="{00000000-0004-0000-0700-0000B7000000}"/>
    <hyperlink ref="J50" location="'Gas &amp; Cooling Work Package'!A1" display="'Gas &amp; Cooling Work Package'!A1" xr:uid="{00000000-0004-0000-0700-0000B8000000}"/>
    <hyperlink ref="K50" location="'Gas &amp; Cooling Work Package'!A1" display="'Gas &amp; Cooling Work Package'!A1" xr:uid="{00000000-0004-0000-0700-0000B9000000}"/>
    <hyperlink ref="L50" location="'Gas &amp; Cooling Work Package'!A1" display="'Gas &amp; Cooling Work Package'!A1" xr:uid="{00000000-0004-0000-0700-0000BA000000}"/>
    <hyperlink ref="M50" location="'Gas &amp; Cooling Work Package'!A1" display="'Gas &amp; Cooling Work Package'!A1" xr:uid="{00000000-0004-0000-0700-0000BB000000}"/>
    <hyperlink ref="N50" location="'Gas &amp; Cooling Work Package'!A1" display="'Gas &amp; Cooling Work Package'!A1" xr:uid="{00000000-0004-0000-0700-0000BC000000}"/>
    <hyperlink ref="O50" location="'Gas &amp; Cooling Work Package'!A1" display="'Gas &amp; Cooling Work Package'!A1" xr:uid="{00000000-0004-0000-0700-0000BD000000}"/>
    <hyperlink ref="P50" location="'Gas &amp; Cooling Work Package'!A1" display="'Gas &amp; Cooling Work Package'!A1" xr:uid="{00000000-0004-0000-0700-0000BE000000}"/>
    <hyperlink ref="Q50" location="'Gas &amp; Cooling Work Package'!A1" display="'Gas &amp; Cooling Work Package'!A1" xr:uid="{00000000-0004-0000-0700-0000BF000000}"/>
    <hyperlink ref="C11" location="Navigation!A1" display="Return to Navigation Sheet" xr:uid="{00000000-0004-0000-0700-0000C0000000}"/>
    <hyperlink ref="D11" location="Navigation!A1" display="Return to Navigation Sheet" xr:uid="{00000000-0004-0000-0700-0000C1000000}"/>
    <hyperlink ref="E11" location="Navigation!A1" display="Return to Navigation Sheet" xr:uid="{00000000-0004-0000-0700-0000C2000000}"/>
    <hyperlink ref="F11" location="Navigation!A1" display="Return to Navigation Sheet" xr:uid="{00000000-0004-0000-07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Q88"/>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12" width="10.8984375" style="395"/>
    <col min="13" max="13" width="16" style="395" customWidth="1"/>
    <col min="14" max="16384" width="10.8984375" style="395"/>
  </cols>
  <sheetData>
    <row r="1" spans="1:17" ht="16.2" thickBot="1"/>
    <row r="2" spans="1:17" ht="26.1" customHeight="1">
      <c r="B2" s="396"/>
      <c r="C2" s="397"/>
      <c r="D2" s="397"/>
      <c r="E2" s="397"/>
      <c r="F2" s="846" t="s">
        <v>44</v>
      </c>
      <c r="G2" s="847"/>
      <c r="H2" s="847"/>
      <c r="I2" s="847"/>
      <c r="J2" s="847"/>
      <c r="K2" s="847"/>
      <c r="L2" s="848"/>
      <c r="M2" s="853" t="s">
        <v>22</v>
      </c>
      <c r="N2" s="855">
        <v>42817</v>
      </c>
      <c r="O2" s="856"/>
      <c r="P2" s="856"/>
      <c r="Q2" s="857"/>
    </row>
    <row r="3" spans="1:17" ht="15.9" customHeight="1" thickBot="1">
      <c r="B3" s="398"/>
      <c r="C3" s="399"/>
      <c r="D3" s="399"/>
      <c r="E3" s="399"/>
      <c r="F3" s="849"/>
      <c r="G3" s="850"/>
      <c r="H3" s="850"/>
      <c r="I3" s="850"/>
      <c r="J3" s="850"/>
      <c r="K3" s="850"/>
      <c r="L3" s="851"/>
      <c r="M3" s="854"/>
      <c r="N3" s="858"/>
      <c r="O3" s="858"/>
      <c r="P3" s="858"/>
      <c r="Q3" s="859"/>
    </row>
    <row r="4" spans="1:17" ht="18" customHeight="1">
      <c r="B4" s="398"/>
      <c r="C4" s="399"/>
      <c r="D4" s="399"/>
      <c r="E4" s="399"/>
      <c r="F4" s="849"/>
      <c r="G4" s="850"/>
      <c r="H4" s="850"/>
      <c r="I4" s="850"/>
      <c r="J4" s="850"/>
      <c r="K4" s="850"/>
      <c r="L4" s="851"/>
      <c r="M4" s="853" t="s">
        <v>23</v>
      </c>
      <c r="N4" s="856" t="s">
        <v>180</v>
      </c>
      <c r="O4" s="856"/>
      <c r="P4" s="856"/>
      <c r="Q4" s="857"/>
    </row>
    <row r="5" spans="1:17" ht="16.2" thickBot="1">
      <c r="B5" s="398"/>
      <c r="C5" s="399"/>
      <c r="D5" s="399"/>
      <c r="E5" s="399"/>
      <c r="F5" s="849"/>
      <c r="G5" s="850"/>
      <c r="H5" s="850"/>
      <c r="I5" s="850"/>
      <c r="J5" s="850"/>
      <c r="K5" s="850"/>
      <c r="L5" s="851"/>
      <c r="M5" s="860"/>
      <c r="N5" s="858"/>
      <c r="O5" s="858"/>
      <c r="P5" s="858"/>
      <c r="Q5" s="859"/>
    </row>
    <row r="6" spans="1:17" ht="21" customHeight="1">
      <c r="B6" s="398"/>
      <c r="C6" s="399"/>
      <c r="D6" s="399"/>
      <c r="E6" s="399"/>
      <c r="F6" s="849"/>
      <c r="G6" s="850"/>
      <c r="H6" s="850"/>
      <c r="I6" s="850"/>
      <c r="J6" s="850"/>
      <c r="K6" s="850"/>
      <c r="L6" s="850"/>
      <c r="M6" s="861" t="s">
        <v>24</v>
      </c>
      <c r="N6" s="863"/>
      <c r="O6" s="863"/>
      <c r="P6" s="863"/>
      <c r="Q6" s="864"/>
    </row>
    <row r="7" spans="1:17" ht="16.2" thickBot="1">
      <c r="B7" s="398"/>
      <c r="C7" s="399"/>
      <c r="D7" s="399"/>
      <c r="E7" s="399"/>
      <c r="F7" s="849"/>
      <c r="G7" s="852"/>
      <c r="H7" s="852"/>
      <c r="I7" s="852"/>
      <c r="J7" s="852"/>
      <c r="K7" s="852"/>
      <c r="L7" s="852"/>
      <c r="M7" s="862"/>
      <c r="N7" s="865"/>
      <c r="O7" s="865"/>
      <c r="P7" s="865"/>
      <c r="Q7" s="866"/>
    </row>
    <row r="8" spans="1:17" s="400" customFormat="1" ht="27" customHeight="1">
      <c r="B8" s="805" t="s">
        <v>26</v>
      </c>
      <c r="C8" s="806"/>
      <c r="D8" s="806"/>
      <c r="E8" s="806"/>
      <c r="F8" s="807"/>
      <c r="G8" s="805" t="s">
        <v>25</v>
      </c>
      <c r="H8" s="806"/>
      <c r="I8" s="806"/>
      <c r="J8" s="806"/>
      <c r="K8" s="806"/>
      <c r="L8" s="806"/>
      <c r="M8" s="828"/>
      <c r="N8" s="829" t="s">
        <v>27</v>
      </c>
      <c r="O8" s="830"/>
      <c r="P8" s="830"/>
      <c r="Q8" s="828"/>
    </row>
    <row r="9" spans="1:17" ht="24" customHeight="1">
      <c r="B9" s="831" t="str">
        <f>'Det Sup Syst Control Account'!C56</f>
        <v>Detector Safety Subsystems Work Package</v>
      </c>
      <c r="C9" s="832"/>
      <c r="D9" s="832"/>
      <c r="E9" s="832"/>
      <c r="F9" s="833"/>
      <c r="G9" s="829" t="str">
        <f>'Det Sup Syst Control Account'!B56</f>
        <v>2.04.01.05</v>
      </c>
      <c r="H9" s="830"/>
      <c r="I9" s="830"/>
      <c r="J9" s="830"/>
      <c r="K9" s="830"/>
      <c r="L9" s="830"/>
      <c r="M9" s="828"/>
      <c r="N9" s="840" t="s">
        <v>43</v>
      </c>
      <c r="O9" s="841"/>
      <c r="P9" s="841"/>
      <c r="Q9" s="842"/>
    </row>
    <row r="10" spans="1:17" ht="24" customHeight="1" thickBot="1">
      <c r="B10" s="834"/>
      <c r="C10" s="835"/>
      <c r="D10" s="835"/>
      <c r="E10" s="835"/>
      <c r="F10" s="836"/>
      <c r="G10" s="837"/>
      <c r="H10" s="838"/>
      <c r="I10" s="838"/>
      <c r="J10" s="838"/>
      <c r="K10" s="838"/>
      <c r="L10" s="838"/>
      <c r="M10" s="839"/>
      <c r="N10" s="843"/>
      <c r="O10" s="844"/>
      <c r="P10" s="844"/>
      <c r="Q10" s="845"/>
    </row>
    <row r="11" spans="1:17" ht="24" customHeight="1" thickBot="1">
      <c r="B11" s="469"/>
      <c r="C11" s="788" t="s">
        <v>362</v>
      </c>
      <c r="D11" s="788"/>
      <c r="E11" s="788"/>
      <c r="F11" s="788"/>
      <c r="G11" s="468"/>
      <c r="H11" s="468"/>
      <c r="I11" s="468"/>
      <c r="J11" s="468"/>
      <c r="K11" s="468"/>
      <c r="L11" s="468"/>
      <c r="M11" s="468"/>
      <c r="N11" s="470"/>
      <c r="O11" s="470"/>
      <c r="P11" s="470"/>
      <c r="Q11" s="471"/>
    </row>
    <row r="12" spans="1:17" s="400" customFormat="1" ht="27" customHeight="1">
      <c r="A12" s="395"/>
      <c r="B12" s="802" t="s">
        <v>28</v>
      </c>
      <c r="C12" s="803"/>
      <c r="D12" s="803"/>
      <c r="E12" s="803"/>
      <c r="F12" s="803"/>
      <c r="G12" s="803"/>
      <c r="H12" s="803"/>
      <c r="I12" s="803"/>
      <c r="J12" s="803"/>
      <c r="K12" s="803"/>
      <c r="L12" s="803"/>
      <c r="M12" s="803"/>
      <c r="N12" s="803"/>
      <c r="O12" s="803"/>
      <c r="P12" s="803"/>
      <c r="Q12" s="804"/>
    </row>
    <row r="13" spans="1:17" ht="30.9" customHeight="1">
      <c r="B13" s="867" t="s">
        <v>440</v>
      </c>
      <c r="C13" s="868"/>
      <c r="D13" s="868"/>
      <c r="E13" s="868"/>
      <c r="F13" s="868"/>
      <c r="G13" s="868"/>
      <c r="H13" s="868"/>
      <c r="I13" s="868"/>
      <c r="J13" s="868"/>
      <c r="K13" s="868"/>
      <c r="L13" s="868"/>
      <c r="M13" s="868"/>
      <c r="N13" s="868"/>
      <c r="O13" s="868"/>
      <c r="P13" s="868"/>
      <c r="Q13" s="869"/>
    </row>
    <row r="14" spans="1:17" ht="30.9" customHeight="1">
      <c r="B14" s="867"/>
      <c r="C14" s="868"/>
      <c r="D14" s="868"/>
      <c r="E14" s="868"/>
      <c r="F14" s="868"/>
      <c r="G14" s="868"/>
      <c r="H14" s="868"/>
      <c r="I14" s="868"/>
      <c r="J14" s="868"/>
      <c r="K14" s="868"/>
      <c r="L14" s="868"/>
      <c r="M14" s="868"/>
      <c r="N14" s="868"/>
      <c r="O14" s="868"/>
      <c r="P14" s="868"/>
      <c r="Q14" s="869"/>
    </row>
    <row r="15" spans="1:17" ht="30.9" customHeight="1">
      <c r="B15" s="867"/>
      <c r="C15" s="868"/>
      <c r="D15" s="868"/>
      <c r="E15" s="868"/>
      <c r="F15" s="868"/>
      <c r="G15" s="868"/>
      <c r="H15" s="868"/>
      <c r="I15" s="868"/>
      <c r="J15" s="868"/>
      <c r="K15" s="868"/>
      <c r="L15" s="868"/>
      <c r="M15" s="868"/>
      <c r="N15" s="868"/>
      <c r="O15" s="868"/>
      <c r="P15" s="868"/>
      <c r="Q15" s="869"/>
    </row>
    <row r="16" spans="1:17" ht="30.9" customHeight="1">
      <c r="B16" s="867"/>
      <c r="C16" s="868"/>
      <c r="D16" s="868"/>
      <c r="E16" s="868"/>
      <c r="F16" s="868"/>
      <c r="G16" s="868"/>
      <c r="H16" s="868"/>
      <c r="I16" s="868"/>
      <c r="J16" s="868"/>
      <c r="K16" s="868"/>
      <c r="L16" s="868"/>
      <c r="M16" s="868"/>
      <c r="N16" s="868"/>
      <c r="O16" s="868"/>
      <c r="P16" s="868"/>
      <c r="Q16" s="869"/>
    </row>
    <row r="17" spans="2:17" ht="30.9" customHeight="1">
      <c r="B17" s="867"/>
      <c r="C17" s="868"/>
      <c r="D17" s="868"/>
      <c r="E17" s="868"/>
      <c r="F17" s="868"/>
      <c r="G17" s="868"/>
      <c r="H17" s="868"/>
      <c r="I17" s="868"/>
      <c r="J17" s="868"/>
      <c r="K17" s="868"/>
      <c r="L17" s="868"/>
      <c r="M17" s="868"/>
      <c r="N17" s="868"/>
      <c r="O17" s="868"/>
      <c r="P17" s="868"/>
      <c r="Q17" s="869"/>
    </row>
    <row r="18" spans="2:17" ht="30.9" customHeight="1">
      <c r="B18" s="867"/>
      <c r="C18" s="868"/>
      <c r="D18" s="868"/>
      <c r="E18" s="868"/>
      <c r="F18" s="868"/>
      <c r="G18" s="868"/>
      <c r="H18" s="868"/>
      <c r="I18" s="868"/>
      <c r="J18" s="868"/>
      <c r="K18" s="868"/>
      <c r="L18" s="868"/>
      <c r="M18" s="868"/>
      <c r="N18" s="868"/>
      <c r="O18" s="868"/>
      <c r="P18" s="868"/>
      <c r="Q18" s="869"/>
    </row>
    <row r="19" spans="2:17" ht="30.9" customHeight="1">
      <c r="B19" s="870"/>
      <c r="C19" s="868"/>
      <c r="D19" s="868"/>
      <c r="E19" s="868"/>
      <c r="F19" s="868"/>
      <c r="G19" s="868"/>
      <c r="H19" s="868"/>
      <c r="I19" s="868"/>
      <c r="J19" s="868"/>
      <c r="K19" s="868"/>
      <c r="L19" s="868"/>
      <c r="M19" s="868"/>
      <c r="N19" s="868"/>
      <c r="O19" s="868"/>
      <c r="P19" s="868"/>
      <c r="Q19" s="869"/>
    </row>
    <row r="20" spans="2:17" ht="30.9" customHeight="1">
      <c r="B20" s="870"/>
      <c r="C20" s="868"/>
      <c r="D20" s="868"/>
      <c r="E20" s="868"/>
      <c r="F20" s="868"/>
      <c r="G20" s="868"/>
      <c r="H20" s="868"/>
      <c r="I20" s="868"/>
      <c r="J20" s="868"/>
      <c r="K20" s="868"/>
      <c r="L20" s="868"/>
      <c r="M20" s="868"/>
      <c r="N20" s="868"/>
      <c r="O20" s="868"/>
      <c r="P20" s="868"/>
      <c r="Q20" s="869"/>
    </row>
    <row r="21" spans="2:17" ht="30.9" customHeight="1">
      <c r="B21" s="870"/>
      <c r="C21" s="868"/>
      <c r="D21" s="868"/>
      <c r="E21" s="868"/>
      <c r="F21" s="868"/>
      <c r="G21" s="868"/>
      <c r="H21" s="868"/>
      <c r="I21" s="868"/>
      <c r="J21" s="868"/>
      <c r="K21" s="868"/>
      <c r="L21" s="868"/>
      <c r="M21" s="868"/>
      <c r="N21" s="868"/>
      <c r="O21" s="868"/>
      <c r="P21" s="868"/>
      <c r="Q21" s="869"/>
    </row>
    <row r="22" spans="2:17" ht="30.9" customHeight="1">
      <c r="B22" s="870"/>
      <c r="C22" s="868"/>
      <c r="D22" s="868"/>
      <c r="E22" s="868"/>
      <c r="F22" s="868"/>
      <c r="G22" s="868"/>
      <c r="H22" s="868"/>
      <c r="I22" s="868"/>
      <c r="J22" s="868"/>
      <c r="K22" s="868"/>
      <c r="L22" s="868"/>
      <c r="M22" s="868"/>
      <c r="N22" s="868"/>
      <c r="O22" s="868"/>
      <c r="P22" s="868"/>
      <c r="Q22" s="869"/>
    </row>
    <row r="23" spans="2:17" ht="30.9" customHeight="1">
      <c r="B23" s="870"/>
      <c r="C23" s="868"/>
      <c r="D23" s="868"/>
      <c r="E23" s="868"/>
      <c r="F23" s="868"/>
      <c r="G23" s="868"/>
      <c r="H23" s="868"/>
      <c r="I23" s="868"/>
      <c r="J23" s="868"/>
      <c r="K23" s="868"/>
      <c r="L23" s="868"/>
      <c r="M23" s="868"/>
      <c r="N23" s="868"/>
      <c r="O23" s="868"/>
      <c r="P23" s="868"/>
      <c r="Q23" s="869"/>
    </row>
    <row r="24" spans="2:17" ht="30.9" customHeight="1" thickBot="1">
      <c r="B24" s="871"/>
      <c r="C24" s="872"/>
      <c r="D24" s="872"/>
      <c r="E24" s="872"/>
      <c r="F24" s="872"/>
      <c r="G24" s="872"/>
      <c r="H24" s="872"/>
      <c r="I24" s="872"/>
      <c r="J24" s="872"/>
      <c r="K24" s="872"/>
      <c r="L24" s="872"/>
      <c r="M24" s="872"/>
      <c r="N24" s="872"/>
      <c r="O24" s="872"/>
      <c r="P24" s="872"/>
      <c r="Q24" s="873"/>
    </row>
    <row r="25" spans="2:17" s="400" customFormat="1" ht="27" customHeight="1">
      <c r="B25" s="805" t="s">
        <v>29</v>
      </c>
      <c r="C25" s="806"/>
      <c r="D25" s="806"/>
      <c r="E25" s="806"/>
      <c r="F25" s="806"/>
      <c r="G25" s="806"/>
      <c r="H25" s="806"/>
      <c r="I25" s="806"/>
      <c r="J25" s="806"/>
      <c r="K25" s="806"/>
      <c r="L25" s="806"/>
      <c r="M25" s="806"/>
      <c r="N25" s="806"/>
      <c r="O25" s="806"/>
      <c r="P25" s="806"/>
      <c r="Q25" s="807"/>
    </row>
    <row r="26" spans="2:17">
      <c r="B26" s="401"/>
      <c r="Q26" s="402"/>
    </row>
    <row r="27" spans="2:17">
      <c r="B27" s="401"/>
      <c r="Q27" s="402"/>
    </row>
    <row r="28" spans="2:17" ht="18.600000000000001" thickBot="1">
      <c r="B28" s="401"/>
      <c r="C28" s="20"/>
      <c r="D28" s="404" t="s">
        <v>30</v>
      </c>
      <c r="Q28" s="402"/>
    </row>
    <row r="29" spans="2:17" ht="18.600000000000001" thickBot="1">
      <c r="B29" s="401"/>
      <c r="C29" s="20"/>
      <c r="D29" s="404" t="s">
        <v>31</v>
      </c>
      <c r="Q29" s="402"/>
    </row>
    <row r="30" spans="2:17" ht="18.600000000000001" thickBot="1">
      <c r="B30" s="401"/>
      <c r="C30" s="20"/>
      <c r="D30" s="404" t="s">
        <v>32</v>
      </c>
      <c r="Q30" s="402"/>
    </row>
    <row r="31" spans="2:17" ht="18.600000000000001" thickBot="1">
      <c r="B31" s="401"/>
      <c r="C31" s="20"/>
      <c r="D31" s="404" t="s">
        <v>33</v>
      </c>
      <c r="Q31" s="402"/>
    </row>
    <row r="32" spans="2:17" ht="18.600000000000001" thickBot="1">
      <c r="B32" s="401"/>
      <c r="C32" s="20"/>
      <c r="D32" s="404" t="s">
        <v>34</v>
      </c>
      <c r="Q32" s="402"/>
    </row>
    <row r="33" spans="2:17" ht="18.600000000000001" thickBot="1">
      <c r="B33" s="401"/>
      <c r="C33" s="20" t="s">
        <v>42</v>
      </c>
      <c r="D33" s="404" t="s">
        <v>35</v>
      </c>
      <c r="Q33" s="402"/>
    </row>
    <row r="34" spans="2:17" ht="18.600000000000001" thickBot="1">
      <c r="B34" s="401"/>
      <c r="C34" s="20" t="s">
        <v>42</v>
      </c>
      <c r="D34" s="404" t="s">
        <v>36</v>
      </c>
      <c r="Q34" s="402"/>
    </row>
    <row r="35" spans="2:17" ht="18.600000000000001" thickBot="1">
      <c r="B35" s="401"/>
      <c r="C35" s="20"/>
      <c r="D35" s="404" t="s">
        <v>37</v>
      </c>
      <c r="Q35" s="402"/>
    </row>
    <row r="36" spans="2:17">
      <c r="B36" s="401"/>
      <c r="Q36" s="402"/>
    </row>
    <row r="37" spans="2:17" ht="16.2" thickBot="1">
      <c r="B37" s="405"/>
      <c r="C37" s="403"/>
      <c r="D37" s="403"/>
      <c r="E37" s="403"/>
      <c r="F37" s="403"/>
      <c r="G37" s="403"/>
      <c r="H37" s="403"/>
      <c r="I37" s="403"/>
      <c r="J37" s="403"/>
      <c r="K37" s="403"/>
      <c r="L37" s="403"/>
      <c r="M37" s="403"/>
      <c r="N37" s="403"/>
      <c r="O37" s="403"/>
      <c r="P37" s="403"/>
      <c r="Q37" s="406"/>
    </row>
    <row r="38" spans="2:17" s="400" customFormat="1" ht="26.1" customHeight="1">
      <c r="B38" s="805" t="s">
        <v>38</v>
      </c>
      <c r="C38" s="806"/>
      <c r="D38" s="806"/>
      <c r="E38" s="806"/>
      <c r="F38" s="806"/>
      <c r="G38" s="806"/>
      <c r="H38" s="806"/>
      <c r="I38" s="806"/>
      <c r="J38" s="806"/>
      <c r="K38" s="806"/>
      <c r="L38" s="806"/>
      <c r="M38" s="806"/>
      <c r="N38" s="806"/>
      <c r="O38" s="806"/>
      <c r="P38" s="806"/>
      <c r="Q38" s="807"/>
    </row>
    <row r="39" spans="2:17">
      <c r="B39" s="808" t="s">
        <v>179</v>
      </c>
      <c r="C39" s="809"/>
      <c r="D39" s="809"/>
      <c r="E39" s="809"/>
      <c r="F39" s="809"/>
      <c r="G39" s="809"/>
      <c r="H39" s="809"/>
      <c r="I39" s="809"/>
      <c r="J39" s="809"/>
      <c r="K39" s="809"/>
      <c r="L39" s="809"/>
      <c r="M39" s="809"/>
      <c r="N39" s="809"/>
      <c r="O39" s="809"/>
      <c r="P39" s="809"/>
      <c r="Q39" s="810"/>
    </row>
    <row r="40" spans="2:17">
      <c r="B40" s="811"/>
      <c r="C40" s="809"/>
      <c r="D40" s="809"/>
      <c r="E40" s="809"/>
      <c r="F40" s="809"/>
      <c r="G40" s="809"/>
      <c r="H40" s="809"/>
      <c r="I40" s="809"/>
      <c r="J40" s="809"/>
      <c r="K40" s="809"/>
      <c r="L40" s="809"/>
      <c r="M40" s="809"/>
      <c r="N40" s="809"/>
      <c r="O40" s="809"/>
      <c r="P40" s="809"/>
      <c r="Q40" s="810"/>
    </row>
    <row r="41" spans="2:17">
      <c r="B41" s="811"/>
      <c r="C41" s="809"/>
      <c r="D41" s="809"/>
      <c r="E41" s="809"/>
      <c r="F41" s="809"/>
      <c r="G41" s="809"/>
      <c r="H41" s="809"/>
      <c r="I41" s="809"/>
      <c r="J41" s="809"/>
      <c r="K41" s="809"/>
      <c r="L41" s="809"/>
      <c r="M41" s="809"/>
      <c r="N41" s="809"/>
      <c r="O41" s="809"/>
      <c r="P41" s="809"/>
      <c r="Q41" s="810"/>
    </row>
    <row r="42" spans="2:17">
      <c r="B42" s="811"/>
      <c r="C42" s="809"/>
      <c r="D42" s="809"/>
      <c r="E42" s="809"/>
      <c r="F42" s="809"/>
      <c r="G42" s="809"/>
      <c r="H42" s="809"/>
      <c r="I42" s="809"/>
      <c r="J42" s="809"/>
      <c r="K42" s="809"/>
      <c r="L42" s="809"/>
      <c r="M42" s="809"/>
      <c r="N42" s="809"/>
      <c r="O42" s="809"/>
      <c r="P42" s="809"/>
      <c r="Q42" s="810"/>
    </row>
    <row r="43" spans="2:17">
      <c r="B43" s="811"/>
      <c r="C43" s="809"/>
      <c r="D43" s="809"/>
      <c r="E43" s="809"/>
      <c r="F43" s="809"/>
      <c r="G43" s="809"/>
      <c r="H43" s="809"/>
      <c r="I43" s="809"/>
      <c r="J43" s="809"/>
      <c r="K43" s="809"/>
      <c r="L43" s="809"/>
      <c r="M43" s="809"/>
      <c r="N43" s="809"/>
      <c r="O43" s="809"/>
      <c r="P43" s="809"/>
      <c r="Q43" s="810"/>
    </row>
    <row r="44" spans="2:17">
      <c r="B44" s="811"/>
      <c r="C44" s="809"/>
      <c r="D44" s="809"/>
      <c r="E44" s="809"/>
      <c r="F44" s="809"/>
      <c r="G44" s="809"/>
      <c r="H44" s="809"/>
      <c r="I44" s="809"/>
      <c r="J44" s="809"/>
      <c r="K44" s="809"/>
      <c r="L44" s="809"/>
      <c r="M44" s="809"/>
      <c r="N44" s="809"/>
      <c r="O44" s="809"/>
      <c r="P44" s="809"/>
      <c r="Q44" s="810"/>
    </row>
    <row r="45" spans="2:17">
      <c r="B45" s="811"/>
      <c r="C45" s="809"/>
      <c r="D45" s="809"/>
      <c r="E45" s="809"/>
      <c r="F45" s="809"/>
      <c r="G45" s="809"/>
      <c r="H45" s="809"/>
      <c r="I45" s="809"/>
      <c r="J45" s="809"/>
      <c r="K45" s="809"/>
      <c r="L45" s="809"/>
      <c r="M45" s="809"/>
      <c r="N45" s="809"/>
      <c r="O45" s="809"/>
      <c r="P45" s="809"/>
      <c r="Q45" s="810"/>
    </row>
    <row r="46" spans="2:17">
      <c r="B46" s="811"/>
      <c r="C46" s="809"/>
      <c r="D46" s="809"/>
      <c r="E46" s="809"/>
      <c r="F46" s="809"/>
      <c r="G46" s="809"/>
      <c r="H46" s="809"/>
      <c r="I46" s="809"/>
      <c r="J46" s="809"/>
      <c r="K46" s="809"/>
      <c r="L46" s="809"/>
      <c r="M46" s="809"/>
      <c r="N46" s="809"/>
      <c r="O46" s="809"/>
      <c r="P46" s="809"/>
      <c r="Q46" s="810"/>
    </row>
    <row r="47" spans="2:17">
      <c r="B47" s="811"/>
      <c r="C47" s="809"/>
      <c r="D47" s="809"/>
      <c r="E47" s="809"/>
      <c r="F47" s="809"/>
      <c r="G47" s="809"/>
      <c r="H47" s="809"/>
      <c r="I47" s="809"/>
      <c r="J47" s="809"/>
      <c r="K47" s="809"/>
      <c r="L47" s="809"/>
      <c r="M47" s="809"/>
      <c r="N47" s="809"/>
      <c r="O47" s="809"/>
      <c r="P47" s="809"/>
      <c r="Q47" s="810"/>
    </row>
    <row r="48" spans="2:17">
      <c r="B48" s="811"/>
      <c r="C48" s="809"/>
      <c r="D48" s="809"/>
      <c r="E48" s="809"/>
      <c r="F48" s="809"/>
      <c r="G48" s="809"/>
      <c r="H48" s="809"/>
      <c r="I48" s="809"/>
      <c r="J48" s="809"/>
      <c r="K48" s="809"/>
      <c r="L48" s="809"/>
      <c r="M48" s="809"/>
      <c r="N48" s="809"/>
      <c r="O48" s="809"/>
      <c r="P48" s="809"/>
      <c r="Q48" s="810"/>
    </row>
    <row r="49" spans="2:17">
      <c r="B49" s="811"/>
      <c r="C49" s="809"/>
      <c r="D49" s="809"/>
      <c r="E49" s="809"/>
      <c r="F49" s="809"/>
      <c r="G49" s="809"/>
      <c r="H49" s="809"/>
      <c r="I49" s="809"/>
      <c r="J49" s="809"/>
      <c r="K49" s="809"/>
      <c r="L49" s="809"/>
      <c r="M49" s="809"/>
      <c r="N49" s="809"/>
      <c r="O49" s="809"/>
      <c r="P49" s="809"/>
      <c r="Q49" s="810"/>
    </row>
    <row r="50" spans="2:17" ht="16.2" thickBot="1">
      <c r="B50" s="812"/>
      <c r="C50" s="813"/>
      <c r="D50" s="813"/>
      <c r="E50" s="813"/>
      <c r="F50" s="813"/>
      <c r="G50" s="813"/>
      <c r="H50" s="813"/>
      <c r="I50" s="813"/>
      <c r="J50" s="813"/>
      <c r="K50" s="813"/>
      <c r="L50" s="813"/>
      <c r="M50" s="813"/>
      <c r="N50" s="813"/>
      <c r="O50" s="813"/>
      <c r="P50" s="813"/>
      <c r="Q50" s="814"/>
    </row>
    <row r="51" spans="2:17">
      <c r="B51" s="815" t="s">
        <v>39</v>
      </c>
      <c r="C51" s="816"/>
      <c r="D51" s="816"/>
      <c r="E51" s="816"/>
      <c r="F51" s="816"/>
      <c r="G51" s="816"/>
      <c r="H51" s="816"/>
      <c r="I51" s="816"/>
      <c r="J51" s="816"/>
      <c r="K51" s="816"/>
      <c r="L51" s="816"/>
      <c r="M51" s="816"/>
      <c r="N51" s="816"/>
      <c r="O51" s="816"/>
      <c r="P51" s="816"/>
      <c r="Q51" s="817"/>
    </row>
    <row r="52" spans="2:17">
      <c r="B52" s="818"/>
      <c r="C52" s="819"/>
      <c r="D52" s="819"/>
      <c r="E52" s="819"/>
      <c r="F52" s="819"/>
      <c r="G52" s="819"/>
      <c r="H52" s="819"/>
      <c r="I52" s="819"/>
      <c r="J52" s="819"/>
      <c r="K52" s="819"/>
      <c r="L52" s="819"/>
      <c r="M52" s="819"/>
      <c r="N52" s="819"/>
      <c r="O52" s="819"/>
      <c r="P52" s="819"/>
      <c r="Q52" s="820"/>
    </row>
    <row r="53" spans="2:17">
      <c r="B53" s="795" t="s">
        <v>182</v>
      </c>
      <c r="C53" s="796"/>
      <c r="D53" s="796"/>
      <c r="E53" s="796"/>
      <c r="F53" s="796"/>
      <c r="G53" s="796"/>
      <c r="H53" s="796"/>
      <c r="I53" s="796"/>
      <c r="J53" s="796"/>
      <c r="K53" s="796"/>
      <c r="L53" s="796"/>
      <c r="M53" s="796"/>
      <c r="N53" s="796"/>
      <c r="O53" s="796"/>
      <c r="P53" s="796"/>
      <c r="Q53" s="797"/>
    </row>
    <row r="54" spans="2:17">
      <c r="B54" s="798"/>
      <c r="C54" s="796"/>
      <c r="D54" s="796"/>
      <c r="E54" s="796"/>
      <c r="F54" s="796"/>
      <c r="G54" s="796"/>
      <c r="H54" s="796"/>
      <c r="I54" s="796"/>
      <c r="J54" s="796"/>
      <c r="K54" s="796"/>
      <c r="L54" s="796"/>
      <c r="M54" s="796"/>
      <c r="N54" s="796"/>
      <c r="O54" s="796"/>
      <c r="P54" s="796"/>
      <c r="Q54" s="797"/>
    </row>
    <row r="55" spans="2:17">
      <c r="B55" s="798"/>
      <c r="C55" s="796"/>
      <c r="D55" s="796"/>
      <c r="E55" s="796"/>
      <c r="F55" s="796"/>
      <c r="G55" s="796"/>
      <c r="H55" s="796"/>
      <c r="I55" s="796"/>
      <c r="J55" s="796"/>
      <c r="K55" s="796"/>
      <c r="L55" s="796"/>
      <c r="M55" s="796"/>
      <c r="N55" s="796"/>
      <c r="O55" s="796"/>
      <c r="P55" s="796"/>
      <c r="Q55" s="797"/>
    </row>
    <row r="56" spans="2:17">
      <c r="B56" s="798"/>
      <c r="C56" s="796"/>
      <c r="D56" s="796"/>
      <c r="E56" s="796"/>
      <c r="F56" s="796"/>
      <c r="G56" s="796"/>
      <c r="H56" s="796"/>
      <c r="I56" s="796"/>
      <c r="J56" s="796"/>
      <c r="K56" s="796"/>
      <c r="L56" s="796"/>
      <c r="M56" s="796"/>
      <c r="N56" s="796"/>
      <c r="O56" s="796"/>
      <c r="P56" s="796"/>
      <c r="Q56" s="797"/>
    </row>
    <row r="57" spans="2:17">
      <c r="B57" s="798"/>
      <c r="C57" s="796"/>
      <c r="D57" s="796"/>
      <c r="E57" s="796"/>
      <c r="F57" s="796"/>
      <c r="G57" s="796"/>
      <c r="H57" s="796"/>
      <c r="I57" s="796"/>
      <c r="J57" s="796"/>
      <c r="K57" s="796"/>
      <c r="L57" s="796"/>
      <c r="M57" s="796"/>
      <c r="N57" s="796"/>
      <c r="O57" s="796"/>
      <c r="P57" s="796"/>
      <c r="Q57" s="797"/>
    </row>
    <row r="58" spans="2:17">
      <c r="B58" s="798"/>
      <c r="C58" s="796"/>
      <c r="D58" s="796"/>
      <c r="E58" s="796"/>
      <c r="F58" s="796"/>
      <c r="G58" s="796"/>
      <c r="H58" s="796"/>
      <c r="I58" s="796"/>
      <c r="J58" s="796"/>
      <c r="K58" s="796"/>
      <c r="L58" s="796"/>
      <c r="M58" s="796"/>
      <c r="N58" s="796"/>
      <c r="O58" s="796"/>
      <c r="P58" s="796"/>
      <c r="Q58" s="797"/>
    </row>
    <row r="59" spans="2:17">
      <c r="B59" s="798"/>
      <c r="C59" s="796"/>
      <c r="D59" s="796"/>
      <c r="E59" s="796"/>
      <c r="F59" s="796"/>
      <c r="G59" s="796"/>
      <c r="H59" s="796"/>
      <c r="I59" s="796"/>
      <c r="J59" s="796"/>
      <c r="K59" s="796"/>
      <c r="L59" s="796"/>
      <c r="M59" s="796"/>
      <c r="N59" s="796"/>
      <c r="O59" s="796"/>
      <c r="P59" s="796"/>
      <c r="Q59" s="797"/>
    </row>
    <row r="60" spans="2:17" ht="16.2" thickBot="1">
      <c r="B60" s="799"/>
      <c r="C60" s="800"/>
      <c r="D60" s="800"/>
      <c r="E60" s="800"/>
      <c r="F60" s="800"/>
      <c r="G60" s="800"/>
      <c r="H60" s="800"/>
      <c r="I60" s="800"/>
      <c r="J60" s="800"/>
      <c r="K60" s="800"/>
      <c r="L60" s="800"/>
      <c r="M60" s="800"/>
      <c r="N60" s="800"/>
      <c r="O60" s="800"/>
      <c r="P60" s="800"/>
      <c r="Q60" s="801"/>
    </row>
    <row r="61" spans="2:17">
      <c r="B61" s="770" t="s">
        <v>40</v>
      </c>
      <c r="C61" s="771"/>
      <c r="D61" s="771"/>
      <c r="E61" s="771"/>
      <c r="F61" s="771"/>
      <c r="G61" s="771"/>
      <c r="H61" s="771"/>
      <c r="I61" s="771"/>
      <c r="J61" s="771"/>
      <c r="K61" s="771"/>
      <c r="L61" s="771"/>
      <c r="M61" s="771"/>
      <c r="N61" s="771"/>
      <c r="O61" s="771"/>
      <c r="P61" s="771"/>
      <c r="Q61" s="772"/>
    </row>
    <row r="62" spans="2:17">
      <c r="B62" s="773"/>
      <c r="C62" s="774"/>
      <c r="D62" s="774"/>
      <c r="E62" s="774"/>
      <c r="F62" s="774"/>
      <c r="G62" s="774"/>
      <c r="H62" s="774"/>
      <c r="I62" s="774"/>
      <c r="J62" s="774"/>
      <c r="K62" s="774"/>
      <c r="L62" s="774"/>
      <c r="M62" s="774"/>
      <c r="N62" s="774"/>
      <c r="O62" s="774"/>
      <c r="P62" s="774"/>
      <c r="Q62" s="775"/>
    </row>
    <row r="63" spans="2:17" ht="24.9" customHeight="1">
      <c r="B63" s="798" t="s">
        <v>183</v>
      </c>
      <c r="C63" s="796"/>
      <c r="D63" s="796"/>
      <c r="E63" s="796"/>
      <c r="F63" s="796"/>
      <c r="G63" s="796"/>
      <c r="H63" s="796"/>
      <c r="I63" s="796"/>
      <c r="J63" s="796"/>
      <c r="K63" s="796"/>
      <c r="L63" s="796"/>
      <c r="M63" s="796"/>
      <c r="N63" s="796"/>
      <c r="O63" s="796"/>
      <c r="P63" s="796"/>
      <c r="Q63" s="797"/>
    </row>
    <row r="64" spans="2:17">
      <c r="B64" s="798"/>
      <c r="C64" s="796"/>
      <c r="D64" s="796"/>
      <c r="E64" s="796"/>
      <c r="F64" s="796"/>
      <c r="G64" s="796"/>
      <c r="H64" s="796"/>
      <c r="I64" s="796"/>
      <c r="J64" s="796"/>
      <c r="K64" s="796"/>
      <c r="L64" s="796"/>
      <c r="M64" s="796"/>
      <c r="N64" s="796"/>
      <c r="O64" s="796"/>
      <c r="P64" s="796"/>
      <c r="Q64" s="797"/>
    </row>
    <row r="65" spans="2:17">
      <c r="B65" s="798"/>
      <c r="C65" s="796"/>
      <c r="D65" s="796"/>
      <c r="E65" s="796"/>
      <c r="F65" s="796"/>
      <c r="G65" s="796"/>
      <c r="H65" s="796"/>
      <c r="I65" s="796"/>
      <c r="J65" s="796"/>
      <c r="K65" s="796"/>
      <c r="L65" s="796"/>
      <c r="M65" s="796"/>
      <c r="N65" s="796"/>
      <c r="O65" s="796"/>
      <c r="P65" s="796"/>
      <c r="Q65" s="797"/>
    </row>
    <row r="66" spans="2:17">
      <c r="B66" s="798"/>
      <c r="C66" s="796"/>
      <c r="D66" s="796"/>
      <c r="E66" s="796"/>
      <c r="F66" s="796"/>
      <c r="G66" s="796"/>
      <c r="H66" s="796"/>
      <c r="I66" s="796"/>
      <c r="J66" s="796"/>
      <c r="K66" s="796"/>
      <c r="L66" s="796"/>
      <c r="M66" s="796"/>
      <c r="N66" s="796"/>
      <c r="O66" s="796"/>
      <c r="P66" s="796"/>
      <c r="Q66" s="797"/>
    </row>
    <row r="67" spans="2:17">
      <c r="B67" s="798"/>
      <c r="C67" s="796"/>
      <c r="D67" s="796"/>
      <c r="E67" s="796"/>
      <c r="F67" s="796"/>
      <c r="G67" s="796"/>
      <c r="H67" s="796"/>
      <c r="I67" s="796"/>
      <c r="J67" s="796"/>
      <c r="K67" s="796"/>
      <c r="L67" s="796"/>
      <c r="M67" s="796"/>
      <c r="N67" s="796"/>
      <c r="O67" s="796"/>
      <c r="P67" s="796"/>
      <c r="Q67" s="797"/>
    </row>
    <row r="68" spans="2:17">
      <c r="B68" s="798"/>
      <c r="C68" s="796"/>
      <c r="D68" s="796"/>
      <c r="E68" s="796"/>
      <c r="F68" s="796"/>
      <c r="G68" s="796"/>
      <c r="H68" s="796"/>
      <c r="I68" s="796"/>
      <c r="J68" s="796"/>
      <c r="K68" s="796"/>
      <c r="L68" s="796"/>
      <c r="M68" s="796"/>
      <c r="N68" s="796"/>
      <c r="O68" s="796"/>
      <c r="P68" s="796"/>
      <c r="Q68" s="797"/>
    </row>
    <row r="69" spans="2:17">
      <c r="B69" s="798"/>
      <c r="C69" s="796"/>
      <c r="D69" s="796"/>
      <c r="E69" s="796"/>
      <c r="F69" s="796"/>
      <c r="G69" s="796"/>
      <c r="H69" s="796"/>
      <c r="I69" s="796"/>
      <c r="J69" s="796"/>
      <c r="K69" s="796"/>
      <c r="L69" s="796"/>
      <c r="M69" s="796"/>
      <c r="N69" s="796"/>
      <c r="O69" s="796"/>
      <c r="P69" s="796"/>
      <c r="Q69" s="797"/>
    </row>
    <row r="70" spans="2:17" ht="16.2" thickBot="1">
      <c r="B70" s="799"/>
      <c r="C70" s="800"/>
      <c r="D70" s="800"/>
      <c r="E70" s="800"/>
      <c r="F70" s="800"/>
      <c r="G70" s="800"/>
      <c r="H70" s="800"/>
      <c r="I70" s="800"/>
      <c r="J70" s="800"/>
      <c r="K70" s="800"/>
      <c r="L70" s="800"/>
      <c r="M70" s="800"/>
      <c r="N70" s="800"/>
      <c r="O70" s="800"/>
      <c r="P70" s="800"/>
      <c r="Q70" s="801"/>
    </row>
    <row r="71" spans="2:17">
      <c r="B71" s="770" t="s">
        <v>41</v>
      </c>
      <c r="C71" s="771"/>
      <c r="D71" s="771"/>
      <c r="E71" s="771"/>
      <c r="F71" s="771"/>
      <c r="G71" s="771"/>
      <c r="H71" s="771"/>
      <c r="I71" s="771"/>
      <c r="J71" s="771"/>
      <c r="K71" s="771"/>
      <c r="L71" s="771"/>
      <c r="M71" s="771"/>
      <c r="N71" s="771"/>
      <c r="O71" s="771"/>
      <c r="P71" s="771"/>
      <c r="Q71" s="772"/>
    </row>
    <row r="72" spans="2:17">
      <c r="B72" s="773"/>
      <c r="C72" s="774"/>
      <c r="D72" s="774"/>
      <c r="E72" s="774"/>
      <c r="F72" s="774"/>
      <c r="G72" s="774"/>
      <c r="H72" s="774"/>
      <c r="I72" s="774"/>
      <c r="J72" s="774"/>
      <c r="K72" s="774"/>
      <c r="L72" s="774"/>
      <c r="M72" s="774"/>
      <c r="N72" s="774"/>
      <c r="O72" s="774"/>
      <c r="P72" s="774"/>
      <c r="Q72" s="775"/>
    </row>
    <row r="73" spans="2:17">
      <c r="B73" s="874" t="s">
        <v>368</v>
      </c>
      <c r="C73" s="875"/>
      <c r="D73" s="875"/>
      <c r="E73" s="875"/>
      <c r="F73" s="875"/>
      <c r="G73" s="875"/>
      <c r="H73" s="875"/>
      <c r="I73" s="875"/>
      <c r="J73" s="875"/>
      <c r="K73" s="875"/>
      <c r="L73" s="875"/>
      <c r="M73" s="875"/>
      <c r="N73" s="875"/>
      <c r="O73" s="875"/>
      <c r="P73" s="875"/>
      <c r="Q73" s="876"/>
    </row>
    <row r="74" spans="2:17" ht="23.1" customHeight="1" thickBot="1">
      <c r="B74" s="874"/>
      <c r="C74" s="875"/>
      <c r="D74" s="875"/>
      <c r="E74" s="875"/>
      <c r="F74" s="875"/>
      <c r="G74" s="875"/>
      <c r="H74" s="875"/>
      <c r="I74" s="875"/>
      <c r="J74" s="875"/>
      <c r="K74" s="875"/>
      <c r="L74" s="875"/>
      <c r="M74" s="875"/>
      <c r="N74" s="875"/>
      <c r="O74" s="875"/>
      <c r="P74" s="875"/>
      <c r="Q74" s="876"/>
    </row>
    <row r="75" spans="2:17" ht="18.600000000000001" thickBot="1">
      <c r="B75" s="877" t="str">
        <f>"Total unburdened material cost for this work package = $" &amp;'Procurement $ by  Work Package'!D8</f>
        <v>Total unburdened material cost for this work package = $12000</v>
      </c>
      <c r="C75" s="878"/>
      <c r="D75" s="878"/>
      <c r="E75" s="878"/>
      <c r="F75" s="878"/>
      <c r="G75" s="878"/>
      <c r="H75" s="878"/>
      <c r="I75" s="879"/>
      <c r="J75" s="545"/>
      <c r="K75" s="545"/>
      <c r="L75" s="545"/>
      <c r="M75" s="545"/>
      <c r="N75" s="545"/>
      <c r="O75" s="545"/>
      <c r="P75" s="545"/>
      <c r="Q75" s="546"/>
    </row>
    <row r="76" spans="2:17" ht="18.600000000000001" thickBot="1">
      <c r="B76" s="547"/>
      <c r="C76" s="548"/>
      <c r="D76" s="548"/>
      <c r="E76" s="548"/>
      <c r="F76" s="548"/>
      <c r="G76" s="548"/>
      <c r="H76" s="548"/>
      <c r="I76" s="548"/>
      <c r="J76" s="548"/>
      <c r="K76" s="548"/>
      <c r="L76" s="548"/>
      <c r="M76" s="548"/>
      <c r="N76" s="548"/>
      <c r="O76" s="548"/>
      <c r="P76" s="548"/>
      <c r="Q76" s="549"/>
    </row>
    <row r="77" spans="2:17">
      <c r="B77" s="770" t="s">
        <v>397</v>
      </c>
      <c r="C77" s="771"/>
      <c r="D77" s="771"/>
      <c r="E77" s="771"/>
      <c r="F77" s="771"/>
      <c r="G77" s="771"/>
      <c r="H77" s="771"/>
      <c r="I77" s="771"/>
      <c r="J77" s="771"/>
      <c r="K77" s="771"/>
      <c r="L77" s="771"/>
      <c r="M77" s="771"/>
      <c r="N77" s="771"/>
      <c r="O77" s="771"/>
      <c r="P77" s="771"/>
      <c r="Q77" s="772"/>
    </row>
    <row r="78" spans="2:17">
      <c r="B78" s="773"/>
      <c r="C78" s="774"/>
      <c r="D78" s="774"/>
      <c r="E78" s="774"/>
      <c r="F78" s="774"/>
      <c r="G78" s="774"/>
      <c r="H78" s="774"/>
      <c r="I78" s="774"/>
      <c r="J78" s="774"/>
      <c r="K78" s="774"/>
      <c r="L78" s="774"/>
      <c r="M78" s="774"/>
      <c r="N78" s="774"/>
      <c r="O78" s="774"/>
      <c r="P78" s="774"/>
      <c r="Q78" s="775"/>
    </row>
    <row r="79" spans="2:17">
      <c r="B79" s="776" t="s">
        <v>407</v>
      </c>
      <c r="C79" s="777"/>
      <c r="D79" s="777"/>
      <c r="E79" s="777"/>
      <c r="F79" s="777"/>
      <c r="G79" s="777"/>
      <c r="H79" s="777"/>
      <c r="I79" s="777"/>
      <c r="J79" s="777"/>
      <c r="K79" s="777"/>
      <c r="L79" s="777"/>
      <c r="M79" s="777"/>
      <c r="N79" s="777"/>
      <c r="O79" s="777"/>
      <c r="P79" s="777"/>
      <c r="Q79" s="778"/>
    </row>
    <row r="80" spans="2:17">
      <c r="B80" s="776"/>
      <c r="C80" s="777"/>
      <c r="D80" s="777"/>
      <c r="E80" s="777"/>
      <c r="F80" s="777"/>
      <c r="G80" s="777"/>
      <c r="H80" s="777"/>
      <c r="I80" s="777"/>
      <c r="J80" s="777"/>
      <c r="K80" s="777"/>
      <c r="L80" s="777"/>
      <c r="M80" s="777"/>
      <c r="N80" s="777"/>
      <c r="O80" s="777"/>
      <c r="P80" s="777"/>
      <c r="Q80" s="778"/>
    </row>
    <row r="81" spans="2:17">
      <c r="B81" s="776"/>
      <c r="C81" s="777"/>
      <c r="D81" s="777"/>
      <c r="E81" s="777"/>
      <c r="F81" s="777"/>
      <c r="G81" s="777"/>
      <c r="H81" s="777"/>
      <c r="I81" s="777"/>
      <c r="J81" s="777"/>
      <c r="K81" s="777"/>
      <c r="L81" s="777"/>
      <c r="M81" s="777"/>
      <c r="N81" s="777"/>
      <c r="O81" s="777"/>
      <c r="P81" s="777"/>
      <c r="Q81" s="778"/>
    </row>
    <row r="82" spans="2:17">
      <c r="B82" s="776"/>
      <c r="C82" s="777"/>
      <c r="D82" s="777"/>
      <c r="E82" s="777"/>
      <c r="F82" s="777"/>
      <c r="G82" s="777"/>
      <c r="H82" s="777"/>
      <c r="I82" s="777"/>
      <c r="J82" s="777"/>
      <c r="K82" s="777"/>
      <c r="L82" s="777"/>
      <c r="M82" s="777"/>
      <c r="N82" s="777"/>
      <c r="O82" s="777"/>
      <c r="P82" s="777"/>
      <c r="Q82" s="778"/>
    </row>
    <row r="83" spans="2:17">
      <c r="B83" s="776"/>
      <c r="C83" s="777"/>
      <c r="D83" s="777"/>
      <c r="E83" s="777"/>
      <c r="F83" s="777"/>
      <c r="G83" s="777"/>
      <c r="H83" s="777"/>
      <c r="I83" s="777"/>
      <c r="J83" s="777"/>
      <c r="K83" s="777"/>
      <c r="L83" s="777"/>
      <c r="M83" s="777"/>
      <c r="N83" s="777"/>
      <c r="O83" s="777"/>
      <c r="P83" s="777"/>
      <c r="Q83" s="778"/>
    </row>
    <row r="84" spans="2:17">
      <c r="B84" s="776"/>
      <c r="C84" s="777"/>
      <c r="D84" s="777"/>
      <c r="E84" s="777"/>
      <c r="F84" s="777"/>
      <c r="G84" s="777"/>
      <c r="H84" s="777"/>
      <c r="I84" s="777"/>
      <c r="J84" s="777"/>
      <c r="K84" s="777"/>
      <c r="L84" s="777"/>
      <c r="M84" s="777"/>
      <c r="N84" s="777"/>
      <c r="O84" s="777"/>
      <c r="P84" s="777"/>
      <c r="Q84" s="778"/>
    </row>
    <row r="85" spans="2:17" ht="16.2" thickBot="1">
      <c r="B85" s="776"/>
      <c r="C85" s="777"/>
      <c r="D85" s="777"/>
      <c r="E85" s="777"/>
      <c r="F85" s="777"/>
      <c r="G85" s="777"/>
      <c r="H85" s="777"/>
      <c r="I85" s="777"/>
      <c r="J85" s="777"/>
      <c r="K85" s="777"/>
      <c r="L85" s="777"/>
      <c r="M85" s="777"/>
      <c r="N85" s="777"/>
      <c r="O85" s="777"/>
      <c r="P85" s="777"/>
      <c r="Q85" s="778"/>
    </row>
    <row r="86" spans="2:17" ht="18">
      <c r="B86" s="508"/>
      <c r="C86" s="779" t="str">
        <f>"Bottoms Up Composite Labor estimate uncertainty for WBS #"  &amp;'Det Sup Syst Control Account'!B56 &amp; ": " &amp;'Det Sup Syst Control Account'!C56</f>
        <v>Bottoms Up Composite Labor estimate uncertainty for WBS #2.04.01.05: Detector Safety Subsystems Work Package</v>
      </c>
      <c r="D86" s="780"/>
      <c r="E86" s="780"/>
      <c r="F86" s="780"/>
      <c r="G86" s="780"/>
      <c r="H86" s="780"/>
      <c r="I86" s="509"/>
      <c r="J86" s="780" t="s">
        <v>402</v>
      </c>
      <c r="K86" s="780"/>
      <c r="L86" s="510">
        <f>'Detector Safety Work Package'!CD20</f>
        <v>0.25000000000000028</v>
      </c>
      <c r="M86" s="368"/>
      <c r="N86" s="368"/>
      <c r="O86" s="368"/>
      <c r="P86" s="368"/>
      <c r="Q86" s="511"/>
    </row>
    <row r="87" spans="2:17" ht="18.600000000000001" thickBot="1">
      <c r="B87" s="508"/>
      <c r="C87" s="783"/>
      <c r="D87" s="784"/>
      <c r="E87" s="784"/>
      <c r="F87" s="784"/>
      <c r="G87" s="784"/>
      <c r="H87" s="784"/>
      <c r="I87" s="515"/>
      <c r="J87" s="784" t="s">
        <v>403</v>
      </c>
      <c r="K87" s="784"/>
      <c r="L87" s="516">
        <f>'Detector Safety Work Package'!CE20</f>
        <v>0.4</v>
      </c>
      <c r="M87" s="368"/>
      <c r="N87" s="368"/>
      <c r="O87" s="368"/>
      <c r="P87" s="368"/>
      <c r="Q87" s="511"/>
    </row>
    <row r="88" spans="2:17" ht="18.600000000000001" thickBot="1">
      <c r="B88" s="517"/>
      <c r="C88" s="518"/>
      <c r="D88" s="518"/>
      <c r="E88" s="518"/>
      <c r="F88" s="518"/>
      <c r="G88" s="518"/>
      <c r="H88" s="518"/>
      <c r="I88" s="518"/>
      <c r="J88" s="518"/>
      <c r="K88" s="518"/>
      <c r="L88" s="518"/>
      <c r="M88" s="518"/>
      <c r="N88" s="518"/>
      <c r="O88" s="518"/>
      <c r="P88" s="518"/>
      <c r="Q88" s="519"/>
    </row>
  </sheetData>
  <mergeCells count="31">
    <mergeCell ref="F2:L7"/>
    <mergeCell ref="M2:M3"/>
    <mergeCell ref="N2:Q3"/>
    <mergeCell ref="M4:M5"/>
    <mergeCell ref="N4:Q5"/>
    <mergeCell ref="M6:M7"/>
    <mergeCell ref="N6:Q7"/>
    <mergeCell ref="B53:Q60"/>
    <mergeCell ref="B61:Q62"/>
    <mergeCell ref="B63:Q70"/>
    <mergeCell ref="B51:Q52"/>
    <mergeCell ref="B8:F8"/>
    <mergeCell ref="G8:M8"/>
    <mergeCell ref="N8:Q8"/>
    <mergeCell ref="B9:F10"/>
    <mergeCell ref="G9:M10"/>
    <mergeCell ref="N9:Q10"/>
    <mergeCell ref="B12:Q12"/>
    <mergeCell ref="B13:Q24"/>
    <mergeCell ref="B25:Q25"/>
    <mergeCell ref="B38:Q38"/>
    <mergeCell ref="B39:Q50"/>
    <mergeCell ref="C11:F11"/>
    <mergeCell ref="C86:H87"/>
    <mergeCell ref="J86:K86"/>
    <mergeCell ref="J87:K87"/>
    <mergeCell ref="B71:Q72"/>
    <mergeCell ref="B73:Q74"/>
    <mergeCell ref="B75:I75"/>
    <mergeCell ref="B77:Q78"/>
    <mergeCell ref="B79:Q85"/>
  </mergeCells>
  <hyperlinks>
    <hyperlink ref="B39" location="'Detector Safety Work Package'!A1" display="(click here to see the details of the labor and material estimate for this Work Package)" xr:uid="{00000000-0004-0000-0800-000000000000}"/>
    <hyperlink ref="C39" location="'Detector Safety Work Package'!A1" display="'Detector Safety Work Package'!A1" xr:uid="{00000000-0004-0000-0800-000001000000}"/>
    <hyperlink ref="D39" location="'Detector Safety Work Package'!A1" display="'Detector Safety Work Package'!A1" xr:uid="{00000000-0004-0000-0800-000002000000}"/>
    <hyperlink ref="E39" location="'Detector Safety Work Package'!A1" display="'Detector Safety Work Package'!A1" xr:uid="{00000000-0004-0000-0800-000003000000}"/>
    <hyperlink ref="F39" location="'Detector Safety Work Package'!A1" display="'Detector Safety Work Package'!A1" xr:uid="{00000000-0004-0000-0800-000004000000}"/>
    <hyperlink ref="G39" location="'Detector Safety Work Package'!A1" display="'Detector Safety Work Package'!A1" xr:uid="{00000000-0004-0000-0800-000005000000}"/>
    <hyperlink ref="H39" location="'Detector Safety Work Package'!A1" display="'Detector Safety Work Package'!A1" xr:uid="{00000000-0004-0000-0800-000006000000}"/>
    <hyperlink ref="I39" location="'Detector Safety Work Package'!A1" display="'Detector Safety Work Package'!A1" xr:uid="{00000000-0004-0000-0800-000007000000}"/>
    <hyperlink ref="J39" location="'Detector Safety Work Package'!A1" display="'Detector Safety Work Package'!A1" xr:uid="{00000000-0004-0000-0800-000008000000}"/>
    <hyperlink ref="K39" location="'Detector Safety Work Package'!A1" display="'Detector Safety Work Package'!A1" xr:uid="{00000000-0004-0000-0800-000009000000}"/>
    <hyperlink ref="L39" location="'Detector Safety Work Package'!A1" display="'Detector Safety Work Package'!A1" xr:uid="{00000000-0004-0000-0800-00000A000000}"/>
    <hyperlink ref="M39" location="'Detector Safety Work Package'!A1" display="'Detector Safety Work Package'!A1" xr:uid="{00000000-0004-0000-0800-00000B000000}"/>
    <hyperlink ref="N39" location="'Detector Safety Work Package'!A1" display="'Detector Safety Work Package'!A1" xr:uid="{00000000-0004-0000-0800-00000C000000}"/>
    <hyperlink ref="O39" location="'Detector Safety Work Package'!A1" display="'Detector Safety Work Package'!A1" xr:uid="{00000000-0004-0000-0800-00000D000000}"/>
    <hyperlink ref="P39" location="'Detector Safety Work Package'!A1" display="'Detector Safety Work Package'!A1" xr:uid="{00000000-0004-0000-0800-00000E000000}"/>
    <hyperlink ref="Q39" location="'Detector Safety Work Package'!A1" display="'Detector Safety Work Package'!A1" xr:uid="{00000000-0004-0000-0800-00000F000000}"/>
    <hyperlink ref="B40" location="'Detector Safety Work Package'!A1" display="'Detector Safety Work Package'!A1" xr:uid="{00000000-0004-0000-0800-000010000000}"/>
    <hyperlink ref="C40" location="'Detector Safety Work Package'!A1" display="'Detector Safety Work Package'!A1" xr:uid="{00000000-0004-0000-0800-000011000000}"/>
    <hyperlink ref="D40" location="'Detector Safety Work Package'!A1" display="'Detector Safety Work Package'!A1" xr:uid="{00000000-0004-0000-0800-000012000000}"/>
    <hyperlink ref="E40" location="'Detector Safety Work Package'!A1" display="'Detector Safety Work Package'!A1" xr:uid="{00000000-0004-0000-0800-000013000000}"/>
    <hyperlink ref="F40" location="'Detector Safety Work Package'!A1" display="'Detector Safety Work Package'!A1" xr:uid="{00000000-0004-0000-0800-000014000000}"/>
    <hyperlink ref="G40" location="'Detector Safety Work Package'!A1" display="'Detector Safety Work Package'!A1" xr:uid="{00000000-0004-0000-0800-000015000000}"/>
    <hyperlink ref="H40" location="'Detector Safety Work Package'!A1" display="'Detector Safety Work Package'!A1" xr:uid="{00000000-0004-0000-0800-000016000000}"/>
    <hyperlink ref="I40" location="'Detector Safety Work Package'!A1" display="'Detector Safety Work Package'!A1" xr:uid="{00000000-0004-0000-0800-000017000000}"/>
    <hyperlink ref="J40" location="'Detector Safety Work Package'!A1" display="'Detector Safety Work Package'!A1" xr:uid="{00000000-0004-0000-0800-000018000000}"/>
    <hyperlink ref="K40" location="'Detector Safety Work Package'!A1" display="'Detector Safety Work Package'!A1" xr:uid="{00000000-0004-0000-0800-000019000000}"/>
    <hyperlink ref="L40" location="'Detector Safety Work Package'!A1" display="'Detector Safety Work Package'!A1" xr:uid="{00000000-0004-0000-0800-00001A000000}"/>
    <hyperlink ref="M40" location="'Detector Safety Work Package'!A1" display="'Detector Safety Work Package'!A1" xr:uid="{00000000-0004-0000-0800-00001B000000}"/>
    <hyperlink ref="N40" location="'Detector Safety Work Package'!A1" display="'Detector Safety Work Package'!A1" xr:uid="{00000000-0004-0000-0800-00001C000000}"/>
    <hyperlink ref="O40" location="'Detector Safety Work Package'!A1" display="'Detector Safety Work Package'!A1" xr:uid="{00000000-0004-0000-0800-00001D000000}"/>
    <hyperlink ref="P40" location="'Detector Safety Work Package'!A1" display="'Detector Safety Work Package'!A1" xr:uid="{00000000-0004-0000-0800-00001E000000}"/>
    <hyperlink ref="Q40" location="'Detector Safety Work Package'!A1" display="'Detector Safety Work Package'!A1" xr:uid="{00000000-0004-0000-0800-00001F000000}"/>
    <hyperlink ref="B41" location="'Detector Safety Work Package'!A1" display="'Detector Safety Work Package'!A1" xr:uid="{00000000-0004-0000-0800-000020000000}"/>
    <hyperlink ref="C41" location="'Detector Safety Work Package'!A1" display="'Detector Safety Work Package'!A1" xr:uid="{00000000-0004-0000-0800-000021000000}"/>
    <hyperlink ref="D41" location="'Detector Safety Work Package'!A1" display="'Detector Safety Work Package'!A1" xr:uid="{00000000-0004-0000-0800-000022000000}"/>
    <hyperlink ref="E41" location="'Detector Safety Work Package'!A1" display="'Detector Safety Work Package'!A1" xr:uid="{00000000-0004-0000-0800-000023000000}"/>
    <hyperlink ref="F41" location="'Detector Safety Work Package'!A1" display="'Detector Safety Work Package'!A1" xr:uid="{00000000-0004-0000-0800-000024000000}"/>
    <hyperlink ref="G41" location="'Detector Safety Work Package'!A1" display="'Detector Safety Work Package'!A1" xr:uid="{00000000-0004-0000-0800-000025000000}"/>
    <hyperlink ref="H41" location="'Detector Safety Work Package'!A1" display="'Detector Safety Work Package'!A1" xr:uid="{00000000-0004-0000-0800-000026000000}"/>
    <hyperlink ref="I41" location="'Detector Safety Work Package'!A1" display="'Detector Safety Work Package'!A1" xr:uid="{00000000-0004-0000-0800-000027000000}"/>
    <hyperlink ref="J41" location="'Detector Safety Work Package'!A1" display="'Detector Safety Work Package'!A1" xr:uid="{00000000-0004-0000-0800-000028000000}"/>
    <hyperlink ref="K41" location="'Detector Safety Work Package'!A1" display="'Detector Safety Work Package'!A1" xr:uid="{00000000-0004-0000-0800-000029000000}"/>
    <hyperlink ref="L41" location="'Detector Safety Work Package'!A1" display="'Detector Safety Work Package'!A1" xr:uid="{00000000-0004-0000-0800-00002A000000}"/>
    <hyperlink ref="M41" location="'Detector Safety Work Package'!A1" display="'Detector Safety Work Package'!A1" xr:uid="{00000000-0004-0000-0800-00002B000000}"/>
    <hyperlink ref="N41" location="'Detector Safety Work Package'!A1" display="'Detector Safety Work Package'!A1" xr:uid="{00000000-0004-0000-0800-00002C000000}"/>
    <hyperlink ref="O41" location="'Detector Safety Work Package'!A1" display="'Detector Safety Work Package'!A1" xr:uid="{00000000-0004-0000-0800-00002D000000}"/>
    <hyperlink ref="P41" location="'Detector Safety Work Package'!A1" display="'Detector Safety Work Package'!A1" xr:uid="{00000000-0004-0000-0800-00002E000000}"/>
    <hyperlink ref="Q41" location="'Detector Safety Work Package'!A1" display="'Detector Safety Work Package'!A1" xr:uid="{00000000-0004-0000-0800-00002F000000}"/>
    <hyperlink ref="B42" location="'Detector Safety Work Package'!A1" display="'Detector Safety Work Package'!A1" xr:uid="{00000000-0004-0000-0800-000030000000}"/>
    <hyperlink ref="C42" location="'Detector Safety Work Package'!A1" display="'Detector Safety Work Package'!A1" xr:uid="{00000000-0004-0000-0800-000031000000}"/>
    <hyperlink ref="D42" location="'Detector Safety Work Package'!A1" display="'Detector Safety Work Package'!A1" xr:uid="{00000000-0004-0000-0800-000032000000}"/>
    <hyperlink ref="E42" location="'Detector Safety Work Package'!A1" display="'Detector Safety Work Package'!A1" xr:uid="{00000000-0004-0000-0800-000033000000}"/>
    <hyperlink ref="F42" location="'Detector Safety Work Package'!A1" display="'Detector Safety Work Package'!A1" xr:uid="{00000000-0004-0000-0800-000034000000}"/>
    <hyperlink ref="G42" location="'Detector Safety Work Package'!A1" display="'Detector Safety Work Package'!A1" xr:uid="{00000000-0004-0000-0800-000035000000}"/>
    <hyperlink ref="H42" location="'Detector Safety Work Package'!A1" display="'Detector Safety Work Package'!A1" xr:uid="{00000000-0004-0000-0800-000036000000}"/>
    <hyperlink ref="I42" location="'Detector Safety Work Package'!A1" display="'Detector Safety Work Package'!A1" xr:uid="{00000000-0004-0000-0800-000037000000}"/>
    <hyperlink ref="J42" location="'Detector Safety Work Package'!A1" display="'Detector Safety Work Package'!A1" xr:uid="{00000000-0004-0000-0800-000038000000}"/>
    <hyperlink ref="K42" location="'Detector Safety Work Package'!A1" display="'Detector Safety Work Package'!A1" xr:uid="{00000000-0004-0000-0800-000039000000}"/>
    <hyperlink ref="L42" location="'Detector Safety Work Package'!A1" display="'Detector Safety Work Package'!A1" xr:uid="{00000000-0004-0000-0800-00003A000000}"/>
    <hyperlink ref="M42" location="'Detector Safety Work Package'!A1" display="'Detector Safety Work Package'!A1" xr:uid="{00000000-0004-0000-0800-00003B000000}"/>
    <hyperlink ref="N42" location="'Detector Safety Work Package'!A1" display="'Detector Safety Work Package'!A1" xr:uid="{00000000-0004-0000-0800-00003C000000}"/>
    <hyperlink ref="O42" location="'Detector Safety Work Package'!A1" display="'Detector Safety Work Package'!A1" xr:uid="{00000000-0004-0000-0800-00003D000000}"/>
    <hyperlink ref="P42" location="'Detector Safety Work Package'!A1" display="'Detector Safety Work Package'!A1" xr:uid="{00000000-0004-0000-0800-00003E000000}"/>
    <hyperlink ref="Q42" location="'Detector Safety Work Package'!A1" display="'Detector Safety Work Package'!A1" xr:uid="{00000000-0004-0000-0800-00003F000000}"/>
    <hyperlink ref="B43" location="'Detector Safety Work Package'!A1" display="'Detector Safety Work Package'!A1" xr:uid="{00000000-0004-0000-0800-000040000000}"/>
    <hyperlink ref="C43" location="'Detector Safety Work Package'!A1" display="'Detector Safety Work Package'!A1" xr:uid="{00000000-0004-0000-0800-000041000000}"/>
    <hyperlink ref="D43" location="'Detector Safety Work Package'!A1" display="'Detector Safety Work Package'!A1" xr:uid="{00000000-0004-0000-0800-000042000000}"/>
    <hyperlink ref="E43" location="'Detector Safety Work Package'!A1" display="'Detector Safety Work Package'!A1" xr:uid="{00000000-0004-0000-0800-000043000000}"/>
    <hyperlink ref="F43" location="'Detector Safety Work Package'!A1" display="'Detector Safety Work Package'!A1" xr:uid="{00000000-0004-0000-0800-000044000000}"/>
    <hyperlink ref="G43" location="'Detector Safety Work Package'!A1" display="'Detector Safety Work Package'!A1" xr:uid="{00000000-0004-0000-0800-000045000000}"/>
    <hyperlink ref="H43" location="'Detector Safety Work Package'!A1" display="'Detector Safety Work Package'!A1" xr:uid="{00000000-0004-0000-0800-000046000000}"/>
    <hyperlink ref="I43" location="'Detector Safety Work Package'!A1" display="'Detector Safety Work Package'!A1" xr:uid="{00000000-0004-0000-0800-000047000000}"/>
    <hyperlink ref="J43" location="'Detector Safety Work Package'!A1" display="'Detector Safety Work Package'!A1" xr:uid="{00000000-0004-0000-0800-000048000000}"/>
    <hyperlink ref="K43" location="'Detector Safety Work Package'!A1" display="'Detector Safety Work Package'!A1" xr:uid="{00000000-0004-0000-0800-000049000000}"/>
    <hyperlink ref="L43" location="'Detector Safety Work Package'!A1" display="'Detector Safety Work Package'!A1" xr:uid="{00000000-0004-0000-0800-00004A000000}"/>
    <hyperlink ref="M43" location="'Detector Safety Work Package'!A1" display="'Detector Safety Work Package'!A1" xr:uid="{00000000-0004-0000-0800-00004B000000}"/>
    <hyperlink ref="N43" location="'Detector Safety Work Package'!A1" display="'Detector Safety Work Package'!A1" xr:uid="{00000000-0004-0000-0800-00004C000000}"/>
    <hyperlink ref="O43" location="'Detector Safety Work Package'!A1" display="'Detector Safety Work Package'!A1" xr:uid="{00000000-0004-0000-0800-00004D000000}"/>
    <hyperlink ref="P43" location="'Detector Safety Work Package'!A1" display="'Detector Safety Work Package'!A1" xr:uid="{00000000-0004-0000-0800-00004E000000}"/>
    <hyperlink ref="Q43" location="'Detector Safety Work Package'!A1" display="'Detector Safety Work Package'!A1" xr:uid="{00000000-0004-0000-0800-00004F000000}"/>
    <hyperlink ref="B44" location="'Detector Safety Work Package'!A1" display="'Detector Safety Work Package'!A1" xr:uid="{00000000-0004-0000-0800-000050000000}"/>
    <hyperlink ref="C44" location="'Detector Safety Work Package'!A1" display="'Detector Safety Work Package'!A1" xr:uid="{00000000-0004-0000-0800-000051000000}"/>
    <hyperlink ref="D44" location="'Detector Safety Work Package'!A1" display="'Detector Safety Work Package'!A1" xr:uid="{00000000-0004-0000-0800-000052000000}"/>
    <hyperlink ref="E44" location="'Detector Safety Work Package'!A1" display="'Detector Safety Work Package'!A1" xr:uid="{00000000-0004-0000-0800-000053000000}"/>
    <hyperlink ref="F44" location="'Detector Safety Work Package'!A1" display="'Detector Safety Work Package'!A1" xr:uid="{00000000-0004-0000-0800-000054000000}"/>
    <hyperlink ref="G44" location="'Detector Safety Work Package'!A1" display="'Detector Safety Work Package'!A1" xr:uid="{00000000-0004-0000-0800-000055000000}"/>
    <hyperlink ref="H44" location="'Detector Safety Work Package'!A1" display="'Detector Safety Work Package'!A1" xr:uid="{00000000-0004-0000-0800-000056000000}"/>
    <hyperlink ref="I44" location="'Detector Safety Work Package'!A1" display="'Detector Safety Work Package'!A1" xr:uid="{00000000-0004-0000-0800-000057000000}"/>
    <hyperlink ref="J44" location="'Detector Safety Work Package'!A1" display="'Detector Safety Work Package'!A1" xr:uid="{00000000-0004-0000-0800-000058000000}"/>
    <hyperlink ref="K44" location="'Detector Safety Work Package'!A1" display="'Detector Safety Work Package'!A1" xr:uid="{00000000-0004-0000-0800-000059000000}"/>
    <hyperlink ref="L44" location="'Detector Safety Work Package'!A1" display="'Detector Safety Work Package'!A1" xr:uid="{00000000-0004-0000-0800-00005A000000}"/>
    <hyperlink ref="M44" location="'Detector Safety Work Package'!A1" display="'Detector Safety Work Package'!A1" xr:uid="{00000000-0004-0000-0800-00005B000000}"/>
    <hyperlink ref="N44" location="'Detector Safety Work Package'!A1" display="'Detector Safety Work Package'!A1" xr:uid="{00000000-0004-0000-0800-00005C000000}"/>
    <hyperlink ref="O44" location="'Detector Safety Work Package'!A1" display="'Detector Safety Work Package'!A1" xr:uid="{00000000-0004-0000-0800-00005D000000}"/>
    <hyperlink ref="P44" location="'Detector Safety Work Package'!A1" display="'Detector Safety Work Package'!A1" xr:uid="{00000000-0004-0000-0800-00005E000000}"/>
    <hyperlink ref="Q44" location="'Detector Safety Work Package'!A1" display="'Detector Safety Work Package'!A1" xr:uid="{00000000-0004-0000-0800-00005F000000}"/>
    <hyperlink ref="B45" location="'Detector Safety Work Package'!A1" display="'Detector Safety Work Package'!A1" xr:uid="{00000000-0004-0000-0800-000060000000}"/>
    <hyperlink ref="C45" location="'Detector Safety Work Package'!A1" display="'Detector Safety Work Package'!A1" xr:uid="{00000000-0004-0000-0800-000061000000}"/>
    <hyperlink ref="D45" location="'Detector Safety Work Package'!A1" display="'Detector Safety Work Package'!A1" xr:uid="{00000000-0004-0000-0800-000062000000}"/>
    <hyperlink ref="E45" location="'Detector Safety Work Package'!A1" display="'Detector Safety Work Package'!A1" xr:uid="{00000000-0004-0000-0800-000063000000}"/>
    <hyperlink ref="F45" location="'Detector Safety Work Package'!A1" display="'Detector Safety Work Package'!A1" xr:uid="{00000000-0004-0000-0800-000064000000}"/>
    <hyperlink ref="G45" location="'Detector Safety Work Package'!A1" display="'Detector Safety Work Package'!A1" xr:uid="{00000000-0004-0000-0800-000065000000}"/>
    <hyperlink ref="H45" location="'Detector Safety Work Package'!A1" display="'Detector Safety Work Package'!A1" xr:uid="{00000000-0004-0000-0800-000066000000}"/>
    <hyperlink ref="I45" location="'Detector Safety Work Package'!A1" display="'Detector Safety Work Package'!A1" xr:uid="{00000000-0004-0000-0800-000067000000}"/>
    <hyperlink ref="J45" location="'Detector Safety Work Package'!A1" display="'Detector Safety Work Package'!A1" xr:uid="{00000000-0004-0000-0800-000068000000}"/>
    <hyperlink ref="K45" location="'Detector Safety Work Package'!A1" display="'Detector Safety Work Package'!A1" xr:uid="{00000000-0004-0000-0800-000069000000}"/>
    <hyperlink ref="L45" location="'Detector Safety Work Package'!A1" display="'Detector Safety Work Package'!A1" xr:uid="{00000000-0004-0000-0800-00006A000000}"/>
    <hyperlink ref="M45" location="'Detector Safety Work Package'!A1" display="'Detector Safety Work Package'!A1" xr:uid="{00000000-0004-0000-0800-00006B000000}"/>
    <hyperlink ref="N45" location="'Detector Safety Work Package'!A1" display="'Detector Safety Work Package'!A1" xr:uid="{00000000-0004-0000-0800-00006C000000}"/>
    <hyperlink ref="O45" location="'Detector Safety Work Package'!A1" display="'Detector Safety Work Package'!A1" xr:uid="{00000000-0004-0000-0800-00006D000000}"/>
    <hyperlink ref="P45" location="'Detector Safety Work Package'!A1" display="'Detector Safety Work Package'!A1" xr:uid="{00000000-0004-0000-0800-00006E000000}"/>
    <hyperlink ref="Q45" location="'Detector Safety Work Package'!A1" display="'Detector Safety Work Package'!A1" xr:uid="{00000000-0004-0000-0800-00006F000000}"/>
    <hyperlink ref="B46" location="'Detector Safety Work Package'!A1" display="'Detector Safety Work Package'!A1" xr:uid="{00000000-0004-0000-0800-000070000000}"/>
    <hyperlink ref="C46" location="'Detector Safety Work Package'!A1" display="'Detector Safety Work Package'!A1" xr:uid="{00000000-0004-0000-0800-000071000000}"/>
    <hyperlink ref="D46" location="'Detector Safety Work Package'!A1" display="'Detector Safety Work Package'!A1" xr:uid="{00000000-0004-0000-0800-000072000000}"/>
    <hyperlink ref="E46" location="'Detector Safety Work Package'!A1" display="'Detector Safety Work Package'!A1" xr:uid="{00000000-0004-0000-0800-000073000000}"/>
    <hyperlink ref="F46" location="'Detector Safety Work Package'!A1" display="'Detector Safety Work Package'!A1" xr:uid="{00000000-0004-0000-0800-000074000000}"/>
    <hyperlink ref="G46" location="'Detector Safety Work Package'!A1" display="'Detector Safety Work Package'!A1" xr:uid="{00000000-0004-0000-0800-000075000000}"/>
    <hyperlink ref="H46" location="'Detector Safety Work Package'!A1" display="'Detector Safety Work Package'!A1" xr:uid="{00000000-0004-0000-0800-000076000000}"/>
    <hyperlink ref="I46" location="'Detector Safety Work Package'!A1" display="'Detector Safety Work Package'!A1" xr:uid="{00000000-0004-0000-0800-000077000000}"/>
    <hyperlink ref="J46" location="'Detector Safety Work Package'!A1" display="'Detector Safety Work Package'!A1" xr:uid="{00000000-0004-0000-0800-000078000000}"/>
    <hyperlink ref="K46" location="'Detector Safety Work Package'!A1" display="'Detector Safety Work Package'!A1" xr:uid="{00000000-0004-0000-0800-000079000000}"/>
    <hyperlink ref="L46" location="'Detector Safety Work Package'!A1" display="'Detector Safety Work Package'!A1" xr:uid="{00000000-0004-0000-0800-00007A000000}"/>
    <hyperlink ref="M46" location="'Detector Safety Work Package'!A1" display="'Detector Safety Work Package'!A1" xr:uid="{00000000-0004-0000-0800-00007B000000}"/>
    <hyperlink ref="N46" location="'Detector Safety Work Package'!A1" display="'Detector Safety Work Package'!A1" xr:uid="{00000000-0004-0000-0800-00007C000000}"/>
    <hyperlink ref="O46" location="'Detector Safety Work Package'!A1" display="'Detector Safety Work Package'!A1" xr:uid="{00000000-0004-0000-0800-00007D000000}"/>
    <hyperlink ref="P46" location="'Detector Safety Work Package'!A1" display="'Detector Safety Work Package'!A1" xr:uid="{00000000-0004-0000-0800-00007E000000}"/>
    <hyperlink ref="Q46" location="'Detector Safety Work Package'!A1" display="'Detector Safety Work Package'!A1" xr:uid="{00000000-0004-0000-0800-00007F000000}"/>
    <hyperlink ref="B47" location="'Detector Safety Work Package'!A1" display="'Detector Safety Work Package'!A1" xr:uid="{00000000-0004-0000-0800-000080000000}"/>
    <hyperlink ref="C47" location="'Detector Safety Work Package'!A1" display="'Detector Safety Work Package'!A1" xr:uid="{00000000-0004-0000-0800-000081000000}"/>
    <hyperlink ref="D47" location="'Detector Safety Work Package'!A1" display="'Detector Safety Work Package'!A1" xr:uid="{00000000-0004-0000-0800-000082000000}"/>
    <hyperlink ref="E47" location="'Detector Safety Work Package'!A1" display="'Detector Safety Work Package'!A1" xr:uid="{00000000-0004-0000-0800-000083000000}"/>
    <hyperlink ref="F47" location="'Detector Safety Work Package'!A1" display="'Detector Safety Work Package'!A1" xr:uid="{00000000-0004-0000-0800-000084000000}"/>
    <hyperlink ref="G47" location="'Detector Safety Work Package'!A1" display="'Detector Safety Work Package'!A1" xr:uid="{00000000-0004-0000-0800-000085000000}"/>
    <hyperlink ref="H47" location="'Detector Safety Work Package'!A1" display="'Detector Safety Work Package'!A1" xr:uid="{00000000-0004-0000-0800-000086000000}"/>
    <hyperlink ref="I47" location="'Detector Safety Work Package'!A1" display="'Detector Safety Work Package'!A1" xr:uid="{00000000-0004-0000-0800-000087000000}"/>
    <hyperlink ref="J47" location="'Detector Safety Work Package'!A1" display="'Detector Safety Work Package'!A1" xr:uid="{00000000-0004-0000-0800-000088000000}"/>
    <hyperlink ref="K47" location="'Detector Safety Work Package'!A1" display="'Detector Safety Work Package'!A1" xr:uid="{00000000-0004-0000-0800-000089000000}"/>
    <hyperlink ref="L47" location="'Detector Safety Work Package'!A1" display="'Detector Safety Work Package'!A1" xr:uid="{00000000-0004-0000-0800-00008A000000}"/>
    <hyperlink ref="M47" location="'Detector Safety Work Package'!A1" display="'Detector Safety Work Package'!A1" xr:uid="{00000000-0004-0000-0800-00008B000000}"/>
    <hyperlink ref="N47" location="'Detector Safety Work Package'!A1" display="'Detector Safety Work Package'!A1" xr:uid="{00000000-0004-0000-0800-00008C000000}"/>
    <hyperlink ref="O47" location="'Detector Safety Work Package'!A1" display="'Detector Safety Work Package'!A1" xr:uid="{00000000-0004-0000-0800-00008D000000}"/>
    <hyperlink ref="P47" location="'Detector Safety Work Package'!A1" display="'Detector Safety Work Package'!A1" xr:uid="{00000000-0004-0000-0800-00008E000000}"/>
    <hyperlink ref="Q47" location="'Detector Safety Work Package'!A1" display="'Detector Safety Work Package'!A1" xr:uid="{00000000-0004-0000-0800-00008F000000}"/>
    <hyperlink ref="B48" location="'Detector Safety Work Package'!A1" display="'Detector Safety Work Package'!A1" xr:uid="{00000000-0004-0000-0800-000090000000}"/>
    <hyperlink ref="C48" location="'Detector Safety Work Package'!A1" display="'Detector Safety Work Package'!A1" xr:uid="{00000000-0004-0000-0800-000091000000}"/>
    <hyperlink ref="D48" location="'Detector Safety Work Package'!A1" display="'Detector Safety Work Package'!A1" xr:uid="{00000000-0004-0000-0800-000092000000}"/>
    <hyperlink ref="E48" location="'Detector Safety Work Package'!A1" display="'Detector Safety Work Package'!A1" xr:uid="{00000000-0004-0000-0800-000093000000}"/>
    <hyperlink ref="F48" location="'Detector Safety Work Package'!A1" display="'Detector Safety Work Package'!A1" xr:uid="{00000000-0004-0000-0800-000094000000}"/>
    <hyperlink ref="G48" location="'Detector Safety Work Package'!A1" display="'Detector Safety Work Package'!A1" xr:uid="{00000000-0004-0000-0800-000095000000}"/>
    <hyperlink ref="H48" location="'Detector Safety Work Package'!A1" display="'Detector Safety Work Package'!A1" xr:uid="{00000000-0004-0000-0800-000096000000}"/>
    <hyperlink ref="I48" location="'Detector Safety Work Package'!A1" display="'Detector Safety Work Package'!A1" xr:uid="{00000000-0004-0000-0800-000097000000}"/>
    <hyperlink ref="J48" location="'Detector Safety Work Package'!A1" display="'Detector Safety Work Package'!A1" xr:uid="{00000000-0004-0000-0800-000098000000}"/>
    <hyperlink ref="K48" location="'Detector Safety Work Package'!A1" display="'Detector Safety Work Package'!A1" xr:uid="{00000000-0004-0000-0800-000099000000}"/>
    <hyperlink ref="L48" location="'Detector Safety Work Package'!A1" display="'Detector Safety Work Package'!A1" xr:uid="{00000000-0004-0000-0800-00009A000000}"/>
    <hyperlink ref="M48" location="'Detector Safety Work Package'!A1" display="'Detector Safety Work Package'!A1" xr:uid="{00000000-0004-0000-0800-00009B000000}"/>
    <hyperlink ref="N48" location="'Detector Safety Work Package'!A1" display="'Detector Safety Work Package'!A1" xr:uid="{00000000-0004-0000-0800-00009C000000}"/>
    <hyperlink ref="O48" location="'Detector Safety Work Package'!A1" display="'Detector Safety Work Package'!A1" xr:uid="{00000000-0004-0000-0800-00009D000000}"/>
    <hyperlink ref="P48" location="'Detector Safety Work Package'!A1" display="'Detector Safety Work Package'!A1" xr:uid="{00000000-0004-0000-0800-00009E000000}"/>
    <hyperlink ref="Q48" location="'Detector Safety Work Package'!A1" display="'Detector Safety Work Package'!A1" xr:uid="{00000000-0004-0000-0800-00009F000000}"/>
    <hyperlink ref="B49" location="'Detector Safety Work Package'!A1" display="'Detector Safety Work Package'!A1" xr:uid="{00000000-0004-0000-0800-0000A0000000}"/>
    <hyperlink ref="C49" location="'Detector Safety Work Package'!A1" display="'Detector Safety Work Package'!A1" xr:uid="{00000000-0004-0000-0800-0000A1000000}"/>
    <hyperlink ref="D49" location="'Detector Safety Work Package'!A1" display="'Detector Safety Work Package'!A1" xr:uid="{00000000-0004-0000-0800-0000A2000000}"/>
    <hyperlink ref="E49" location="'Detector Safety Work Package'!A1" display="'Detector Safety Work Package'!A1" xr:uid="{00000000-0004-0000-0800-0000A3000000}"/>
    <hyperlink ref="F49" location="'Detector Safety Work Package'!A1" display="'Detector Safety Work Package'!A1" xr:uid="{00000000-0004-0000-0800-0000A4000000}"/>
    <hyperlink ref="G49" location="'Detector Safety Work Package'!A1" display="'Detector Safety Work Package'!A1" xr:uid="{00000000-0004-0000-0800-0000A5000000}"/>
    <hyperlink ref="H49" location="'Detector Safety Work Package'!A1" display="'Detector Safety Work Package'!A1" xr:uid="{00000000-0004-0000-0800-0000A6000000}"/>
    <hyperlink ref="I49" location="'Detector Safety Work Package'!A1" display="'Detector Safety Work Package'!A1" xr:uid="{00000000-0004-0000-0800-0000A7000000}"/>
    <hyperlink ref="J49" location="'Detector Safety Work Package'!A1" display="'Detector Safety Work Package'!A1" xr:uid="{00000000-0004-0000-0800-0000A8000000}"/>
    <hyperlink ref="K49" location="'Detector Safety Work Package'!A1" display="'Detector Safety Work Package'!A1" xr:uid="{00000000-0004-0000-0800-0000A9000000}"/>
    <hyperlink ref="L49" location="'Detector Safety Work Package'!A1" display="'Detector Safety Work Package'!A1" xr:uid="{00000000-0004-0000-0800-0000AA000000}"/>
    <hyperlink ref="M49" location="'Detector Safety Work Package'!A1" display="'Detector Safety Work Package'!A1" xr:uid="{00000000-0004-0000-0800-0000AB000000}"/>
    <hyperlink ref="N49" location="'Detector Safety Work Package'!A1" display="'Detector Safety Work Package'!A1" xr:uid="{00000000-0004-0000-0800-0000AC000000}"/>
    <hyperlink ref="O49" location="'Detector Safety Work Package'!A1" display="'Detector Safety Work Package'!A1" xr:uid="{00000000-0004-0000-0800-0000AD000000}"/>
    <hyperlink ref="P49" location="'Detector Safety Work Package'!A1" display="'Detector Safety Work Package'!A1" xr:uid="{00000000-0004-0000-0800-0000AE000000}"/>
    <hyperlink ref="Q49" location="'Detector Safety Work Package'!A1" display="'Detector Safety Work Package'!A1" xr:uid="{00000000-0004-0000-0800-0000AF000000}"/>
    <hyperlink ref="B50" location="'Detector Safety Work Package'!A1" display="'Detector Safety Work Package'!A1" xr:uid="{00000000-0004-0000-0800-0000B0000000}"/>
    <hyperlink ref="C50" location="'Detector Safety Work Package'!A1" display="'Detector Safety Work Package'!A1" xr:uid="{00000000-0004-0000-0800-0000B1000000}"/>
    <hyperlink ref="D50" location="'Detector Safety Work Package'!A1" display="'Detector Safety Work Package'!A1" xr:uid="{00000000-0004-0000-0800-0000B2000000}"/>
    <hyperlink ref="E50" location="'Detector Safety Work Package'!A1" display="'Detector Safety Work Package'!A1" xr:uid="{00000000-0004-0000-0800-0000B3000000}"/>
    <hyperlink ref="F50" location="'Detector Safety Work Package'!A1" display="'Detector Safety Work Package'!A1" xr:uid="{00000000-0004-0000-0800-0000B4000000}"/>
    <hyperlink ref="G50" location="'Detector Safety Work Package'!A1" display="'Detector Safety Work Package'!A1" xr:uid="{00000000-0004-0000-0800-0000B5000000}"/>
    <hyperlink ref="H50" location="'Detector Safety Work Package'!A1" display="'Detector Safety Work Package'!A1" xr:uid="{00000000-0004-0000-0800-0000B6000000}"/>
    <hyperlink ref="I50" location="'Detector Safety Work Package'!A1" display="'Detector Safety Work Package'!A1" xr:uid="{00000000-0004-0000-0800-0000B7000000}"/>
    <hyperlink ref="J50" location="'Detector Safety Work Package'!A1" display="'Detector Safety Work Package'!A1" xr:uid="{00000000-0004-0000-0800-0000B8000000}"/>
    <hyperlink ref="K50" location="'Detector Safety Work Package'!A1" display="'Detector Safety Work Package'!A1" xr:uid="{00000000-0004-0000-0800-0000B9000000}"/>
    <hyperlink ref="L50" location="'Detector Safety Work Package'!A1" display="'Detector Safety Work Package'!A1" xr:uid="{00000000-0004-0000-0800-0000BA000000}"/>
    <hyperlink ref="M50" location="'Detector Safety Work Package'!A1" display="'Detector Safety Work Package'!A1" xr:uid="{00000000-0004-0000-0800-0000BB000000}"/>
    <hyperlink ref="N50" location="'Detector Safety Work Package'!A1" display="'Detector Safety Work Package'!A1" xr:uid="{00000000-0004-0000-0800-0000BC000000}"/>
    <hyperlink ref="O50" location="'Detector Safety Work Package'!A1" display="'Detector Safety Work Package'!A1" xr:uid="{00000000-0004-0000-0800-0000BD000000}"/>
    <hyperlink ref="P50" location="'Detector Safety Work Package'!A1" display="'Detector Safety Work Package'!A1" xr:uid="{00000000-0004-0000-0800-0000BE000000}"/>
    <hyperlink ref="Q50" location="'Detector Safety Work Package'!A1" display="'Detector Safety Work Package'!A1" xr:uid="{00000000-0004-0000-0800-0000BF000000}"/>
    <hyperlink ref="C11" location="Navigation!A1" display="Return to Navigation Sheet" xr:uid="{00000000-0004-0000-0800-0000C0000000}"/>
    <hyperlink ref="D11" location="Navigation!A1" display="Return to Navigation Sheet" xr:uid="{00000000-0004-0000-0800-0000C1000000}"/>
    <hyperlink ref="E11" location="Navigation!A1" display="Return to Navigation Sheet" xr:uid="{00000000-0004-0000-0800-0000C2000000}"/>
    <hyperlink ref="F11" location="Navigation!A1" display="Return to Navigation Sheet" xr:uid="{00000000-0004-0000-08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Q100"/>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12" width="10.8984375" style="395"/>
    <col min="13" max="13" width="16" style="395" customWidth="1"/>
    <col min="14" max="16384" width="10.8984375" style="395"/>
  </cols>
  <sheetData>
    <row r="1" spans="1:17" ht="16.2" thickBot="1"/>
    <row r="2" spans="1:17" ht="26.1" customHeight="1">
      <c r="B2" s="396"/>
      <c r="C2" s="397"/>
      <c r="D2" s="397"/>
      <c r="E2" s="397"/>
      <c r="F2" s="846" t="s">
        <v>44</v>
      </c>
      <c r="G2" s="847"/>
      <c r="H2" s="847"/>
      <c r="I2" s="847"/>
      <c r="J2" s="847"/>
      <c r="K2" s="847"/>
      <c r="L2" s="848"/>
      <c r="M2" s="853" t="s">
        <v>22</v>
      </c>
      <c r="N2" s="855">
        <v>42818</v>
      </c>
      <c r="O2" s="856"/>
      <c r="P2" s="856"/>
      <c r="Q2" s="857"/>
    </row>
    <row r="3" spans="1:17" ht="15.9" customHeight="1" thickBot="1">
      <c r="B3" s="398"/>
      <c r="C3" s="399"/>
      <c r="D3" s="399"/>
      <c r="E3" s="399"/>
      <c r="F3" s="849"/>
      <c r="G3" s="850"/>
      <c r="H3" s="850"/>
      <c r="I3" s="850"/>
      <c r="J3" s="850"/>
      <c r="K3" s="850"/>
      <c r="L3" s="851"/>
      <c r="M3" s="854"/>
      <c r="N3" s="858"/>
      <c r="O3" s="858"/>
      <c r="P3" s="858"/>
      <c r="Q3" s="859"/>
    </row>
    <row r="4" spans="1:17" ht="18" customHeight="1">
      <c r="B4" s="398"/>
      <c r="C4" s="399"/>
      <c r="D4" s="399"/>
      <c r="E4" s="399"/>
      <c r="F4" s="849"/>
      <c r="G4" s="850"/>
      <c r="H4" s="850"/>
      <c r="I4" s="850"/>
      <c r="J4" s="850"/>
      <c r="K4" s="850"/>
      <c r="L4" s="851"/>
      <c r="M4" s="853" t="s">
        <v>23</v>
      </c>
      <c r="N4" s="856" t="s">
        <v>180</v>
      </c>
      <c r="O4" s="856"/>
      <c r="P4" s="856"/>
      <c r="Q4" s="857"/>
    </row>
    <row r="5" spans="1:17" ht="16.2" thickBot="1">
      <c r="B5" s="398"/>
      <c r="C5" s="399"/>
      <c r="D5" s="399"/>
      <c r="E5" s="399"/>
      <c r="F5" s="849"/>
      <c r="G5" s="850"/>
      <c r="H5" s="850"/>
      <c r="I5" s="850"/>
      <c r="J5" s="850"/>
      <c r="K5" s="850"/>
      <c r="L5" s="851"/>
      <c r="M5" s="860"/>
      <c r="N5" s="858"/>
      <c r="O5" s="858"/>
      <c r="P5" s="858"/>
      <c r="Q5" s="859"/>
    </row>
    <row r="6" spans="1:17" ht="21" customHeight="1">
      <c r="B6" s="398"/>
      <c r="C6" s="399"/>
      <c r="D6" s="399"/>
      <c r="E6" s="399"/>
      <c r="F6" s="849"/>
      <c r="G6" s="850"/>
      <c r="H6" s="850"/>
      <c r="I6" s="850"/>
      <c r="J6" s="850"/>
      <c r="K6" s="850"/>
      <c r="L6" s="850"/>
      <c r="M6" s="861" t="s">
        <v>24</v>
      </c>
      <c r="N6" s="863"/>
      <c r="O6" s="863"/>
      <c r="P6" s="863"/>
      <c r="Q6" s="864"/>
    </row>
    <row r="7" spans="1:17" ht="16.2" thickBot="1">
      <c r="B7" s="398"/>
      <c r="C7" s="399"/>
      <c r="D7" s="399"/>
      <c r="E7" s="399"/>
      <c r="F7" s="849"/>
      <c r="G7" s="852"/>
      <c r="H7" s="852"/>
      <c r="I7" s="852"/>
      <c r="J7" s="852"/>
      <c r="K7" s="852"/>
      <c r="L7" s="852"/>
      <c r="M7" s="862"/>
      <c r="N7" s="865"/>
      <c r="O7" s="865"/>
      <c r="P7" s="865"/>
      <c r="Q7" s="866"/>
    </row>
    <row r="8" spans="1:17" s="400" customFormat="1" ht="27" customHeight="1">
      <c r="B8" s="805" t="s">
        <v>26</v>
      </c>
      <c r="C8" s="806"/>
      <c r="D8" s="806"/>
      <c r="E8" s="806"/>
      <c r="F8" s="807"/>
      <c r="G8" s="805" t="s">
        <v>25</v>
      </c>
      <c r="H8" s="806"/>
      <c r="I8" s="806"/>
      <c r="J8" s="806"/>
      <c r="K8" s="806"/>
      <c r="L8" s="806"/>
      <c r="M8" s="828"/>
      <c r="N8" s="829" t="s">
        <v>27</v>
      </c>
      <c r="O8" s="830"/>
      <c r="P8" s="830"/>
      <c r="Q8" s="828"/>
    </row>
    <row r="9" spans="1:17" ht="24" customHeight="1">
      <c r="B9" s="831" t="str">
        <f>'Det Sup Syst Control Account'!C67</f>
        <v>Gas Mixing House &amp; Gas Pad Components Work Package</v>
      </c>
      <c r="C9" s="832"/>
      <c r="D9" s="832"/>
      <c r="E9" s="832"/>
      <c r="F9" s="833"/>
      <c r="G9" s="829" t="str">
        <f>'Det Sup Syst Control Account'!B67</f>
        <v>2.04.01.06</v>
      </c>
      <c r="H9" s="830"/>
      <c r="I9" s="830"/>
      <c r="J9" s="830"/>
      <c r="K9" s="830"/>
      <c r="L9" s="830"/>
      <c r="M9" s="828"/>
      <c r="N9" s="840" t="s">
        <v>43</v>
      </c>
      <c r="O9" s="841"/>
      <c r="P9" s="841"/>
      <c r="Q9" s="842"/>
    </row>
    <row r="10" spans="1:17" ht="24" customHeight="1" thickBot="1">
      <c r="B10" s="834"/>
      <c r="C10" s="835"/>
      <c r="D10" s="835"/>
      <c r="E10" s="835"/>
      <c r="F10" s="836"/>
      <c r="G10" s="837"/>
      <c r="H10" s="838"/>
      <c r="I10" s="838"/>
      <c r="J10" s="838"/>
      <c r="K10" s="838"/>
      <c r="L10" s="838"/>
      <c r="M10" s="839"/>
      <c r="N10" s="843"/>
      <c r="O10" s="844"/>
      <c r="P10" s="844"/>
      <c r="Q10" s="845"/>
    </row>
    <row r="11" spans="1:17" ht="24" customHeight="1" thickBot="1">
      <c r="B11" s="469"/>
      <c r="C11" s="788" t="s">
        <v>362</v>
      </c>
      <c r="D11" s="788"/>
      <c r="E11" s="788"/>
      <c r="F11" s="788"/>
      <c r="G11" s="468"/>
      <c r="H11" s="468"/>
      <c r="I11" s="468"/>
      <c r="J11" s="468"/>
      <c r="K11" s="468"/>
      <c r="L11" s="468"/>
      <c r="M11" s="468"/>
      <c r="N11" s="470"/>
      <c r="O11" s="470"/>
      <c r="P11" s="470"/>
      <c r="Q11" s="471"/>
    </row>
    <row r="12" spans="1:17" s="400" customFormat="1" ht="27" customHeight="1">
      <c r="A12" s="395"/>
      <c r="B12" s="802" t="s">
        <v>28</v>
      </c>
      <c r="C12" s="803"/>
      <c r="D12" s="803"/>
      <c r="E12" s="803"/>
      <c r="F12" s="803"/>
      <c r="G12" s="803"/>
      <c r="H12" s="803"/>
      <c r="I12" s="803"/>
      <c r="J12" s="803"/>
      <c r="K12" s="803"/>
      <c r="L12" s="803"/>
      <c r="M12" s="803"/>
      <c r="N12" s="803"/>
      <c r="O12" s="803"/>
      <c r="P12" s="803"/>
      <c r="Q12" s="804"/>
    </row>
    <row r="13" spans="1:17" ht="36" customHeight="1">
      <c r="B13" s="867" t="s">
        <v>435</v>
      </c>
      <c r="C13" s="868"/>
      <c r="D13" s="868"/>
      <c r="E13" s="868"/>
      <c r="F13" s="868"/>
      <c r="G13" s="868"/>
      <c r="H13" s="868"/>
      <c r="I13" s="868"/>
      <c r="J13" s="868"/>
      <c r="K13" s="868"/>
      <c r="L13" s="868"/>
      <c r="M13" s="868"/>
      <c r="N13" s="868"/>
      <c r="O13" s="868"/>
      <c r="P13" s="868"/>
      <c r="Q13" s="869"/>
    </row>
    <row r="14" spans="1:17" ht="36" customHeight="1">
      <c r="B14" s="867"/>
      <c r="C14" s="868"/>
      <c r="D14" s="868"/>
      <c r="E14" s="868"/>
      <c r="F14" s="868"/>
      <c r="G14" s="868"/>
      <c r="H14" s="868"/>
      <c r="I14" s="868"/>
      <c r="J14" s="868"/>
      <c r="K14" s="868"/>
      <c r="L14" s="868"/>
      <c r="M14" s="868"/>
      <c r="N14" s="868"/>
      <c r="O14" s="868"/>
      <c r="P14" s="868"/>
      <c r="Q14" s="869"/>
    </row>
    <row r="15" spans="1:17" ht="36" customHeight="1">
      <c r="B15" s="867"/>
      <c r="C15" s="868"/>
      <c r="D15" s="868"/>
      <c r="E15" s="868"/>
      <c r="F15" s="868"/>
      <c r="G15" s="868"/>
      <c r="H15" s="868"/>
      <c r="I15" s="868"/>
      <c r="J15" s="868"/>
      <c r="K15" s="868"/>
      <c r="L15" s="868"/>
      <c r="M15" s="868"/>
      <c r="N15" s="868"/>
      <c r="O15" s="868"/>
      <c r="P15" s="868"/>
      <c r="Q15" s="869"/>
    </row>
    <row r="16" spans="1:17" ht="36" customHeight="1">
      <c r="B16" s="867"/>
      <c r="C16" s="868"/>
      <c r="D16" s="868"/>
      <c r="E16" s="868"/>
      <c r="F16" s="868"/>
      <c r="G16" s="868"/>
      <c r="H16" s="868"/>
      <c r="I16" s="868"/>
      <c r="J16" s="868"/>
      <c r="K16" s="868"/>
      <c r="L16" s="868"/>
      <c r="M16" s="868"/>
      <c r="N16" s="868"/>
      <c r="O16" s="868"/>
      <c r="P16" s="868"/>
      <c r="Q16" s="869"/>
    </row>
    <row r="17" spans="2:17" ht="36" customHeight="1">
      <c r="B17" s="867"/>
      <c r="C17" s="868"/>
      <c r="D17" s="868"/>
      <c r="E17" s="868"/>
      <c r="F17" s="868"/>
      <c r="G17" s="868"/>
      <c r="H17" s="868"/>
      <c r="I17" s="868"/>
      <c r="J17" s="868"/>
      <c r="K17" s="868"/>
      <c r="L17" s="868"/>
      <c r="M17" s="868"/>
      <c r="N17" s="868"/>
      <c r="O17" s="868"/>
      <c r="P17" s="868"/>
      <c r="Q17" s="869"/>
    </row>
    <row r="18" spans="2:17" ht="36" customHeight="1">
      <c r="B18" s="867"/>
      <c r="C18" s="868"/>
      <c r="D18" s="868"/>
      <c r="E18" s="868"/>
      <c r="F18" s="868"/>
      <c r="G18" s="868"/>
      <c r="H18" s="868"/>
      <c r="I18" s="868"/>
      <c r="J18" s="868"/>
      <c r="K18" s="868"/>
      <c r="L18" s="868"/>
      <c r="M18" s="868"/>
      <c r="N18" s="868"/>
      <c r="O18" s="868"/>
      <c r="P18" s="868"/>
      <c r="Q18" s="869"/>
    </row>
    <row r="19" spans="2:17" ht="36" customHeight="1">
      <c r="B19" s="870"/>
      <c r="C19" s="868"/>
      <c r="D19" s="868"/>
      <c r="E19" s="868"/>
      <c r="F19" s="868"/>
      <c r="G19" s="868"/>
      <c r="H19" s="868"/>
      <c r="I19" s="868"/>
      <c r="J19" s="868"/>
      <c r="K19" s="868"/>
      <c r="L19" s="868"/>
      <c r="M19" s="868"/>
      <c r="N19" s="868"/>
      <c r="O19" s="868"/>
      <c r="P19" s="868"/>
      <c r="Q19" s="869"/>
    </row>
    <row r="20" spans="2:17" ht="36" customHeight="1">
      <c r="B20" s="870"/>
      <c r="C20" s="868"/>
      <c r="D20" s="868"/>
      <c r="E20" s="868"/>
      <c r="F20" s="868"/>
      <c r="G20" s="868"/>
      <c r="H20" s="868"/>
      <c r="I20" s="868"/>
      <c r="J20" s="868"/>
      <c r="K20" s="868"/>
      <c r="L20" s="868"/>
      <c r="M20" s="868"/>
      <c r="N20" s="868"/>
      <c r="O20" s="868"/>
      <c r="P20" s="868"/>
      <c r="Q20" s="869"/>
    </row>
    <row r="21" spans="2:17" ht="36" customHeight="1">
      <c r="B21" s="870"/>
      <c r="C21" s="868"/>
      <c r="D21" s="868"/>
      <c r="E21" s="868"/>
      <c r="F21" s="868"/>
      <c r="G21" s="868"/>
      <c r="H21" s="868"/>
      <c r="I21" s="868"/>
      <c r="J21" s="868"/>
      <c r="K21" s="868"/>
      <c r="L21" s="868"/>
      <c r="M21" s="868"/>
      <c r="N21" s="868"/>
      <c r="O21" s="868"/>
      <c r="P21" s="868"/>
      <c r="Q21" s="869"/>
    </row>
    <row r="22" spans="2:17" ht="36" customHeight="1">
      <c r="B22" s="870"/>
      <c r="C22" s="868"/>
      <c r="D22" s="868"/>
      <c r="E22" s="868"/>
      <c r="F22" s="868"/>
      <c r="G22" s="868"/>
      <c r="H22" s="868"/>
      <c r="I22" s="868"/>
      <c r="J22" s="868"/>
      <c r="K22" s="868"/>
      <c r="L22" s="868"/>
      <c r="M22" s="868"/>
      <c r="N22" s="868"/>
      <c r="O22" s="868"/>
      <c r="P22" s="868"/>
      <c r="Q22" s="869"/>
    </row>
    <row r="23" spans="2:17" ht="36" customHeight="1">
      <c r="B23" s="870"/>
      <c r="C23" s="868"/>
      <c r="D23" s="868"/>
      <c r="E23" s="868"/>
      <c r="F23" s="868"/>
      <c r="G23" s="868"/>
      <c r="H23" s="868"/>
      <c r="I23" s="868"/>
      <c r="J23" s="868"/>
      <c r="K23" s="868"/>
      <c r="L23" s="868"/>
      <c r="M23" s="868"/>
      <c r="N23" s="868"/>
      <c r="O23" s="868"/>
      <c r="P23" s="868"/>
      <c r="Q23" s="869"/>
    </row>
    <row r="24" spans="2:17" ht="27" customHeight="1" thickBot="1">
      <c r="B24" s="871"/>
      <c r="C24" s="872"/>
      <c r="D24" s="872"/>
      <c r="E24" s="872"/>
      <c r="F24" s="872"/>
      <c r="G24" s="872"/>
      <c r="H24" s="872"/>
      <c r="I24" s="872"/>
      <c r="J24" s="872"/>
      <c r="K24" s="872"/>
      <c r="L24" s="872"/>
      <c r="M24" s="872"/>
      <c r="N24" s="872"/>
      <c r="O24" s="872"/>
      <c r="P24" s="872"/>
      <c r="Q24" s="873"/>
    </row>
    <row r="25" spans="2:17" s="400" customFormat="1" ht="27" customHeight="1">
      <c r="B25" s="805" t="s">
        <v>29</v>
      </c>
      <c r="C25" s="806"/>
      <c r="D25" s="806"/>
      <c r="E25" s="806"/>
      <c r="F25" s="806"/>
      <c r="G25" s="806"/>
      <c r="H25" s="806"/>
      <c r="I25" s="806"/>
      <c r="J25" s="806"/>
      <c r="K25" s="806"/>
      <c r="L25" s="806"/>
      <c r="M25" s="806"/>
      <c r="N25" s="806"/>
      <c r="O25" s="806"/>
      <c r="P25" s="806"/>
      <c r="Q25" s="807"/>
    </row>
    <row r="26" spans="2:17">
      <c r="B26" s="401"/>
      <c r="Q26" s="402"/>
    </row>
    <row r="27" spans="2:17">
      <c r="B27" s="401"/>
      <c r="Q27" s="402"/>
    </row>
    <row r="28" spans="2:17" ht="18.600000000000001" thickBot="1">
      <c r="B28" s="401"/>
      <c r="C28" s="20" t="s">
        <v>42</v>
      </c>
      <c r="D28" s="404" t="s">
        <v>30</v>
      </c>
      <c r="Q28" s="402"/>
    </row>
    <row r="29" spans="2:17" ht="18.600000000000001" thickBot="1">
      <c r="B29" s="401"/>
      <c r="C29" s="20"/>
      <c r="D29" s="404" t="s">
        <v>31</v>
      </c>
      <c r="Q29" s="402"/>
    </row>
    <row r="30" spans="2:17" ht="18.600000000000001" thickBot="1">
      <c r="B30" s="401"/>
      <c r="C30" s="20"/>
      <c r="D30" s="404" t="s">
        <v>32</v>
      </c>
      <c r="Q30" s="402"/>
    </row>
    <row r="31" spans="2:17" ht="18.600000000000001" thickBot="1">
      <c r="B31" s="401"/>
      <c r="C31" s="20"/>
      <c r="D31" s="404" t="s">
        <v>33</v>
      </c>
      <c r="Q31" s="402"/>
    </row>
    <row r="32" spans="2:17" ht="18.600000000000001" thickBot="1">
      <c r="B32" s="401"/>
      <c r="C32" s="20"/>
      <c r="D32" s="404" t="s">
        <v>34</v>
      </c>
      <c r="Q32" s="402"/>
    </row>
    <row r="33" spans="2:17" ht="18.600000000000001" thickBot="1">
      <c r="B33" s="401"/>
      <c r="C33" s="20" t="s">
        <v>42</v>
      </c>
      <c r="D33" s="404" t="s">
        <v>35</v>
      </c>
      <c r="Q33" s="402"/>
    </row>
    <row r="34" spans="2:17" ht="18.600000000000001" thickBot="1">
      <c r="B34" s="401"/>
      <c r="C34" s="20" t="s">
        <v>42</v>
      </c>
      <c r="D34" s="404" t="s">
        <v>36</v>
      </c>
      <c r="Q34" s="402"/>
    </row>
    <row r="35" spans="2:17" ht="18.600000000000001" thickBot="1">
      <c r="B35" s="401"/>
      <c r="C35" s="20"/>
      <c r="D35" s="404" t="s">
        <v>37</v>
      </c>
      <c r="Q35" s="402"/>
    </row>
    <row r="36" spans="2:17">
      <c r="B36" s="401"/>
      <c r="Q36" s="402"/>
    </row>
    <row r="37" spans="2:17" ht="16.2" thickBot="1">
      <c r="B37" s="405"/>
      <c r="C37" s="403"/>
      <c r="D37" s="403"/>
      <c r="E37" s="403"/>
      <c r="F37" s="403"/>
      <c r="G37" s="403"/>
      <c r="H37" s="403"/>
      <c r="I37" s="403"/>
      <c r="J37" s="403"/>
      <c r="K37" s="403"/>
      <c r="L37" s="403"/>
      <c r="M37" s="403"/>
      <c r="N37" s="403"/>
      <c r="O37" s="403"/>
      <c r="P37" s="403"/>
      <c r="Q37" s="406"/>
    </row>
    <row r="38" spans="2:17" s="400" customFormat="1" ht="26.1" customHeight="1">
      <c r="B38" s="805" t="s">
        <v>38</v>
      </c>
      <c r="C38" s="806"/>
      <c r="D38" s="806"/>
      <c r="E38" s="806"/>
      <c r="F38" s="806"/>
      <c r="G38" s="806"/>
      <c r="H38" s="806"/>
      <c r="I38" s="806"/>
      <c r="J38" s="806"/>
      <c r="K38" s="806"/>
      <c r="L38" s="806"/>
      <c r="M38" s="806"/>
      <c r="N38" s="806"/>
      <c r="O38" s="806"/>
      <c r="P38" s="806"/>
      <c r="Q38" s="807"/>
    </row>
    <row r="39" spans="2:17">
      <c r="B39" s="880" t="s">
        <v>179</v>
      </c>
      <c r="C39" s="881"/>
      <c r="D39" s="881"/>
      <c r="E39" s="881"/>
      <c r="F39" s="881"/>
      <c r="G39" s="881"/>
      <c r="H39" s="881"/>
      <c r="I39" s="881"/>
      <c r="J39" s="881"/>
      <c r="K39" s="881"/>
      <c r="L39" s="881"/>
      <c r="M39" s="881"/>
      <c r="N39" s="881"/>
      <c r="O39" s="881"/>
      <c r="P39" s="881"/>
      <c r="Q39" s="882"/>
    </row>
    <row r="40" spans="2:17">
      <c r="B40" s="883"/>
      <c r="C40" s="881"/>
      <c r="D40" s="881"/>
      <c r="E40" s="881"/>
      <c r="F40" s="881"/>
      <c r="G40" s="881"/>
      <c r="H40" s="881"/>
      <c r="I40" s="881"/>
      <c r="J40" s="881"/>
      <c r="K40" s="881"/>
      <c r="L40" s="881"/>
      <c r="M40" s="881"/>
      <c r="N40" s="881"/>
      <c r="O40" s="881"/>
      <c r="P40" s="881"/>
      <c r="Q40" s="882"/>
    </row>
    <row r="41" spans="2:17">
      <c r="B41" s="883"/>
      <c r="C41" s="881"/>
      <c r="D41" s="881"/>
      <c r="E41" s="881"/>
      <c r="F41" s="881"/>
      <c r="G41" s="881"/>
      <c r="H41" s="881"/>
      <c r="I41" s="881"/>
      <c r="J41" s="881"/>
      <c r="K41" s="881"/>
      <c r="L41" s="881"/>
      <c r="M41" s="881"/>
      <c r="N41" s="881"/>
      <c r="O41" s="881"/>
      <c r="P41" s="881"/>
      <c r="Q41" s="882"/>
    </row>
    <row r="42" spans="2:17">
      <c r="B42" s="883"/>
      <c r="C42" s="881"/>
      <c r="D42" s="881"/>
      <c r="E42" s="881"/>
      <c r="F42" s="881"/>
      <c r="G42" s="881"/>
      <c r="H42" s="881"/>
      <c r="I42" s="881"/>
      <c r="J42" s="881"/>
      <c r="K42" s="881"/>
      <c r="L42" s="881"/>
      <c r="M42" s="881"/>
      <c r="N42" s="881"/>
      <c r="O42" s="881"/>
      <c r="P42" s="881"/>
      <c r="Q42" s="882"/>
    </row>
    <row r="43" spans="2:17">
      <c r="B43" s="883"/>
      <c r="C43" s="881"/>
      <c r="D43" s="881"/>
      <c r="E43" s="881"/>
      <c r="F43" s="881"/>
      <c r="G43" s="881"/>
      <c r="H43" s="881"/>
      <c r="I43" s="881"/>
      <c r="J43" s="881"/>
      <c r="K43" s="881"/>
      <c r="L43" s="881"/>
      <c r="M43" s="881"/>
      <c r="N43" s="881"/>
      <c r="O43" s="881"/>
      <c r="P43" s="881"/>
      <c r="Q43" s="882"/>
    </row>
    <row r="44" spans="2:17">
      <c r="B44" s="883"/>
      <c r="C44" s="881"/>
      <c r="D44" s="881"/>
      <c r="E44" s="881"/>
      <c r="F44" s="881"/>
      <c r="G44" s="881"/>
      <c r="H44" s="881"/>
      <c r="I44" s="881"/>
      <c r="J44" s="881"/>
      <c r="K44" s="881"/>
      <c r="L44" s="881"/>
      <c r="M44" s="881"/>
      <c r="N44" s="881"/>
      <c r="O44" s="881"/>
      <c r="P44" s="881"/>
      <c r="Q44" s="882"/>
    </row>
    <row r="45" spans="2:17">
      <c r="B45" s="883"/>
      <c r="C45" s="881"/>
      <c r="D45" s="881"/>
      <c r="E45" s="881"/>
      <c r="F45" s="881"/>
      <c r="G45" s="881"/>
      <c r="H45" s="881"/>
      <c r="I45" s="881"/>
      <c r="J45" s="881"/>
      <c r="K45" s="881"/>
      <c r="L45" s="881"/>
      <c r="M45" s="881"/>
      <c r="N45" s="881"/>
      <c r="O45" s="881"/>
      <c r="P45" s="881"/>
      <c r="Q45" s="882"/>
    </row>
    <row r="46" spans="2:17">
      <c r="B46" s="883"/>
      <c r="C46" s="881"/>
      <c r="D46" s="881"/>
      <c r="E46" s="881"/>
      <c r="F46" s="881"/>
      <c r="G46" s="881"/>
      <c r="H46" s="881"/>
      <c r="I46" s="881"/>
      <c r="J46" s="881"/>
      <c r="K46" s="881"/>
      <c r="L46" s="881"/>
      <c r="M46" s="881"/>
      <c r="N46" s="881"/>
      <c r="O46" s="881"/>
      <c r="P46" s="881"/>
      <c r="Q46" s="882"/>
    </row>
    <row r="47" spans="2:17">
      <c r="B47" s="883"/>
      <c r="C47" s="881"/>
      <c r="D47" s="881"/>
      <c r="E47" s="881"/>
      <c r="F47" s="881"/>
      <c r="G47" s="881"/>
      <c r="H47" s="881"/>
      <c r="I47" s="881"/>
      <c r="J47" s="881"/>
      <c r="K47" s="881"/>
      <c r="L47" s="881"/>
      <c r="M47" s="881"/>
      <c r="N47" s="881"/>
      <c r="O47" s="881"/>
      <c r="P47" s="881"/>
      <c r="Q47" s="882"/>
    </row>
    <row r="48" spans="2:17">
      <c r="B48" s="883"/>
      <c r="C48" s="881"/>
      <c r="D48" s="881"/>
      <c r="E48" s="881"/>
      <c r="F48" s="881"/>
      <c r="G48" s="881"/>
      <c r="H48" s="881"/>
      <c r="I48" s="881"/>
      <c r="J48" s="881"/>
      <c r="K48" s="881"/>
      <c r="L48" s="881"/>
      <c r="M48" s="881"/>
      <c r="N48" s="881"/>
      <c r="O48" s="881"/>
      <c r="P48" s="881"/>
      <c r="Q48" s="882"/>
    </row>
    <row r="49" spans="2:17">
      <c r="B49" s="883"/>
      <c r="C49" s="881"/>
      <c r="D49" s="881"/>
      <c r="E49" s="881"/>
      <c r="F49" s="881"/>
      <c r="G49" s="881"/>
      <c r="H49" s="881"/>
      <c r="I49" s="881"/>
      <c r="J49" s="881"/>
      <c r="K49" s="881"/>
      <c r="L49" s="881"/>
      <c r="M49" s="881"/>
      <c r="N49" s="881"/>
      <c r="O49" s="881"/>
      <c r="P49" s="881"/>
      <c r="Q49" s="882"/>
    </row>
    <row r="50" spans="2:17" ht="16.2" thickBot="1">
      <c r="B50" s="884"/>
      <c r="C50" s="885"/>
      <c r="D50" s="885"/>
      <c r="E50" s="885"/>
      <c r="F50" s="885"/>
      <c r="G50" s="885"/>
      <c r="H50" s="885"/>
      <c r="I50" s="885"/>
      <c r="J50" s="885"/>
      <c r="K50" s="885"/>
      <c r="L50" s="885"/>
      <c r="M50" s="885"/>
      <c r="N50" s="885"/>
      <c r="O50" s="885"/>
      <c r="P50" s="885"/>
      <c r="Q50" s="886"/>
    </row>
    <row r="51" spans="2:17">
      <c r="B51" s="815" t="s">
        <v>39</v>
      </c>
      <c r="C51" s="816"/>
      <c r="D51" s="816"/>
      <c r="E51" s="816"/>
      <c r="F51" s="816"/>
      <c r="G51" s="816"/>
      <c r="H51" s="816"/>
      <c r="I51" s="816"/>
      <c r="J51" s="816"/>
      <c r="K51" s="816"/>
      <c r="L51" s="816"/>
      <c r="M51" s="816"/>
      <c r="N51" s="816"/>
      <c r="O51" s="816"/>
      <c r="P51" s="816"/>
      <c r="Q51" s="817"/>
    </row>
    <row r="52" spans="2:17">
      <c r="B52" s="818"/>
      <c r="C52" s="819"/>
      <c r="D52" s="819"/>
      <c r="E52" s="819"/>
      <c r="F52" s="819"/>
      <c r="G52" s="819"/>
      <c r="H52" s="819"/>
      <c r="I52" s="819"/>
      <c r="J52" s="819"/>
      <c r="K52" s="819"/>
      <c r="L52" s="819"/>
      <c r="M52" s="819"/>
      <c r="N52" s="819"/>
      <c r="O52" s="819"/>
      <c r="P52" s="819"/>
      <c r="Q52" s="820"/>
    </row>
    <row r="53" spans="2:17">
      <c r="B53" s="795" t="s">
        <v>201</v>
      </c>
      <c r="C53" s="796"/>
      <c r="D53" s="796"/>
      <c r="E53" s="796"/>
      <c r="F53" s="796"/>
      <c r="G53" s="796"/>
      <c r="H53" s="796"/>
      <c r="I53" s="796"/>
      <c r="J53" s="796"/>
      <c r="K53" s="796"/>
      <c r="L53" s="796"/>
      <c r="M53" s="796"/>
      <c r="N53" s="796"/>
      <c r="O53" s="796"/>
      <c r="P53" s="796"/>
      <c r="Q53" s="797"/>
    </row>
    <row r="54" spans="2:17">
      <c r="B54" s="798"/>
      <c r="C54" s="796"/>
      <c r="D54" s="796"/>
      <c r="E54" s="796"/>
      <c r="F54" s="796"/>
      <c r="G54" s="796"/>
      <c r="H54" s="796"/>
      <c r="I54" s="796"/>
      <c r="J54" s="796"/>
      <c r="K54" s="796"/>
      <c r="L54" s="796"/>
      <c r="M54" s="796"/>
      <c r="N54" s="796"/>
      <c r="O54" s="796"/>
      <c r="P54" s="796"/>
      <c r="Q54" s="797"/>
    </row>
    <row r="55" spans="2:17">
      <c r="B55" s="798"/>
      <c r="C55" s="796"/>
      <c r="D55" s="796"/>
      <c r="E55" s="796"/>
      <c r="F55" s="796"/>
      <c r="G55" s="796"/>
      <c r="H55" s="796"/>
      <c r="I55" s="796"/>
      <c r="J55" s="796"/>
      <c r="K55" s="796"/>
      <c r="L55" s="796"/>
      <c r="M55" s="796"/>
      <c r="N55" s="796"/>
      <c r="O55" s="796"/>
      <c r="P55" s="796"/>
      <c r="Q55" s="797"/>
    </row>
    <row r="56" spans="2:17">
      <c r="B56" s="798"/>
      <c r="C56" s="796"/>
      <c r="D56" s="796"/>
      <c r="E56" s="796"/>
      <c r="F56" s="796"/>
      <c r="G56" s="796"/>
      <c r="H56" s="796"/>
      <c r="I56" s="796"/>
      <c r="J56" s="796"/>
      <c r="K56" s="796"/>
      <c r="L56" s="796"/>
      <c r="M56" s="796"/>
      <c r="N56" s="796"/>
      <c r="O56" s="796"/>
      <c r="P56" s="796"/>
      <c r="Q56" s="797"/>
    </row>
    <row r="57" spans="2:17">
      <c r="B57" s="798"/>
      <c r="C57" s="796"/>
      <c r="D57" s="796"/>
      <c r="E57" s="796"/>
      <c r="F57" s="796"/>
      <c r="G57" s="796"/>
      <c r="H57" s="796"/>
      <c r="I57" s="796"/>
      <c r="J57" s="796"/>
      <c r="K57" s="796"/>
      <c r="L57" s="796"/>
      <c r="M57" s="796"/>
      <c r="N57" s="796"/>
      <c r="O57" s="796"/>
      <c r="P57" s="796"/>
      <c r="Q57" s="797"/>
    </row>
    <row r="58" spans="2:17">
      <c r="B58" s="798"/>
      <c r="C58" s="796"/>
      <c r="D58" s="796"/>
      <c r="E58" s="796"/>
      <c r="F58" s="796"/>
      <c r="G58" s="796"/>
      <c r="H58" s="796"/>
      <c r="I58" s="796"/>
      <c r="J58" s="796"/>
      <c r="K58" s="796"/>
      <c r="L58" s="796"/>
      <c r="M58" s="796"/>
      <c r="N58" s="796"/>
      <c r="O58" s="796"/>
      <c r="P58" s="796"/>
      <c r="Q58" s="797"/>
    </row>
    <row r="59" spans="2:17">
      <c r="B59" s="798"/>
      <c r="C59" s="796"/>
      <c r="D59" s="796"/>
      <c r="E59" s="796"/>
      <c r="F59" s="796"/>
      <c r="G59" s="796"/>
      <c r="H59" s="796"/>
      <c r="I59" s="796"/>
      <c r="J59" s="796"/>
      <c r="K59" s="796"/>
      <c r="L59" s="796"/>
      <c r="M59" s="796"/>
      <c r="N59" s="796"/>
      <c r="O59" s="796"/>
      <c r="P59" s="796"/>
      <c r="Q59" s="797"/>
    </row>
    <row r="60" spans="2:17">
      <c r="B60" s="798"/>
      <c r="C60" s="796"/>
      <c r="D60" s="796"/>
      <c r="E60" s="796"/>
      <c r="F60" s="796"/>
      <c r="G60" s="796"/>
      <c r="H60" s="796"/>
      <c r="I60" s="796"/>
      <c r="J60" s="796"/>
      <c r="K60" s="796"/>
      <c r="L60" s="796"/>
      <c r="M60" s="796"/>
      <c r="N60" s="796"/>
      <c r="O60" s="796"/>
      <c r="P60" s="796"/>
      <c r="Q60" s="797"/>
    </row>
    <row r="61" spans="2:17">
      <c r="B61" s="798"/>
      <c r="C61" s="796"/>
      <c r="D61" s="796"/>
      <c r="E61" s="796"/>
      <c r="F61" s="796"/>
      <c r="G61" s="796"/>
      <c r="H61" s="796"/>
      <c r="I61" s="796"/>
      <c r="J61" s="796"/>
      <c r="K61" s="796"/>
      <c r="L61" s="796"/>
      <c r="M61" s="796"/>
      <c r="N61" s="796"/>
      <c r="O61" s="796"/>
      <c r="P61" s="796"/>
      <c r="Q61" s="797"/>
    </row>
    <row r="62" spans="2:17">
      <c r="B62" s="798"/>
      <c r="C62" s="796"/>
      <c r="D62" s="796"/>
      <c r="E62" s="796"/>
      <c r="F62" s="796"/>
      <c r="G62" s="796"/>
      <c r="H62" s="796"/>
      <c r="I62" s="796"/>
      <c r="J62" s="796"/>
      <c r="K62" s="796"/>
      <c r="L62" s="796"/>
      <c r="M62" s="796"/>
      <c r="N62" s="796"/>
      <c r="O62" s="796"/>
      <c r="P62" s="796"/>
      <c r="Q62" s="797"/>
    </row>
    <row r="63" spans="2:17">
      <c r="B63" s="798"/>
      <c r="C63" s="796"/>
      <c r="D63" s="796"/>
      <c r="E63" s="796"/>
      <c r="F63" s="796"/>
      <c r="G63" s="796"/>
      <c r="H63" s="796"/>
      <c r="I63" s="796"/>
      <c r="J63" s="796"/>
      <c r="K63" s="796"/>
      <c r="L63" s="796"/>
      <c r="M63" s="796"/>
      <c r="N63" s="796"/>
      <c r="O63" s="796"/>
      <c r="P63" s="796"/>
      <c r="Q63" s="797"/>
    </row>
    <row r="64" spans="2:17">
      <c r="B64" s="798"/>
      <c r="C64" s="796"/>
      <c r="D64" s="796"/>
      <c r="E64" s="796"/>
      <c r="F64" s="796"/>
      <c r="G64" s="796"/>
      <c r="H64" s="796"/>
      <c r="I64" s="796"/>
      <c r="J64" s="796"/>
      <c r="K64" s="796"/>
      <c r="L64" s="796"/>
      <c r="M64" s="796"/>
      <c r="N64" s="796"/>
      <c r="O64" s="796"/>
      <c r="P64" s="796"/>
      <c r="Q64" s="797"/>
    </row>
    <row r="65" spans="2:17">
      <c r="B65" s="798"/>
      <c r="C65" s="796"/>
      <c r="D65" s="796"/>
      <c r="E65" s="796"/>
      <c r="F65" s="796"/>
      <c r="G65" s="796"/>
      <c r="H65" s="796"/>
      <c r="I65" s="796"/>
      <c r="J65" s="796"/>
      <c r="K65" s="796"/>
      <c r="L65" s="796"/>
      <c r="M65" s="796"/>
      <c r="N65" s="796"/>
      <c r="O65" s="796"/>
      <c r="P65" s="796"/>
      <c r="Q65" s="797"/>
    </row>
    <row r="66" spans="2:17">
      <c r="B66" s="798"/>
      <c r="C66" s="796"/>
      <c r="D66" s="796"/>
      <c r="E66" s="796"/>
      <c r="F66" s="796"/>
      <c r="G66" s="796"/>
      <c r="H66" s="796"/>
      <c r="I66" s="796"/>
      <c r="J66" s="796"/>
      <c r="K66" s="796"/>
      <c r="L66" s="796"/>
      <c r="M66" s="796"/>
      <c r="N66" s="796"/>
      <c r="O66" s="796"/>
      <c r="P66" s="796"/>
      <c r="Q66" s="797"/>
    </row>
    <row r="67" spans="2:17">
      <c r="B67" s="798"/>
      <c r="C67" s="796"/>
      <c r="D67" s="796"/>
      <c r="E67" s="796"/>
      <c r="F67" s="796"/>
      <c r="G67" s="796"/>
      <c r="H67" s="796"/>
      <c r="I67" s="796"/>
      <c r="J67" s="796"/>
      <c r="K67" s="796"/>
      <c r="L67" s="796"/>
      <c r="M67" s="796"/>
      <c r="N67" s="796"/>
      <c r="O67" s="796"/>
      <c r="P67" s="796"/>
      <c r="Q67" s="797"/>
    </row>
    <row r="68" spans="2:17" ht="16.2" thickBot="1">
      <c r="B68" s="799"/>
      <c r="C68" s="800"/>
      <c r="D68" s="800"/>
      <c r="E68" s="800"/>
      <c r="F68" s="800"/>
      <c r="G68" s="800"/>
      <c r="H68" s="800"/>
      <c r="I68" s="800"/>
      <c r="J68" s="800"/>
      <c r="K68" s="800"/>
      <c r="L68" s="800"/>
      <c r="M68" s="800"/>
      <c r="N68" s="800"/>
      <c r="O68" s="800"/>
      <c r="P68" s="800"/>
      <c r="Q68" s="801"/>
    </row>
    <row r="69" spans="2:17">
      <c r="B69" s="770" t="s">
        <v>40</v>
      </c>
      <c r="C69" s="771"/>
      <c r="D69" s="771"/>
      <c r="E69" s="771"/>
      <c r="F69" s="771"/>
      <c r="G69" s="771"/>
      <c r="H69" s="771"/>
      <c r="I69" s="771"/>
      <c r="J69" s="771"/>
      <c r="K69" s="771"/>
      <c r="L69" s="771"/>
      <c r="M69" s="771"/>
      <c r="N69" s="771"/>
      <c r="O69" s="771"/>
      <c r="P69" s="771"/>
      <c r="Q69" s="772"/>
    </row>
    <row r="70" spans="2:17">
      <c r="B70" s="773"/>
      <c r="C70" s="774"/>
      <c r="D70" s="774"/>
      <c r="E70" s="774"/>
      <c r="F70" s="774"/>
      <c r="G70" s="774"/>
      <c r="H70" s="774"/>
      <c r="I70" s="774"/>
      <c r="J70" s="774"/>
      <c r="K70" s="774"/>
      <c r="L70" s="774"/>
      <c r="M70" s="774"/>
      <c r="N70" s="774"/>
      <c r="O70" s="774"/>
      <c r="P70" s="774"/>
      <c r="Q70" s="775"/>
    </row>
    <row r="71" spans="2:17" ht="24.9" customHeight="1">
      <c r="B71" s="795" t="s">
        <v>426</v>
      </c>
      <c r="C71" s="796"/>
      <c r="D71" s="796"/>
      <c r="E71" s="796"/>
      <c r="F71" s="796"/>
      <c r="G71" s="796"/>
      <c r="H71" s="796"/>
      <c r="I71" s="796"/>
      <c r="J71" s="796"/>
      <c r="K71" s="796"/>
      <c r="L71" s="796"/>
      <c r="M71" s="796"/>
      <c r="N71" s="796"/>
      <c r="O71" s="796"/>
      <c r="P71" s="796"/>
      <c r="Q71" s="797"/>
    </row>
    <row r="72" spans="2:17">
      <c r="B72" s="798"/>
      <c r="C72" s="796"/>
      <c r="D72" s="796"/>
      <c r="E72" s="796"/>
      <c r="F72" s="796"/>
      <c r="G72" s="796"/>
      <c r="H72" s="796"/>
      <c r="I72" s="796"/>
      <c r="J72" s="796"/>
      <c r="K72" s="796"/>
      <c r="L72" s="796"/>
      <c r="M72" s="796"/>
      <c r="N72" s="796"/>
      <c r="O72" s="796"/>
      <c r="P72" s="796"/>
      <c r="Q72" s="797"/>
    </row>
    <row r="73" spans="2:17">
      <c r="B73" s="798"/>
      <c r="C73" s="796"/>
      <c r="D73" s="796"/>
      <c r="E73" s="796"/>
      <c r="F73" s="796"/>
      <c r="G73" s="796"/>
      <c r="H73" s="796"/>
      <c r="I73" s="796"/>
      <c r="J73" s="796"/>
      <c r="K73" s="796"/>
      <c r="L73" s="796"/>
      <c r="M73" s="796"/>
      <c r="N73" s="796"/>
      <c r="O73" s="796"/>
      <c r="P73" s="796"/>
      <c r="Q73" s="797"/>
    </row>
    <row r="74" spans="2:17">
      <c r="B74" s="798"/>
      <c r="C74" s="796"/>
      <c r="D74" s="796"/>
      <c r="E74" s="796"/>
      <c r="F74" s="796"/>
      <c r="G74" s="796"/>
      <c r="H74" s="796"/>
      <c r="I74" s="796"/>
      <c r="J74" s="796"/>
      <c r="K74" s="796"/>
      <c r="L74" s="796"/>
      <c r="M74" s="796"/>
      <c r="N74" s="796"/>
      <c r="O74" s="796"/>
      <c r="P74" s="796"/>
      <c r="Q74" s="797"/>
    </row>
    <row r="75" spans="2:17">
      <c r="B75" s="798"/>
      <c r="C75" s="796"/>
      <c r="D75" s="796"/>
      <c r="E75" s="796"/>
      <c r="F75" s="796"/>
      <c r="G75" s="796"/>
      <c r="H75" s="796"/>
      <c r="I75" s="796"/>
      <c r="J75" s="796"/>
      <c r="K75" s="796"/>
      <c r="L75" s="796"/>
      <c r="M75" s="796"/>
      <c r="N75" s="796"/>
      <c r="O75" s="796"/>
      <c r="P75" s="796"/>
      <c r="Q75" s="797"/>
    </row>
    <row r="76" spans="2:17">
      <c r="B76" s="798"/>
      <c r="C76" s="796"/>
      <c r="D76" s="796"/>
      <c r="E76" s="796"/>
      <c r="F76" s="796"/>
      <c r="G76" s="796"/>
      <c r="H76" s="796"/>
      <c r="I76" s="796"/>
      <c r="J76" s="796"/>
      <c r="K76" s="796"/>
      <c r="L76" s="796"/>
      <c r="M76" s="796"/>
      <c r="N76" s="796"/>
      <c r="O76" s="796"/>
      <c r="P76" s="796"/>
      <c r="Q76" s="797"/>
    </row>
    <row r="77" spans="2:17">
      <c r="B77" s="798"/>
      <c r="C77" s="796"/>
      <c r="D77" s="796"/>
      <c r="E77" s="796"/>
      <c r="F77" s="796"/>
      <c r="G77" s="796"/>
      <c r="H77" s="796"/>
      <c r="I77" s="796"/>
      <c r="J77" s="796"/>
      <c r="K77" s="796"/>
      <c r="L77" s="796"/>
      <c r="M77" s="796"/>
      <c r="N77" s="796"/>
      <c r="O77" s="796"/>
      <c r="P77" s="796"/>
      <c r="Q77" s="797"/>
    </row>
    <row r="78" spans="2:17">
      <c r="B78" s="798"/>
      <c r="C78" s="796"/>
      <c r="D78" s="796"/>
      <c r="E78" s="796"/>
      <c r="F78" s="796"/>
      <c r="G78" s="796"/>
      <c r="H78" s="796"/>
      <c r="I78" s="796"/>
      <c r="J78" s="796"/>
      <c r="K78" s="796"/>
      <c r="L78" s="796"/>
      <c r="M78" s="796"/>
      <c r="N78" s="796"/>
      <c r="O78" s="796"/>
      <c r="P78" s="796"/>
      <c r="Q78" s="797"/>
    </row>
    <row r="79" spans="2:17">
      <c r="B79" s="798"/>
      <c r="C79" s="796"/>
      <c r="D79" s="796"/>
      <c r="E79" s="796"/>
      <c r="F79" s="796"/>
      <c r="G79" s="796"/>
      <c r="H79" s="796"/>
      <c r="I79" s="796"/>
      <c r="J79" s="796"/>
      <c r="K79" s="796"/>
      <c r="L79" s="796"/>
      <c r="M79" s="796"/>
      <c r="N79" s="796"/>
      <c r="O79" s="796"/>
      <c r="P79" s="796"/>
      <c r="Q79" s="797"/>
    </row>
    <row r="80" spans="2:17">
      <c r="B80" s="798"/>
      <c r="C80" s="796"/>
      <c r="D80" s="796"/>
      <c r="E80" s="796"/>
      <c r="F80" s="796"/>
      <c r="G80" s="796"/>
      <c r="H80" s="796"/>
      <c r="I80" s="796"/>
      <c r="J80" s="796"/>
      <c r="K80" s="796"/>
      <c r="L80" s="796"/>
      <c r="M80" s="796"/>
      <c r="N80" s="796"/>
      <c r="O80" s="796"/>
      <c r="P80" s="796"/>
      <c r="Q80" s="797"/>
    </row>
    <row r="81" spans="2:17">
      <c r="B81" s="798"/>
      <c r="C81" s="796"/>
      <c r="D81" s="796"/>
      <c r="E81" s="796"/>
      <c r="F81" s="796"/>
      <c r="G81" s="796"/>
      <c r="H81" s="796"/>
      <c r="I81" s="796"/>
      <c r="J81" s="796"/>
      <c r="K81" s="796"/>
      <c r="L81" s="796"/>
      <c r="M81" s="796"/>
      <c r="N81" s="796"/>
      <c r="O81" s="796"/>
      <c r="P81" s="796"/>
      <c r="Q81" s="797"/>
    </row>
    <row r="82" spans="2:17" ht="16.2" thickBot="1">
      <c r="B82" s="799"/>
      <c r="C82" s="800"/>
      <c r="D82" s="800"/>
      <c r="E82" s="800"/>
      <c r="F82" s="800"/>
      <c r="G82" s="800"/>
      <c r="H82" s="800"/>
      <c r="I82" s="800"/>
      <c r="J82" s="800"/>
      <c r="K82" s="800"/>
      <c r="L82" s="800"/>
      <c r="M82" s="800"/>
      <c r="N82" s="800"/>
      <c r="O82" s="800"/>
      <c r="P82" s="800"/>
      <c r="Q82" s="801"/>
    </row>
    <row r="83" spans="2:17">
      <c r="B83" s="770" t="s">
        <v>41</v>
      </c>
      <c r="C83" s="771"/>
      <c r="D83" s="771"/>
      <c r="E83" s="771"/>
      <c r="F83" s="771"/>
      <c r="G83" s="771"/>
      <c r="H83" s="771"/>
      <c r="I83" s="771"/>
      <c r="J83" s="771"/>
      <c r="K83" s="771"/>
      <c r="L83" s="771"/>
      <c r="M83" s="771"/>
      <c r="N83" s="771"/>
      <c r="O83" s="771"/>
      <c r="P83" s="771"/>
      <c r="Q83" s="772"/>
    </row>
    <row r="84" spans="2:17">
      <c r="B84" s="773"/>
      <c r="C84" s="774"/>
      <c r="D84" s="774"/>
      <c r="E84" s="774"/>
      <c r="F84" s="774"/>
      <c r="G84" s="774"/>
      <c r="H84" s="774"/>
      <c r="I84" s="774"/>
      <c r="J84" s="774"/>
      <c r="K84" s="774"/>
      <c r="L84" s="774"/>
      <c r="M84" s="774"/>
      <c r="N84" s="774"/>
      <c r="O84" s="774"/>
      <c r="P84" s="774"/>
      <c r="Q84" s="775"/>
    </row>
    <row r="85" spans="2:17">
      <c r="B85" s="874" t="s">
        <v>368</v>
      </c>
      <c r="C85" s="875"/>
      <c r="D85" s="875"/>
      <c r="E85" s="875"/>
      <c r="F85" s="875"/>
      <c r="G85" s="875"/>
      <c r="H85" s="875"/>
      <c r="I85" s="875"/>
      <c r="J85" s="875"/>
      <c r="K85" s="875"/>
      <c r="L85" s="875"/>
      <c r="M85" s="875"/>
      <c r="N85" s="875"/>
      <c r="O85" s="875"/>
      <c r="P85" s="875"/>
      <c r="Q85" s="876"/>
    </row>
    <row r="86" spans="2:17" ht="23.1" customHeight="1" thickBot="1">
      <c r="B86" s="874"/>
      <c r="C86" s="875"/>
      <c r="D86" s="875"/>
      <c r="E86" s="875"/>
      <c r="F86" s="875"/>
      <c r="G86" s="875"/>
      <c r="H86" s="875"/>
      <c r="I86" s="875"/>
      <c r="J86" s="875"/>
      <c r="K86" s="875"/>
      <c r="L86" s="875"/>
      <c r="M86" s="875"/>
      <c r="N86" s="875"/>
      <c r="O86" s="875"/>
      <c r="P86" s="875"/>
      <c r="Q86" s="876"/>
    </row>
    <row r="87" spans="2:17" ht="18.600000000000001" thickBot="1">
      <c r="B87" s="877" t="str">
        <f>"Total unburdened material cost for this work package = $" &amp;'Procurement $ by  Work Package'!D9</f>
        <v>Total unburdened material cost for this work package = $10000</v>
      </c>
      <c r="C87" s="878"/>
      <c r="D87" s="878"/>
      <c r="E87" s="878"/>
      <c r="F87" s="878"/>
      <c r="G87" s="878"/>
      <c r="H87" s="878"/>
      <c r="I87" s="879"/>
      <c r="J87" s="545"/>
      <c r="K87" s="545"/>
      <c r="L87" s="545"/>
      <c r="M87" s="545"/>
      <c r="N87" s="545"/>
      <c r="O87" s="545"/>
      <c r="P87" s="545"/>
      <c r="Q87" s="546"/>
    </row>
    <row r="88" spans="2:17" ht="18.600000000000001" thickBot="1">
      <c r="B88" s="547"/>
      <c r="C88" s="548"/>
      <c r="D88" s="548"/>
      <c r="E88" s="548"/>
      <c r="F88" s="548"/>
      <c r="G88" s="548"/>
      <c r="H88" s="548"/>
      <c r="I88" s="548"/>
      <c r="J88" s="548"/>
      <c r="K88" s="548"/>
      <c r="L88" s="548"/>
      <c r="M88" s="548"/>
      <c r="N88" s="548"/>
      <c r="O88" s="548"/>
      <c r="P88" s="548"/>
      <c r="Q88" s="549"/>
    </row>
    <row r="89" spans="2:17">
      <c r="B89" s="770" t="s">
        <v>397</v>
      </c>
      <c r="C89" s="771"/>
      <c r="D89" s="771"/>
      <c r="E89" s="771"/>
      <c r="F89" s="771"/>
      <c r="G89" s="771"/>
      <c r="H89" s="771"/>
      <c r="I89" s="771"/>
      <c r="J89" s="771"/>
      <c r="K89" s="771"/>
      <c r="L89" s="771"/>
      <c r="M89" s="771"/>
      <c r="N89" s="771"/>
      <c r="O89" s="771"/>
      <c r="P89" s="771"/>
      <c r="Q89" s="772"/>
    </row>
    <row r="90" spans="2:17">
      <c r="B90" s="773"/>
      <c r="C90" s="774"/>
      <c r="D90" s="774"/>
      <c r="E90" s="774"/>
      <c r="F90" s="774"/>
      <c r="G90" s="774"/>
      <c r="H90" s="774"/>
      <c r="I90" s="774"/>
      <c r="J90" s="774"/>
      <c r="K90" s="774"/>
      <c r="L90" s="774"/>
      <c r="M90" s="774"/>
      <c r="N90" s="774"/>
      <c r="O90" s="774"/>
      <c r="P90" s="774"/>
      <c r="Q90" s="775"/>
    </row>
    <row r="91" spans="2:17">
      <c r="B91" s="776" t="s">
        <v>407</v>
      </c>
      <c r="C91" s="777"/>
      <c r="D91" s="777"/>
      <c r="E91" s="777"/>
      <c r="F91" s="777"/>
      <c r="G91" s="777"/>
      <c r="H91" s="777"/>
      <c r="I91" s="777"/>
      <c r="J91" s="777"/>
      <c r="K91" s="777"/>
      <c r="L91" s="777"/>
      <c r="M91" s="777"/>
      <c r="N91" s="777"/>
      <c r="O91" s="777"/>
      <c r="P91" s="777"/>
      <c r="Q91" s="778"/>
    </row>
    <row r="92" spans="2:17">
      <c r="B92" s="776"/>
      <c r="C92" s="777"/>
      <c r="D92" s="777"/>
      <c r="E92" s="777"/>
      <c r="F92" s="777"/>
      <c r="G92" s="777"/>
      <c r="H92" s="777"/>
      <c r="I92" s="777"/>
      <c r="J92" s="777"/>
      <c r="K92" s="777"/>
      <c r="L92" s="777"/>
      <c r="M92" s="777"/>
      <c r="N92" s="777"/>
      <c r="O92" s="777"/>
      <c r="P92" s="777"/>
      <c r="Q92" s="778"/>
    </row>
    <row r="93" spans="2:17">
      <c r="B93" s="776"/>
      <c r="C93" s="777"/>
      <c r="D93" s="777"/>
      <c r="E93" s="777"/>
      <c r="F93" s="777"/>
      <c r="G93" s="777"/>
      <c r="H93" s="777"/>
      <c r="I93" s="777"/>
      <c r="J93" s="777"/>
      <c r="K93" s="777"/>
      <c r="L93" s="777"/>
      <c r="M93" s="777"/>
      <c r="N93" s="777"/>
      <c r="O93" s="777"/>
      <c r="P93" s="777"/>
      <c r="Q93" s="778"/>
    </row>
    <row r="94" spans="2:17">
      <c r="B94" s="776"/>
      <c r="C94" s="777"/>
      <c r="D94" s="777"/>
      <c r="E94" s="777"/>
      <c r="F94" s="777"/>
      <c r="G94" s="777"/>
      <c r="H94" s="777"/>
      <c r="I94" s="777"/>
      <c r="J94" s="777"/>
      <c r="K94" s="777"/>
      <c r="L94" s="777"/>
      <c r="M94" s="777"/>
      <c r="N94" s="777"/>
      <c r="O94" s="777"/>
      <c r="P94" s="777"/>
      <c r="Q94" s="778"/>
    </row>
    <row r="95" spans="2:17">
      <c r="B95" s="776"/>
      <c r="C95" s="777"/>
      <c r="D95" s="777"/>
      <c r="E95" s="777"/>
      <c r="F95" s="777"/>
      <c r="G95" s="777"/>
      <c r="H95" s="777"/>
      <c r="I95" s="777"/>
      <c r="J95" s="777"/>
      <c r="K95" s="777"/>
      <c r="L95" s="777"/>
      <c r="M95" s="777"/>
      <c r="N95" s="777"/>
      <c r="O95" s="777"/>
      <c r="P95" s="777"/>
      <c r="Q95" s="778"/>
    </row>
    <row r="96" spans="2:17">
      <c r="B96" s="776"/>
      <c r="C96" s="777"/>
      <c r="D96" s="777"/>
      <c r="E96" s="777"/>
      <c r="F96" s="777"/>
      <c r="G96" s="777"/>
      <c r="H96" s="777"/>
      <c r="I96" s="777"/>
      <c r="J96" s="777"/>
      <c r="K96" s="777"/>
      <c r="L96" s="777"/>
      <c r="M96" s="777"/>
      <c r="N96" s="777"/>
      <c r="O96" s="777"/>
      <c r="P96" s="777"/>
      <c r="Q96" s="778"/>
    </row>
    <row r="97" spans="2:17" ht="16.2" thickBot="1">
      <c r="B97" s="776"/>
      <c r="C97" s="777"/>
      <c r="D97" s="777"/>
      <c r="E97" s="777"/>
      <c r="F97" s="777"/>
      <c r="G97" s="777"/>
      <c r="H97" s="777"/>
      <c r="I97" s="777"/>
      <c r="J97" s="777"/>
      <c r="K97" s="777"/>
      <c r="L97" s="777"/>
      <c r="M97" s="777"/>
      <c r="N97" s="777"/>
      <c r="O97" s="777"/>
      <c r="P97" s="777"/>
      <c r="Q97" s="778"/>
    </row>
    <row r="98" spans="2:17" ht="18">
      <c r="B98" s="508"/>
      <c r="C98" s="779" t="str">
        <f>"Bottoms Up Composite Labor estimate uncertainty for WBS #"  &amp;'Det Sup Syst Control Account'!B67 &amp; ": " &amp;'Det Sup Syst Control Account'!C67</f>
        <v>Bottoms Up Composite Labor estimate uncertainty for WBS #2.04.01.06: Gas Mixing House &amp; Gas Pad Components Work Package</v>
      </c>
      <c r="D98" s="780"/>
      <c r="E98" s="780"/>
      <c r="F98" s="780"/>
      <c r="G98" s="780"/>
      <c r="H98" s="780"/>
      <c r="I98" s="509"/>
      <c r="J98" s="780" t="s">
        <v>402</v>
      </c>
      <c r="K98" s="780"/>
      <c r="L98" s="510">
        <f>'GMH &amp; Gas Pad Work Package'!CD20</f>
        <v>0.24999999999999983</v>
      </c>
      <c r="M98" s="368"/>
      <c r="N98" s="368"/>
      <c r="O98" s="368"/>
      <c r="P98" s="368"/>
      <c r="Q98" s="511"/>
    </row>
    <row r="99" spans="2:17" ht="18.600000000000001" thickBot="1">
      <c r="B99" s="508"/>
      <c r="C99" s="783"/>
      <c r="D99" s="784"/>
      <c r="E99" s="784"/>
      <c r="F99" s="784"/>
      <c r="G99" s="784"/>
      <c r="H99" s="784"/>
      <c r="I99" s="515"/>
      <c r="J99" s="784" t="s">
        <v>403</v>
      </c>
      <c r="K99" s="784"/>
      <c r="L99" s="516">
        <f>'GMH &amp; Gas Pad Work Package'!CE20</f>
        <v>0.4</v>
      </c>
      <c r="M99" s="368"/>
      <c r="N99" s="368"/>
      <c r="O99" s="368"/>
      <c r="P99" s="368"/>
      <c r="Q99" s="511"/>
    </row>
    <row r="100" spans="2:17" ht="18.600000000000001" thickBot="1">
      <c r="B100" s="517"/>
      <c r="C100" s="518"/>
      <c r="D100" s="518"/>
      <c r="E100" s="518"/>
      <c r="F100" s="518"/>
      <c r="G100" s="518"/>
      <c r="H100" s="518"/>
      <c r="I100" s="518"/>
      <c r="J100" s="518"/>
      <c r="K100" s="518"/>
      <c r="L100" s="518"/>
      <c r="M100" s="518"/>
      <c r="N100" s="518"/>
      <c r="O100" s="518"/>
      <c r="P100" s="518"/>
      <c r="Q100" s="519"/>
    </row>
  </sheetData>
  <mergeCells count="31">
    <mergeCell ref="F2:L7"/>
    <mergeCell ref="M2:M3"/>
    <mergeCell ref="N2:Q3"/>
    <mergeCell ref="M4:M5"/>
    <mergeCell ref="N4:Q5"/>
    <mergeCell ref="M6:M7"/>
    <mergeCell ref="N6:Q7"/>
    <mergeCell ref="B53:Q68"/>
    <mergeCell ref="B69:Q70"/>
    <mergeCell ref="B71:Q82"/>
    <mergeCell ref="B51:Q52"/>
    <mergeCell ref="B8:F8"/>
    <mergeCell ref="G8:M8"/>
    <mergeCell ref="N8:Q8"/>
    <mergeCell ref="B9:F10"/>
    <mergeCell ref="G9:M10"/>
    <mergeCell ref="N9:Q10"/>
    <mergeCell ref="B12:Q12"/>
    <mergeCell ref="B13:Q24"/>
    <mergeCell ref="B25:Q25"/>
    <mergeCell ref="B38:Q38"/>
    <mergeCell ref="B39:Q50"/>
    <mergeCell ref="C11:F11"/>
    <mergeCell ref="C98:H99"/>
    <mergeCell ref="J98:K98"/>
    <mergeCell ref="J99:K99"/>
    <mergeCell ref="B83:Q84"/>
    <mergeCell ref="B85:Q86"/>
    <mergeCell ref="B87:I87"/>
    <mergeCell ref="B89:Q90"/>
    <mergeCell ref="B91:Q97"/>
  </mergeCells>
  <hyperlinks>
    <hyperlink ref="B39" location="'GMH &amp; Gas Pad Work Package'!A1" display="(click here to see the details of the labor and material estimate for this Work Package)" xr:uid="{00000000-0004-0000-0900-000000000000}"/>
    <hyperlink ref="C39" location="'GMH &amp; Gas Pad Work Package'!A1" display="'GMH &amp; Gas Pad Work Package'!A1" xr:uid="{00000000-0004-0000-0900-000001000000}"/>
    <hyperlink ref="D39" location="'GMH &amp; Gas Pad Work Package'!A1" display="'GMH &amp; Gas Pad Work Package'!A1" xr:uid="{00000000-0004-0000-0900-000002000000}"/>
    <hyperlink ref="E39" location="'GMH &amp; Gas Pad Work Package'!A1" display="'GMH &amp; Gas Pad Work Package'!A1" xr:uid="{00000000-0004-0000-0900-000003000000}"/>
    <hyperlink ref="F39" location="'GMH &amp; Gas Pad Work Package'!A1" display="'GMH &amp; Gas Pad Work Package'!A1" xr:uid="{00000000-0004-0000-0900-000004000000}"/>
    <hyperlink ref="G39" location="'GMH &amp; Gas Pad Work Package'!A1" display="'GMH &amp; Gas Pad Work Package'!A1" xr:uid="{00000000-0004-0000-0900-000005000000}"/>
    <hyperlink ref="H39" location="'GMH &amp; Gas Pad Work Package'!A1" display="'GMH &amp; Gas Pad Work Package'!A1" xr:uid="{00000000-0004-0000-0900-000006000000}"/>
    <hyperlink ref="I39" location="'GMH &amp; Gas Pad Work Package'!A1" display="'GMH &amp; Gas Pad Work Package'!A1" xr:uid="{00000000-0004-0000-0900-000007000000}"/>
    <hyperlink ref="J39" location="'GMH &amp; Gas Pad Work Package'!A1" display="'GMH &amp; Gas Pad Work Package'!A1" xr:uid="{00000000-0004-0000-0900-000008000000}"/>
    <hyperlink ref="K39" location="'GMH &amp; Gas Pad Work Package'!A1" display="'GMH &amp; Gas Pad Work Package'!A1" xr:uid="{00000000-0004-0000-0900-000009000000}"/>
    <hyperlink ref="L39" location="'GMH &amp; Gas Pad Work Package'!A1" display="'GMH &amp; Gas Pad Work Package'!A1" xr:uid="{00000000-0004-0000-0900-00000A000000}"/>
    <hyperlink ref="M39" location="'GMH &amp; Gas Pad Work Package'!A1" display="'GMH &amp; Gas Pad Work Package'!A1" xr:uid="{00000000-0004-0000-0900-00000B000000}"/>
    <hyperlink ref="N39" location="'GMH &amp; Gas Pad Work Package'!A1" display="'GMH &amp; Gas Pad Work Package'!A1" xr:uid="{00000000-0004-0000-0900-00000C000000}"/>
    <hyperlink ref="O39" location="'GMH &amp; Gas Pad Work Package'!A1" display="'GMH &amp; Gas Pad Work Package'!A1" xr:uid="{00000000-0004-0000-0900-00000D000000}"/>
    <hyperlink ref="P39" location="'GMH &amp; Gas Pad Work Package'!A1" display="'GMH &amp; Gas Pad Work Package'!A1" xr:uid="{00000000-0004-0000-0900-00000E000000}"/>
    <hyperlink ref="Q39" location="'GMH &amp; Gas Pad Work Package'!A1" display="'GMH &amp; Gas Pad Work Package'!A1" xr:uid="{00000000-0004-0000-0900-00000F000000}"/>
    <hyperlink ref="B40" location="'GMH &amp; Gas Pad Work Package'!A1" display="'GMH &amp; Gas Pad Work Package'!A1" xr:uid="{00000000-0004-0000-0900-000010000000}"/>
    <hyperlink ref="C40" location="'GMH &amp; Gas Pad Work Package'!A1" display="'GMH &amp; Gas Pad Work Package'!A1" xr:uid="{00000000-0004-0000-0900-000011000000}"/>
    <hyperlink ref="D40" location="'GMH &amp; Gas Pad Work Package'!A1" display="'GMH &amp; Gas Pad Work Package'!A1" xr:uid="{00000000-0004-0000-0900-000012000000}"/>
    <hyperlink ref="E40" location="'GMH &amp; Gas Pad Work Package'!A1" display="'GMH &amp; Gas Pad Work Package'!A1" xr:uid="{00000000-0004-0000-0900-000013000000}"/>
    <hyperlink ref="F40" location="'GMH &amp; Gas Pad Work Package'!A1" display="'GMH &amp; Gas Pad Work Package'!A1" xr:uid="{00000000-0004-0000-0900-000014000000}"/>
    <hyperlink ref="G40" location="'GMH &amp; Gas Pad Work Package'!A1" display="'GMH &amp; Gas Pad Work Package'!A1" xr:uid="{00000000-0004-0000-0900-000015000000}"/>
    <hyperlink ref="H40" location="'GMH &amp; Gas Pad Work Package'!A1" display="'GMH &amp; Gas Pad Work Package'!A1" xr:uid="{00000000-0004-0000-0900-000016000000}"/>
    <hyperlink ref="I40" location="'GMH &amp; Gas Pad Work Package'!A1" display="'GMH &amp; Gas Pad Work Package'!A1" xr:uid="{00000000-0004-0000-0900-000017000000}"/>
    <hyperlink ref="J40" location="'GMH &amp; Gas Pad Work Package'!A1" display="'GMH &amp; Gas Pad Work Package'!A1" xr:uid="{00000000-0004-0000-0900-000018000000}"/>
    <hyperlink ref="K40" location="'GMH &amp; Gas Pad Work Package'!A1" display="'GMH &amp; Gas Pad Work Package'!A1" xr:uid="{00000000-0004-0000-0900-000019000000}"/>
    <hyperlink ref="L40" location="'GMH &amp; Gas Pad Work Package'!A1" display="'GMH &amp; Gas Pad Work Package'!A1" xr:uid="{00000000-0004-0000-0900-00001A000000}"/>
    <hyperlink ref="M40" location="'GMH &amp; Gas Pad Work Package'!A1" display="'GMH &amp; Gas Pad Work Package'!A1" xr:uid="{00000000-0004-0000-0900-00001B000000}"/>
    <hyperlink ref="N40" location="'GMH &amp; Gas Pad Work Package'!A1" display="'GMH &amp; Gas Pad Work Package'!A1" xr:uid="{00000000-0004-0000-0900-00001C000000}"/>
    <hyperlink ref="O40" location="'GMH &amp; Gas Pad Work Package'!A1" display="'GMH &amp; Gas Pad Work Package'!A1" xr:uid="{00000000-0004-0000-0900-00001D000000}"/>
    <hyperlink ref="P40" location="'GMH &amp; Gas Pad Work Package'!A1" display="'GMH &amp; Gas Pad Work Package'!A1" xr:uid="{00000000-0004-0000-0900-00001E000000}"/>
    <hyperlink ref="Q40" location="'GMH &amp; Gas Pad Work Package'!A1" display="'GMH &amp; Gas Pad Work Package'!A1" xr:uid="{00000000-0004-0000-0900-00001F000000}"/>
    <hyperlink ref="B41" location="'GMH &amp; Gas Pad Work Package'!A1" display="'GMH &amp; Gas Pad Work Package'!A1" xr:uid="{00000000-0004-0000-0900-000020000000}"/>
    <hyperlink ref="C41" location="'GMH &amp; Gas Pad Work Package'!A1" display="'GMH &amp; Gas Pad Work Package'!A1" xr:uid="{00000000-0004-0000-0900-000021000000}"/>
    <hyperlink ref="D41" location="'GMH &amp; Gas Pad Work Package'!A1" display="'GMH &amp; Gas Pad Work Package'!A1" xr:uid="{00000000-0004-0000-0900-000022000000}"/>
    <hyperlink ref="E41" location="'GMH &amp; Gas Pad Work Package'!A1" display="'GMH &amp; Gas Pad Work Package'!A1" xr:uid="{00000000-0004-0000-0900-000023000000}"/>
    <hyperlink ref="F41" location="'GMH &amp; Gas Pad Work Package'!A1" display="'GMH &amp; Gas Pad Work Package'!A1" xr:uid="{00000000-0004-0000-0900-000024000000}"/>
    <hyperlink ref="G41" location="'GMH &amp; Gas Pad Work Package'!A1" display="'GMH &amp; Gas Pad Work Package'!A1" xr:uid="{00000000-0004-0000-0900-000025000000}"/>
    <hyperlink ref="H41" location="'GMH &amp; Gas Pad Work Package'!A1" display="'GMH &amp; Gas Pad Work Package'!A1" xr:uid="{00000000-0004-0000-0900-000026000000}"/>
    <hyperlink ref="I41" location="'GMH &amp; Gas Pad Work Package'!A1" display="'GMH &amp; Gas Pad Work Package'!A1" xr:uid="{00000000-0004-0000-0900-000027000000}"/>
    <hyperlink ref="J41" location="'GMH &amp; Gas Pad Work Package'!A1" display="'GMH &amp; Gas Pad Work Package'!A1" xr:uid="{00000000-0004-0000-0900-000028000000}"/>
    <hyperlink ref="K41" location="'GMH &amp; Gas Pad Work Package'!A1" display="'GMH &amp; Gas Pad Work Package'!A1" xr:uid="{00000000-0004-0000-0900-000029000000}"/>
    <hyperlink ref="L41" location="'GMH &amp; Gas Pad Work Package'!A1" display="'GMH &amp; Gas Pad Work Package'!A1" xr:uid="{00000000-0004-0000-0900-00002A000000}"/>
    <hyperlink ref="M41" location="'GMH &amp; Gas Pad Work Package'!A1" display="'GMH &amp; Gas Pad Work Package'!A1" xr:uid="{00000000-0004-0000-0900-00002B000000}"/>
    <hyperlink ref="N41" location="'GMH &amp; Gas Pad Work Package'!A1" display="'GMH &amp; Gas Pad Work Package'!A1" xr:uid="{00000000-0004-0000-0900-00002C000000}"/>
    <hyperlink ref="O41" location="'GMH &amp; Gas Pad Work Package'!A1" display="'GMH &amp; Gas Pad Work Package'!A1" xr:uid="{00000000-0004-0000-0900-00002D000000}"/>
    <hyperlink ref="P41" location="'GMH &amp; Gas Pad Work Package'!A1" display="'GMH &amp; Gas Pad Work Package'!A1" xr:uid="{00000000-0004-0000-0900-00002E000000}"/>
    <hyperlink ref="Q41" location="'GMH &amp; Gas Pad Work Package'!A1" display="'GMH &amp; Gas Pad Work Package'!A1" xr:uid="{00000000-0004-0000-0900-00002F000000}"/>
    <hyperlink ref="B42" location="'GMH &amp; Gas Pad Work Package'!A1" display="'GMH &amp; Gas Pad Work Package'!A1" xr:uid="{00000000-0004-0000-0900-000030000000}"/>
    <hyperlink ref="C42" location="'GMH &amp; Gas Pad Work Package'!A1" display="'GMH &amp; Gas Pad Work Package'!A1" xr:uid="{00000000-0004-0000-0900-000031000000}"/>
    <hyperlink ref="D42" location="'GMH &amp; Gas Pad Work Package'!A1" display="'GMH &amp; Gas Pad Work Package'!A1" xr:uid="{00000000-0004-0000-0900-000032000000}"/>
    <hyperlink ref="E42" location="'GMH &amp; Gas Pad Work Package'!A1" display="'GMH &amp; Gas Pad Work Package'!A1" xr:uid="{00000000-0004-0000-0900-000033000000}"/>
    <hyperlink ref="F42" location="'GMH &amp; Gas Pad Work Package'!A1" display="'GMH &amp; Gas Pad Work Package'!A1" xr:uid="{00000000-0004-0000-0900-000034000000}"/>
    <hyperlink ref="G42" location="'GMH &amp; Gas Pad Work Package'!A1" display="'GMH &amp; Gas Pad Work Package'!A1" xr:uid="{00000000-0004-0000-0900-000035000000}"/>
    <hyperlink ref="H42" location="'GMH &amp; Gas Pad Work Package'!A1" display="'GMH &amp; Gas Pad Work Package'!A1" xr:uid="{00000000-0004-0000-0900-000036000000}"/>
    <hyperlink ref="I42" location="'GMH &amp; Gas Pad Work Package'!A1" display="'GMH &amp; Gas Pad Work Package'!A1" xr:uid="{00000000-0004-0000-0900-000037000000}"/>
    <hyperlink ref="J42" location="'GMH &amp; Gas Pad Work Package'!A1" display="'GMH &amp; Gas Pad Work Package'!A1" xr:uid="{00000000-0004-0000-0900-000038000000}"/>
    <hyperlink ref="K42" location="'GMH &amp; Gas Pad Work Package'!A1" display="'GMH &amp; Gas Pad Work Package'!A1" xr:uid="{00000000-0004-0000-0900-000039000000}"/>
    <hyperlink ref="L42" location="'GMH &amp; Gas Pad Work Package'!A1" display="'GMH &amp; Gas Pad Work Package'!A1" xr:uid="{00000000-0004-0000-0900-00003A000000}"/>
    <hyperlink ref="M42" location="'GMH &amp; Gas Pad Work Package'!A1" display="'GMH &amp; Gas Pad Work Package'!A1" xr:uid="{00000000-0004-0000-0900-00003B000000}"/>
    <hyperlink ref="N42" location="'GMH &amp; Gas Pad Work Package'!A1" display="'GMH &amp; Gas Pad Work Package'!A1" xr:uid="{00000000-0004-0000-0900-00003C000000}"/>
    <hyperlink ref="O42" location="'GMH &amp; Gas Pad Work Package'!A1" display="'GMH &amp; Gas Pad Work Package'!A1" xr:uid="{00000000-0004-0000-0900-00003D000000}"/>
    <hyperlink ref="P42" location="'GMH &amp; Gas Pad Work Package'!A1" display="'GMH &amp; Gas Pad Work Package'!A1" xr:uid="{00000000-0004-0000-0900-00003E000000}"/>
    <hyperlink ref="Q42" location="'GMH &amp; Gas Pad Work Package'!A1" display="'GMH &amp; Gas Pad Work Package'!A1" xr:uid="{00000000-0004-0000-0900-00003F000000}"/>
    <hyperlink ref="B43" location="'GMH &amp; Gas Pad Work Package'!A1" display="'GMH &amp; Gas Pad Work Package'!A1" xr:uid="{00000000-0004-0000-0900-000040000000}"/>
    <hyperlink ref="C43" location="'GMH &amp; Gas Pad Work Package'!A1" display="'GMH &amp; Gas Pad Work Package'!A1" xr:uid="{00000000-0004-0000-0900-000041000000}"/>
    <hyperlink ref="D43" location="'GMH &amp; Gas Pad Work Package'!A1" display="'GMH &amp; Gas Pad Work Package'!A1" xr:uid="{00000000-0004-0000-0900-000042000000}"/>
    <hyperlink ref="E43" location="'GMH &amp; Gas Pad Work Package'!A1" display="'GMH &amp; Gas Pad Work Package'!A1" xr:uid="{00000000-0004-0000-0900-000043000000}"/>
    <hyperlink ref="F43" location="'GMH &amp; Gas Pad Work Package'!A1" display="'GMH &amp; Gas Pad Work Package'!A1" xr:uid="{00000000-0004-0000-0900-000044000000}"/>
    <hyperlink ref="G43" location="'GMH &amp; Gas Pad Work Package'!A1" display="'GMH &amp; Gas Pad Work Package'!A1" xr:uid="{00000000-0004-0000-0900-000045000000}"/>
    <hyperlink ref="H43" location="'GMH &amp; Gas Pad Work Package'!A1" display="'GMH &amp; Gas Pad Work Package'!A1" xr:uid="{00000000-0004-0000-0900-000046000000}"/>
    <hyperlink ref="I43" location="'GMH &amp; Gas Pad Work Package'!A1" display="'GMH &amp; Gas Pad Work Package'!A1" xr:uid="{00000000-0004-0000-0900-000047000000}"/>
    <hyperlink ref="J43" location="'GMH &amp; Gas Pad Work Package'!A1" display="'GMH &amp; Gas Pad Work Package'!A1" xr:uid="{00000000-0004-0000-0900-000048000000}"/>
    <hyperlink ref="K43" location="'GMH &amp; Gas Pad Work Package'!A1" display="'GMH &amp; Gas Pad Work Package'!A1" xr:uid="{00000000-0004-0000-0900-000049000000}"/>
    <hyperlink ref="L43" location="'GMH &amp; Gas Pad Work Package'!A1" display="'GMH &amp; Gas Pad Work Package'!A1" xr:uid="{00000000-0004-0000-0900-00004A000000}"/>
    <hyperlink ref="M43" location="'GMH &amp; Gas Pad Work Package'!A1" display="'GMH &amp; Gas Pad Work Package'!A1" xr:uid="{00000000-0004-0000-0900-00004B000000}"/>
    <hyperlink ref="N43" location="'GMH &amp; Gas Pad Work Package'!A1" display="'GMH &amp; Gas Pad Work Package'!A1" xr:uid="{00000000-0004-0000-0900-00004C000000}"/>
    <hyperlink ref="O43" location="'GMH &amp; Gas Pad Work Package'!A1" display="'GMH &amp; Gas Pad Work Package'!A1" xr:uid="{00000000-0004-0000-0900-00004D000000}"/>
    <hyperlink ref="P43" location="'GMH &amp; Gas Pad Work Package'!A1" display="'GMH &amp; Gas Pad Work Package'!A1" xr:uid="{00000000-0004-0000-0900-00004E000000}"/>
    <hyperlink ref="Q43" location="'GMH &amp; Gas Pad Work Package'!A1" display="'GMH &amp; Gas Pad Work Package'!A1" xr:uid="{00000000-0004-0000-0900-00004F000000}"/>
    <hyperlink ref="B44" location="'GMH &amp; Gas Pad Work Package'!A1" display="'GMH &amp; Gas Pad Work Package'!A1" xr:uid="{00000000-0004-0000-0900-000050000000}"/>
    <hyperlink ref="C44" location="'GMH &amp; Gas Pad Work Package'!A1" display="'GMH &amp; Gas Pad Work Package'!A1" xr:uid="{00000000-0004-0000-0900-000051000000}"/>
    <hyperlink ref="D44" location="'GMH &amp; Gas Pad Work Package'!A1" display="'GMH &amp; Gas Pad Work Package'!A1" xr:uid="{00000000-0004-0000-0900-000052000000}"/>
    <hyperlink ref="E44" location="'GMH &amp; Gas Pad Work Package'!A1" display="'GMH &amp; Gas Pad Work Package'!A1" xr:uid="{00000000-0004-0000-0900-000053000000}"/>
    <hyperlink ref="F44" location="'GMH &amp; Gas Pad Work Package'!A1" display="'GMH &amp; Gas Pad Work Package'!A1" xr:uid="{00000000-0004-0000-0900-000054000000}"/>
    <hyperlink ref="G44" location="'GMH &amp; Gas Pad Work Package'!A1" display="'GMH &amp; Gas Pad Work Package'!A1" xr:uid="{00000000-0004-0000-0900-000055000000}"/>
    <hyperlink ref="H44" location="'GMH &amp; Gas Pad Work Package'!A1" display="'GMH &amp; Gas Pad Work Package'!A1" xr:uid="{00000000-0004-0000-0900-000056000000}"/>
    <hyperlink ref="I44" location="'GMH &amp; Gas Pad Work Package'!A1" display="'GMH &amp; Gas Pad Work Package'!A1" xr:uid="{00000000-0004-0000-0900-000057000000}"/>
    <hyperlink ref="J44" location="'GMH &amp; Gas Pad Work Package'!A1" display="'GMH &amp; Gas Pad Work Package'!A1" xr:uid="{00000000-0004-0000-0900-000058000000}"/>
    <hyperlink ref="K44" location="'GMH &amp; Gas Pad Work Package'!A1" display="'GMH &amp; Gas Pad Work Package'!A1" xr:uid="{00000000-0004-0000-0900-000059000000}"/>
    <hyperlink ref="L44" location="'GMH &amp; Gas Pad Work Package'!A1" display="'GMH &amp; Gas Pad Work Package'!A1" xr:uid="{00000000-0004-0000-0900-00005A000000}"/>
    <hyperlink ref="M44" location="'GMH &amp; Gas Pad Work Package'!A1" display="'GMH &amp; Gas Pad Work Package'!A1" xr:uid="{00000000-0004-0000-0900-00005B000000}"/>
    <hyperlink ref="N44" location="'GMH &amp; Gas Pad Work Package'!A1" display="'GMH &amp; Gas Pad Work Package'!A1" xr:uid="{00000000-0004-0000-0900-00005C000000}"/>
    <hyperlink ref="O44" location="'GMH &amp; Gas Pad Work Package'!A1" display="'GMH &amp; Gas Pad Work Package'!A1" xr:uid="{00000000-0004-0000-0900-00005D000000}"/>
    <hyperlink ref="P44" location="'GMH &amp; Gas Pad Work Package'!A1" display="'GMH &amp; Gas Pad Work Package'!A1" xr:uid="{00000000-0004-0000-0900-00005E000000}"/>
    <hyperlink ref="Q44" location="'GMH &amp; Gas Pad Work Package'!A1" display="'GMH &amp; Gas Pad Work Package'!A1" xr:uid="{00000000-0004-0000-0900-00005F000000}"/>
    <hyperlink ref="B45" location="'GMH &amp; Gas Pad Work Package'!A1" display="'GMH &amp; Gas Pad Work Package'!A1" xr:uid="{00000000-0004-0000-0900-000060000000}"/>
    <hyperlink ref="C45" location="'GMH &amp; Gas Pad Work Package'!A1" display="'GMH &amp; Gas Pad Work Package'!A1" xr:uid="{00000000-0004-0000-0900-000061000000}"/>
    <hyperlink ref="D45" location="'GMH &amp; Gas Pad Work Package'!A1" display="'GMH &amp; Gas Pad Work Package'!A1" xr:uid="{00000000-0004-0000-0900-000062000000}"/>
    <hyperlink ref="E45" location="'GMH &amp; Gas Pad Work Package'!A1" display="'GMH &amp; Gas Pad Work Package'!A1" xr:uid="{00000000-0004-0000-0900-000063000000}"/>
    <hyperlink ref="F45" location="'GMH &amp; Gas Pad Work Package'!A1" display="'GMH &amp; Gas Pad Work Package'!A1" xr:uid="{00000000-0004-0000-0900-000064000000}"/>
    <hyperlink ref="G45" location="'GMH &amp; Gas Pad Work Package'!A1" display="'GMH &amp; Gas Pad Work Package'!A1" xr:uid="{00000000-0004-0000-0900-000065000000}"/>
    <hyperlink ref="H45" location="'GMH &amp; Gas Pad Work Package'!A1" display="'GMH &amp; Gas Pad Work Package'!A1" xr:uid="{00000000-0004-0000-0900-000066000000}"/>
    <hyperlink ref="I45" location="'GMH &amp; Gas Pad Work Package'!A1" display="'GMH &amp; Gas Pad Work Package'!A1" xr:uid="{00000000-0004-0000-0900-000067000000}"/>
    <hyperlink ref="J45" location="'GMH &amp; Gas Pad Work Package'!A1" display="'GMH &amp; Gas Pad Work Package'!A1" xr:uid="{00000000-0004-0000-0900-000068000000}"/>
    <hyperlink ref="K45" location="'GMH &amp; Gas Pad Work Package'!A1" display="'GMH &amp; Gas Pad Work Package'!A1" xr:uid="{00000000-0004-0000-0900-000069000000}"/>
    <hyperlink ref="L45" location="'GMH &amp; Gas Pad Work Package'!A1" display="'GMH &amp; Gas Pad Work Package'!A1" xr:uid="{00000000-0004-0000-0900-00006A000000}"/>
    <hyperlink ref="M45" location="'GMH &amp; Gas Pad Work Package'!A1" display="'GMH &amp; Gas Pad Work Package'!A1" xr:uid="{00000000-0004-0000-0900-00006B000000}"/>
    <hyperlink ref="N45" location="'GMH &amp; Gas Pad Work Package'!A1" display="'GMH &amp; Gas Pad Work Package'!A1" xr:uid="{00000000-0004-0000-0900-00006C000000}"/>
    <hyperlink ref="O45" location="'GMH &amp; Gas Pad Work Package'!A1" display="'GMH &amp; Gas Pad Work Package'!A1" xr:uid="{00000000-0004-0000-0900-00006D000000}"/>
    <hyperlink ref="P45" location="'GMH &amp; Gas Pad Work Package'!A1" display="'GMH &amp; Gas Pad Work Package'!A1" xr:uid="{00000000-0004-0000-0900-00006E000000}"/>
    <hyperlink ref="Q45" location="'GMH &amp; Gas Pad Work Package'!A1" display="'GMH &amp; Gas Pad Work Package'!A1" xr:uid="{00000000-0004-0000-0900-00006F000000}"/>
    <hyperlink ref="B46" location="'GMH &amp; Gas Pad Work Package'!A1" display="'GMH &amp; Gas Pad Work Package'!A1" xr:uid="{00000000-0004-0000-0900-000070000000}"/>
    <hyperlink ref="C46" location="'GMH &amp; Gas Pad Work Package'!A1" display="'GMH &amp; Gas Pad Work Package'!A1" xr:uid="{00000000-0004-0000-0900-000071000000}"/>
    <hyperlink ref="D46" location="'GMH &amp; Gas Pad Work Package'!A1" display="'GMH &amp; Gas Pad Work Package'!A1" xr:uid="{00000000-0004-0000-0900-000072000000}"/>
    <hyperlink ref="E46" location="'GMH &amp; Gas Pad Work Package'!A1" display="'GMH &amp; Gas Pad Work Package'!A1" xr:uid="{00000000-0004-0000-0900-000073000000}"/>
    <hyperlink ref="F46" location="'GMH &amp; Gas Pad Work Package'!A1" display="'GMH &amp; Gas Pad Work Package'!A1" xr:uid="{00000000-0004-0000-0900-000074000000}"/>
    <hyperlink ref="G46" location="'GMH &amp; Gas Pad Work Package'!A1" display="'GMH &amp; Gas Pad Work Package'!A1" xr:uid="{00000000-0004-0000-0900-000075000000}"/>
    <hyperlink ref="H46" location="'GMH &amp; Gas Pad Work Package'!A1" display="'GMH &amp; Gas Pad Work Package'!A1" xr:uid="{00000000-0004-0000-0900-000076000000}"/>
    <hyperlink ref="I46" location="'GMH &amp; Gas Pad Work Package'!A1" display="'GMH &amp; Gas Pad Work Package'!A1" xr:uid="{00000000-0004-0000-0900-000077000000}"/>
    <hyperlink ref="J46" location="'GMH &amp; Gas Pad Work Package'!A1" display="'GMH &amp; Gas Pad Work Package'!A1" xr:uid="{00000000-0004-0000-0900-000078000000}"/>
    <hyperlink ref="K46" location="'GMH &amp; Gas Pad Work Package'!A1" display="'GMH &amp; Gas Pad Work Package'!A1" xr:uid="{00000000-0004-0000-0900-000079000000}"/>
    <hyperlink ref="L46" location="'GMH &amp; Gas Pad Work Package'!A1" display="'GMH &amp; Gas Pad Work Package'!A1" xr:uid="{00000000-0004-0000-0900-00007A000000}"/>
    <hyperlink ref="M46" location="'GMH &amp; Gas Pad Work Package'!A1" display="'GMH &amp; Gas Pad Work Package'!A1" xr:uid="{00000000-0004-0000-0900-00007B000000}"/>
    <hyperlink ref="N46" location="'GMH &amp; Gas Pad Work Package'!A1" display="'GMH &amp; Gas Pad Work Package'!A1" xr:uid="{00000000-0004-0000-0900-00007C000000}"/>
    <hyperlink ref="O46" location="'GMH &amp; Gas Pad Work Package'!A1" display="'GMH &amp; Gas Pad Work Package'!A1" xr:uid="{00000000-0004-0000-0900-00007D000000}"/>
    <hyperlink ref="P46" location="'GMH &amp; Gas Pad Work Package'!A1" display="'GMH &amp; Gas Pad Work Package'!A1" xr:uid="{00000000-0004-0000-0900-00007E000000}"/>
    <hyperlink ref="Q46" location="'GMH &amp; Gas Pad Work Package'!A1" display="'GMH &amp; Gas Pad Work Package'!A1" xr:uid="{00000000-0004-0000-0900-00007F000000}"/>
    <hyperlink ref="B47" location="'GMH &amp; Gas Pad Work Package'!A1" display="'GMH &amp; Gas Pad Work Package'!A1" xr:uid="{00000000-0004-0000-0900-000080000000}"/>
    <hyperlink ref="C47" location="'GMH &amp; Gas Pad Work Package'!A1" display="'GMH &amp; Gas Pad Work Package'!A1" xr:uid="{00000000-0004-0000-0900-000081000000}"/>
    <hyperlink ref="D47" location="'GMH &amp; Gas Pad Work Package'!A1" display="'GMH &amp; Gas Pad Work Package'!A1" xr:uid="{00000000-0004-0000-0900-000082000000}"/>
    <hyperlink ref="E47" location="'GMH &amp; Gas Pad Work Package'!A1" display="'GMH &amp; Gas Pad Work Package'!A1" xr:uid="{00000000-0004-0000-0900-000083000000}"/>
    <hyperlink ref="F47" location="'GMH &amp; Gas Pad Work Package'!A1" display="'GMH &amp; Gas Pad Work Package'!A1" xr:uid="{00000000-0004-0000-0900-000084000000}"/>
    <hyperlink ref="G47" location="'GMH &amp; Gas Pad Work Package'!A1" display="'GMH &amp; Gas Pad Work Package'!A1" xr:uid="{00000000-0004-0000-0900-000085000000}"/>
    <hyperlink ref="H47" location="'GMH &amp; Gas Pad Work Package'!A1" display="'GMH &amp; Gas Pad Work Package'!A1" xr:uid="{00000000-0004-0000-0900-000086000000}"/>
    <hyperlink ref="I47" location="'GMH &amp; Gas Pad Work Package'!A1" display="'GMH &amp; Gas Pad Work Package'!A1" xr:uid="{00000000-0004-0000-0900-000087000000}"/>
    <hyperlink ref="J47" location="'GMH &amp; Gas Pad Work Package'!A1" display="'GMH &amp; Gas Pad Work Package'!A1" xr:uid="{00000000-0004-0000-0900-000088000000}"/>
    <hyperlink ref="K47" location="'GMH &amp; Gas Pad Work Package'!A1" display="'GMH &amp; Gas Pad Work Package'!A1" xr:uid="{00000000-0004-0000-0900-000089000000}"/>
    <hyperlink ref="L47" location="'GMH &amp; Gas Pad Work Package'!A1" display="'GMH &amp; Gas Pad Work Package'!A1" xr:uid="{00000000-0004-0000-0900-00008A000000}"/>
    <hyperlink ref="M47" location="'GMH &amp; Gas Pad Work Package'!A1" display="'GMH &amp; Gas Pad Work Package'!A1" xr:uid="{00000000-0004-0000-0900-00008B000000}"/>
    <hyperlink ref="N47" location="'GMH &amp; Gas Pad Work Package'!A1" display="'GMH &amp; Gas Pad Work Package'!A1" xr:uid="{00000000-0004-0000-0900-00008C000000}"/>
    <hyperlink ref="O47" location="'GMH &amp; Gas Pad Work Package'!A1" display="'GMH &amp; Gas Pad Work Package'!A1" xr:uid="{00000000-0004-0000-0900-00008D000000}"/>
    <hyperlink ref="P47" location="'GMH &amp; Gas Pad Work Package'!A1" display="'GMH &amp; Gas Pad Work Package'!A1" xr:uid="{00000000-0004-0000-0900-00008E000000}"/>
    <hyperlink ref="Q47" location="'GMH &amp; Gas Pad Work Package'!A1" display="'GMH &amp; Gas Pad Work Package'!A1" xr:uid="{00000000-0004-0000-0900-00008F000000}"/>
    <hyperlink ref="B48" location="'GMH &amp; Gas Pad Work Package'!A1" display="'GMH &amp; Gas Pad Work Package'!A1" xr:uid="{00000000-0004-0000-0900-000090000000}"/>
    <hyperlink ref="C48" location="'GMH &amp; Gas Pad Work Package'!A1" display="'GMH &amp; Gas Pad Work Package'!A1" xr:uid="{00000000-0004-0000-0900-000091000000}"/>
    <hyperlink ref="D48" location="'GMH &amp; Gas Pad Work Package'!A1" display="'GMH &amp; Gas Pad Work Package'!A1" xr:uid="{00000000-0004-0000-0900-000092000000}"/>
    <hyperlink ref="E48" location="'GMH &amp; Gas Pad Work Package'!A1" display="'GMH &amp; Gas Pad Work Package'!A1" xr:uid="{00000000-0004-0000-0900-000093000000}"/>
    <hyperlink ref="F48" location="'GMH &amp; Gas Pad Work Package'!A1" display="'GMH &amp; Gas Pad Work Package'!A1" xr:uid="{00000000-0004-0000-0900-000094000000}"/>
    <hyperlink ref="G48" location="'GMH &amp; Gas Pad Work Package'!A1" display="'GMH &amp; Gas Pad Work Package'!A1" xr:uid="{00000000-0004-0000-0900-000095000000}"/>
    <hyperlink ref="H48" location="'GMH &amp; Gas Pad Work Package'!A1" display="'GMH &amp; Gas Pad Work Package'!A1" xr:uid="{00000000-0004-0000-0900-000096000000}"/>
    <hyperlink ref="I48" location="'GMH &amp; Gas Pad Work Package'!A1" display="'GMH &amp; Gas Pad Work Package'!A1" xr:uid="{00000000-0004-0000-0900-000097000000}"/>
    <hyperlink ref="J48" location="'GMH &amp; Gas Pad Work Package'!A1" display="'GMH &amp; Gas Pad Work Package'!A1" xr:uid="{00000000-0004-0000-0900-000098000000}"/>
    <hyperlink ref="K48" location="'GMH &amp; Gas Pad Work Package'!A1" display="'GMH &amp; Gas Pad Work Package'!A1" xr:uid="{00000000-0004-0000-0900-000099000000}"/>
    <hyperlink ref="L48" location="'GMH &amp; Gas Pad Work Package'!A1" display="'GMH &amp; Gas Pad Work Package'!A1" xr:uid="{00000000-0004-0000-0900-00009A000000}"/>
    <hyperlink ref="M48" location="'GMH &amp; Gas Pad Work Package'!A1" display="'GMH &amp; Gas Pad Work Package'!A1" xr:uid="{00000000-0004-0000-0900-00009B000000}"/>
    <hyperlink ref="N48" location="'GMH &amp; Gas Pad Work Package'!A1" display="'GMH &amp; Gas Pad Work Package'!A1" xr:uid="{00000000-0004-0000-0900-00009C000000}"/>
    <hyperlink ref="O48" location="'GMH &amp; Gas Pad Work Package'!A1" display="'GMH &amp; Gas Pad Work Package'!A1" xr:uid="{00000000-0004-0000-0900-00009D000000}"/>
    <hyperlink ref="P48" location="'GMH &amp; Gas Pad Work Package'!A1" display="'GMH &amp; Gas Pad Work Package'!A1" xr:uid="{00000000-0004-0000-0900-00009E000000}"/>
    <hyperlink ref="Q48" location="'GMH &amp; Gas Pad Work Package'!A1" display="'GMH &amp; Gas Pad Work Package'!A1" xr:uid="{00000000-0004-0000-0900-00009F000000}"/>
    <hyperlink ref="B49" location="'GMH &amp; Gas Pad Work Package'!A1" display="'GMH &amp; Gas Pad Work Package'!A1" xr:uid="{00000000-0004-0000-0900-0000A0000000}"/>
    <hyperlink ref="C49" location="'GMH &amp; Gas Pad Work Package'!A1" display="'GMH &amp; Gas Pad Work Package'!A1" xr:uid="{00000000-0004-0000-0900-0000A1000000}"/>
    <hyperlink ref="D49" location="'GMH &amp; Gas Pad Work Package'!A1" display="'GMH &amp; Gas Pad Work Package'!A1" xr:uid="{00000000-0004-0000-0900-0000A2000000}"/>
    <hyperlink ref="E49" location="'GMH &amp; Gas Pad Work Package'!A1" display="'GMH &amp; Gas Pad Work Package'!A1" xr:uid="{00000000-0004-0000-0900-0000A3000000}"/>
    <hyperlink ref="F49" location="'GMH &amp; Gas Pad Work Package'!A1" display="'GMH &amp; Gas Pad Work Package'!A1" xr:uid="{00000000-0004-0000-0900-0000A4000000}"/>
    <hyperlink ref="G49" location="'GMH &amp; Gas Pad Work Package'!A1" display="'GMH &amp; Gas Pad Work Package'!A1" xr:uid="{00000000-0004-0000-0900-0000A5000000}"/>
    <hyperlink ref="H49" location="'GMH &amp; Gas Pad Work Package'!A1" display="'GMH &amp; Gas Pad Work Package'!A1" xr:uid="{00000000-0004-0000-0900-0000A6000000}"/>
    <hyperlink ref="I49" location="'GMH &amp; Gas Pad Work Package'!A1" display="'GMH &amp; Gas Pad Work Package'!A1" xr:uid="{00000000-0004-0000-0900-0000A7000000}"/>
    <hyperlink ref="J49" location="'GMH &amp; Gas Pad Work Package'!A1" display="'GMH &amp; Gas Pad Work Package'!A1" xr:uid="{00000000-0004-0000-0900-0000A8000000}"/>
    <hyperlink ref="K49" location="'GMH &amp; Gas Pad Work Package'!A1" display="'GMH &amp; Gas Pad Work Package'!A1" xr:uid="{00000000-0004-0000-0900-0000A9000000}"/>
    <hyperlink ref="L49" location="'GMH &amp; Gas Pad Work Package'!A1" display="'GMH &amp; Gas Pad Work Package'!A1" xr:uid="{00000000-0004-0000-0900-0000AA000000}"/>
    <hyperlink ref="M49" location="'GMH &amp; Gas Pad Work Package'!A1" display="'GMH &amp; Gas Pad Work Package'!A1" xr:uid="{00000000-0004-0000-0900-0000AB000000}"/>
    <hyperlink ref="N49" location="'GMH &amp; Gas Pad Work Package'!A1" display="'GMH &amp; Gas Pad Work Package'!A1" xr:uid="{00000000-0004-0000-0900-0000AC000000}"/>
    <hyperlink ref="O49" location="'GMH &amp; Gas Pad Work Package'!A1" display="'GMH &amp; Gas Pad Work Package'!A1" xr:uid="{00000000-0004-0000-0900-0000AD000000}"/>
    <hyperlink ref="P49" location="'GMH &amp; Gas Pad Work Package'!A1" display="'GMH &amp; Gas Pad Work Package'!A1" xr:uid="{00000000-0004-0000-0900-0000AE000000}"/>
    <hyperlink ref="Q49" location="'GMH &amp; Gas Pad Work Package'!A1" display="'GMH &amp; Gas Pad Work Package'!A1" xr:uid="{00000000-0004-0000-0900-0000AF000000}"/>
    <hyperlink ref="B50" location="'GMH &amp; Gas Pad Work Package'!A1" display="'GMH &amp; Gas Pad Work Package'!A1" xr:uid="{00000000-0004-0000-0900-0000B0000000}"/>
    <hyperlink ref="C50" location="'GMH &amp; Gas Pad Work Package'!A1" display="'GMH &amp; Gas Pad Work Package'!A1" xr:uid="{00000000-0004-0000-0900-0000B1000000}"/>
    <hyperlink ref="D50" location="'GMH &amp; Gas Pad Work Package'!A1" display="'GMH &amp; Gas Pad Work Package'!A1" xr:uid="{00000000-0004-0000-0900-0000B2000000}"/>
    <hyperlink ref="E50" location="'GMH &amp; Gas Pad Work Package'!A1" display="'GMH &amp; Gas Pad Work Package'!A1" xr:uid="{00000000-0004-0000-0900-0000B3000000}"/>
    <hyperlink ref="F50" location="'GMH &amp; Gas Pad Work Package'!A1" display="'GMH &amp; Gas Pad Work Package'!A1" xr:uid="{00000000-0004-0000-0900-0000B4000000}"/>
    <hyperlink ref="G50" location="'GMH &amp; Gas Pad Work Package'!A1" display="'GMH &amp; Gas Pad Work Package'!A1" xr:uid="{00000000-0004-0000-0900-0000B5000000}"/>
    <hyperlink ref="H50" location="'GMH &amp; Gas Pad Work Package'!A1" display="'GMH &amp; Gas Pad Work Package'!A1" xr:uid="{00000000-0004-0000-0900-0000B6000000}"/>
    <hyperlink ref="I50" location="'GMH &amp; Gas Pad Work Package'!A1" display="'GMH &amp; Gas Pad Work Package'!A1" xr:uid="{00000000-0004-0000-0900-0000B7000000}"/>
    <hyperlink ref="J50" location="'GMH &amp; Gas Pad Work Package'!A1" display="'GMH &amp; Gas Pad Work Package'!A1" xr:uid="{00000000-0004-0000-0900-0000B8000000}"/>
    <hyperlink ref="K50" location="'GMH &amp; Gas Pad Work Package'!A1" display="'GMH &amp; Gas Pad Work Package'!A1" xr:uid="{00000000-0004-0000-0900-0000B9000000}"/>
    <hyperlink ref="L50" location="'GMH &amp; Gas Pad Work Package'!A1" display="'GMH &amp; Gas Pad Work Package'!A1" xr:uid="{00000000-0004-0000-0900-0000BA000000}"/>
    <hyperlink ref="M50" location="'GMH &amp; Gas Pad Work Package'!A1" display="'GMH &amp; Gas Pad Work Package'!A1" xr:uid="{00000000-0004-0000-0900-0000BB000000}"/>
    <hyperlink ref="N50" location="'GMH &amp; Gas Pad Work Package'!A1" display="'GMH &amp; Gas Pad Work Package'!A1" xr:uid="{00000000-0004-0000-0900-0000BC000000}"/>
    <hyperlink ref="O50" location="'GMH &amp; Gas Pad Work Package'!A1" display="'GMH &amp; Gas Pad Work Package'!A1" xr:uid="{00000000-0004-0000-0900-0000BD000000}"/>
    <hyperlink ref="P50" location="'GMH &amp; Gas Pad Work Package'!A1" display="'GMH &amp; Gas Pad Work Package'!A1" xr:uid="{00000000-0004-0000-0900-0000BE000000}"/>
    <hyperlink ref="Q50" location="'GMH &amp; Gas Pad Work Package'!A1" display="'GMH &amp; Gas Pad Work Package'!A1" xr:uid="{00000000-0004-0000-0900-0000BF000000}"/>
    <hyperlink ref="C11" location="Navigation!A1" display="Return to Navigation Sheet" xr:uid="{00000000-0004-0000-0900-0000C0000000}"/>
    <hyperlink ref="D11" location="Navigation!A1" display="Return to Navigation Sheet" xr:uid="{00000000-0004-0000-0900-0000C1000000}"/>
    <hyperlink ref="E11" location="Navigation!A1" display="Return to Navigation Sheet" xr:uid="{00000000-0004-0000-0900-0000C2000000}"/>
    <hyperlink ref="F11" location="Navigation!A1" display="Return to Navigation Sheet" xr:uid="{00000000-0004-0000-09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S121"/>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12" width="10.8984375" style="395"/>
    <col min="13" max="13" width="16" style="395" customWidth="1"/>
    <col min="14" max="16384" width="10.8984375" style="395"/>
  </cols>
  <sheetData>
    <row r="1" spans="1:17" ht="16.2" thickBot="1"/>
    <row r="2" spans="1:17" ht="26.1" customHeight="1">
      <c r="B2" s="396"/>
      <c r="C2" s="397"/>
      <c r="D2" s="397"/>
      <c r="E2" s="397"/>
      <c r="F2" s="846" t="s">
        <v>44</v>
      </c>
      <c r="G2" s="847"/>
      <c r="H2" s="847"/>
      <c r="I2" s="847"/>
      <c r="J2" s="847"/>
      <c r="K2" s="847"/>
      <c r="L2" s="848"/>
      <c r="M2" s="853" t="s">
        <v>22</v>
      </c>
      <c r="N2" s="855">
        <v>42818</v>
      </c>
      <c r="O2" s="856"/>
      <c r="P2" s="856"/>
      <c r="Q2" s="857"/>
    </row>
    <row r="3" spans="1:17" ht="15.9" customHeight="1" thickBot="1">
      <c r="B3" s="398"/>
      <c r="C3" s="399"/>
      <c r="D3" s="399"/>
      <c r="E3" s="399"/>
      <c r="F3" s="849"/>
      <c r="G3" s="850"/>
      <c r="H3" s="850"/>
      <c r="I3" s="850"/>
      <c r="J3" s="850"/>
      <c r="K3" s="850"/>
      <c r="L3" s="851"/>
      <c r="M3" s="854"/>
      <c r="N3" s="858"/>
      <c r="O3" s="858"/>
      <c r="P3" s="858"/>
      <c r="Q3" s="859"/>
    </row>
    <row r="4" spans="1:17" ht="18" customHeight="1">
      <c r="B4" s="398"/>
      <c r="C4" s="399"/>
      <c r="D4" s="399"/>
      <c r="E4" s="399"/>
      <c r="F4" s="849"/>
      <c r="G4" s="850"/>
      <c r="H4" s="850"/>
      <c r="I4" s="850"/>
      <c r="J4" s="850"/>
      <c r="K4" s="850"/>
      <c r="L4" s="851"/>
      <c r="M4" s="853" t="s">
        <v>23</v>
      </c>
      <c r="N4" s="856" t="s">
        <v>180</v>
      </c>
      <c r="O4" s="856"/>
      <c r="P4" s="856"/>
      <c r="Q4" s="857"/>
    </row>
    <row r="5" spans="1:17" ht="16.2" thickBot="1">
      <c r="B5" s="398"/>
      <c r="C5" s="399"/>
      <c r="D5" s="399"/>
      <c r="E5" s="399"/>
      <c r="F5" s="849"/>
      <c r="G5" s="850"/>
      <c r="H5" s="850"/>
      <c r="I5" s="850"/>
      <c r="J5" s="850"/>
      <c r="K5" s="850"/>
      <c r="L5" s="851"/>
      <c r="M5" s="860"/>
      <c r="N5" s="858"/>
      <c r="O5" s="858"/>
      <c r="P5" s="858"/>
      <c r="Q5" s="859"/>
    </row>
    <row r="6" spans="1:17" ht="21" customHeight="1">
      <c r="B6" s="398"/>
      <c r="C6" s="399"/>
      <c r="D6" s="399"/>
      <c r="E6" s="399"/>
      <c r="F6" s="849"/>
      <c r="G6" s="850"/>
      <c r="H6" s="850"/>
      <c r="I6" s="850"/>
      <c r="J6" s="850"/>
      <c r="K6" s="850"/>
      <c r="L6" s="850"/>
      <c r="M6" s="861" t="s">
        <v>24</v>
      </c>
      <c r="N6" s="863"/>
      <c r="O6" s="863"/>
      <c r="P6" s="863"/>
      <c r="Q6" s="864"/>
    </row>
    <row r="7" spans="1:17" ht="16.2" thickBot="1">
      <c r="B7" s="398"/>
      <c r="C7" s="399"/>
      <c r="D7" s="399"/>
      <c r="E7" s="399"/>
      <c r="F7" s="849"/>
      <c r="G7" s="852"/>
      <c r="H7" s="852"/>
      <c r="I7" s="852"/>
      <c r="J7" s="852"/>
      <c r="K7" s="852"/>
      <c r="L7" s="852"/>
      <c r="M7" s="862"/>
      <c r="N7" s="865"/>
      <c r="O7" s="865"/>
      <c r="P7" s="865"/>
      <c r="Q7" s="866"/>
    </row>
    <row r="8" spans="1:17" s="400" customFormat="1" ht="27" customHeight="1">
      <c r="B8" s="805" t="s">
        <v>26</v>
      </c>
      <c r="C8" s="806"/>
      <c r="D8" s="806"/>
      <c r="E8" s="806"/>
      <c r="F8" s="807"/>
      <c r="G8" s="805" t="s">
        <v>25</v>
      </c>
      <c r="H8" s="806"/>
      <c r="I8" s="806"/>
      <c r="J8" s="806"/>
      <c r="K8" s="806"/>
      <c r="L8" s="806"/>
      <c r="M8" s="828"/>
      <c r="N8" s="829" t="s">
        <v>27</v>
      </c>
      <c r="O8" s="830"/>
      <c r="P8" s="830"/>
      <c r="Q8" s="828"/>
    </row>
    <row r="9" spans="1:17" ht="24" customHeight="1">
      <c r="B9" s="831" t="str">
        <f>'Det Sup Syst Control Account'!C78</f>
        <v>Rack Room Modifications Work Package</v>
      </c>
      <c r="C9" s="832"/>
      <c r="D9" s="832"/>
      <c r="E9" s="832"/>
      <c r="F9" s="833"/>
      <c r="G9" s="829" t="str">
        <f>'Det Sup Syst Control Account'!B78</f>
        <v>2.04.01.07</v>
      </c>
      <c r="H9" s="830"/>
      <c r="I9" s="830"/>
      <c r="J9" s="830"/>
      <c r="K9" s="830"/>
      <c r="L9" s="830"/>
      <c r="M9" s="828"/>
      <c r="N9" s="840" t="s">
        <v>43</v>
      </c>
      <c r="O9" s="841"/>
      <c r="P9" s="841"/>
      <c r="Q9" s="842"/>
    </row>
    <row r="10" spans="1:17" ht="24" customHeight="1" thickBot="1">
      <c r="B10" s="834"/>
      <c r="C10" s="835"/>
      <c r="D10" s="835"/>
      <c r="E10" s="835"/>
      <c r="F10" s="836"/>
      <c r="G10" s="837"/>
      <c r="H10" s="838"/>
      <c r="I10" s="838"/>
      <c r="J10" s="838"/>
      <c r="K10" s="838"/>
      <c r="L10" s="838"/>
      <c r="M10" s="839"/>
      <c r="N10" s="843"/>
      <c r="O10" s="844"/>
      <c r="P10" s="844"/>
      <c r="Q10" s="845"/>
    </row>
    <row r="11" spans="1:17" ht="24" customHeight="1" thickBot="1">
      <c r="B11" s="469"/>
      <c r="C11" s="788" t="s">
        <v>362</v>
      </c>
      <c r="D11" s="788"/>
      <c r="E11" s="788"/>
      <c r="F11" s="788"/>
      <c r="G11" s="468"/>
      <c r="H11" s="468"/>
      <c r="I11" s="468"/>
      <c r="J11" s="468"/>
      <c r="K11" s="468"/>
      <c r="L11" s="468"/>
      <c r="M11" s="468"/>
      <c r="N11" s="470"/>
      <c r="O11" s="470"/>
      <c r="P11" s="470"/>
      <c r="Q11" s="471"/>
    </row>
    <row r="12" spans="1:17" s="400" customFormat="1" ht="27" customHeight="1">
      <c r="A12" s="395"/>
      <c r="B12" s="802" t="s">
        <v>28</v>
      </c>
      <c r="C12" s="803"/>
      <c r="D12" s="803"/>
      <c r="E12" s="803"/>
      <c r="F12" s="803"/>
      <c r="G12" s="803"/>
      <c r="H12" s="803"/>
      <c r="I12" s="803"/>
      <c r="J12" s="803"/>
      <c r="K12" s="803"/>
      <c r="L12" s="803"/>
      <c r="M12" s="803"/>
      <c r="N12" s="803"/>
      <c r="O12" s="803"/>
      <c r="P12" s="803"/>
      <c r="Q12" s="804"/>
    </row>
    <row r="13" spans="1:17" ht="27.9" customHeight="1">
      <c r="B13" s="867" t="s">
        <v>436</v>
      </c>
      <c r="C13" s="868"/>
      <c r="D13" s="868"/>
      <c r="E13" s="868"/>
      <c r="F13" s="868"/>
      <c r="G13" s="868"/>
      <c r="H13" s="868"/>
      <c r="I13" s="868"/>
      <c r="J13" s="868"/>
      <c r="K13" s="868"/>
      <c r="L13" s="868"/>
      <c r="M13" s="868"/>
      <c r="N13" s="868"/>
      <c r="O13" s="868"/>
      <c r="P13" s="868"/>
      <c r="Q13" s="869"/>
    </row>
    <row r="14" spans="1:17" ht="27.9" customHeight="1">
      <c r="B14" s="867"/>
      <c r="C14" s="868"/>
      <c r="D14" s="868"/>
      <c r="E14" s="868"/>
      <c r="F14" s="868"/>
      <c r="G14" s="868"/>
      <c r="H14" s="868"/>
      <c r="I14" s="868"/>
      <c r="J14" s="868"/>
      <c r="K14" s="868"/>
      <c r="L14" s="868"/>
      <c r="M14" s="868"/>
      <c r="N14" s="868"/>
      <c r="O14" s="868"/>
      <c r="P14" s="868"/>
      <c r="Q14" s="869"/>
    </row>
    <row r="15" spans="1:17" ht="27.9" customHeight="1">
      <c r="B15" s="867"/>
      <c r="C15" s="868"/>
      <c r="D15" s="868"/>
      <c r="E15" s="868"/>
      <c r="F15" s="868"/>
      <c r="G15" s="868"/>
      <c r="H15" s="868"/>
      <c r="I15" s="868"/>
      <c r="J15" s="868"/>
      <c r="K15" s="868"/>
      <c r="L15" s="868"/>
      <c r="M15" s="868"/>
      <c r="N15" s="868"/>
      <c r="O15" s="868"/>
      <c r="P15" s="868"/>
      <c r="Q15" s="869"/>
    </row>
    <row r="16" spans="1:17" ht="27.9" customHeight="1">
      <c r="B16" s="867"/>
      <c r="C16" s="868"/>
      <c r="D16" s="868"/>
      <c r="E16" s="868"/>
      <c r="F16" s="868"/>
      <c r="G16" s="868"/>
      <c r="H16" s="868"/>
      <c r="I16" s="868"/>
      <c r="J16" s="868"/>
      <c r="K16" s="868"/>
      <c r="L16" s="868"/>
      <c r="M16" s="868"/>
      <c r="N16" s="868"/>
      <c r="O16" s="868"/>
      <c r="P16" s="868"/>
      <c r="Q16" s="869"/>
    </row>
    <row r="17" spans="2:19" ht="27.9" customHeight="1">
      <c r="B17" s="867"/>
      <c r="C17" s="868"/>
      <c r="D17" s="868"/>
      <c r="E17" s="868"/>
      <c r="F17" s="868"/>
      <c r="G17" s="868"/>
      <c r="H17" s="868"/>
      <c r="I17" s="868"/>
      <c r="J17" s="868"/>
      <c r="K17" s="868"/>
      <c r="L17" s="868"/>
      <c r="M17" s="868"/>
      <c r="N17" s="868"/>
      <c r="O17" s="868"/>
      <c r="P17" s="868"/>
      <c r="Q17" s="869"/>
    </row>
    <row r="18" spans="2:19" ht="27.9" customHeight="1">
      <c r="B18" s="867"/>
      <c r="C18" s="868"/>
      <c r="D18" s="868"/>
      <c r="E18" s="868"/>
      <c r="F18" s="868"/>
      <c r="G18" s="868"/>
      <c r="H18" s="868"/>
      <c r="I18" s="868"/>
      <c r="J18" s="868"/>
      <c r="K18" s="868"/>
      <c r="L18" s="868"/>
      <c r="M18" s="868"/>
      <c r="N18" s="868"/>
      <c r="O18" s="868"/>
      <c r="P18" s="868"/>
      <c r="Q18" s="869"/>
    </row>
    <row r="19" spans="2:19" ht="27.9" customHeight="1">
      <c r="B19" s="870"/>
      <c r="C19" s="868"/>
      <c r="D19" s="868"/>
      <c r="E19" s="868"/>
      <c r="F19" s="868"/>
      <c r="G19" s="868"/>
      <c r="H19" s="868"/>
      <c r="I19" s="868"/>
      <c r="J19" s="868"/>
      <c r="K19" s="868"/>
      <c r="L19" s="868"/>
      <c r="M19" s="868"/>
      <c r="N19" s="868"/>
      <c r="O19" s="868"/>
      <c r="P19" s="868"/>
      <c r="Q19" s="869"/>
    </row>
    <row r="20" spans="2:19" ht="27.9" customHeight="1">
      <c r="B20" s="870"/>
      <c r="C20" s="868"/>
      <c r="D20" s="868"/>
      <c r="E20" s="868"/>
      <c r="F20" s="868"/>
      <c r="G20" s="868"/>
      <c r="H20" s="868"/>
      <c r="I20" s="868"/>
      <c r="J20" s="868"/>
      <c r="K20" s="868"/>
      <c r="L20" s="868"/>
      <c r="M20" s="868"/>
      <c r="N20" s="868"/>
      <c r="O20" s="868"/>
      <c r="P20" s="868"/>
      <c r="Q20" s="869"/>
    </row>
    <row r="21" spans="2:19" ht="27.9" customHeight="1">
      <c r="B21" s="870"/>
      <c r="C21" s="868"/>
      <c r="D21" s="868"/>
      <c r="E21" s="868"/>
      <c r="F21" s="868"/>
      <c r="G21" s="868"/>
      <c r="H21" s="868"/>
      <c r="I21" s="868"/>
      <c r="J21" s="868"/>
      <c r="K21" s="868"/>
      <c r="L21" s="868"/>
      <c r="M21" s="868"/>
      <c r="N21" s="868"/>
      <c r="O21" s="868"/>
      <c r="P21" s="868"/>
      <c r="Q21" s="869"/>
    </row>
    <row r="22" spans="2:19" ht="27.9" customHeight="1">
      <c r="B22" s="870"/>
      <c r="C22" s="868"/>
      <c r="D22" s="868"/>
      <c r="E22" s="868"/>
      <c r="F22" s="868"/>
      <c r="G22" s="868"/>
      <c r="H22" s="868"/>
      <c r="I22" s="868"/>
      <c r="J22" s="868"/>
      <c r="K22" s="868"/>
      <c r="L22" s="868"/>
      <c r="M22" s="868"/>
      <c r="N22" s="868"/>
      <c r="O22" s="868"/>
      <c r="P22" s="868"/>
      <c r="Q22" s="869"/>
    </row>
    <row r="23" spans="2:19" ht="27.9" customHeight="1">
      <c r="B23" s="870"/>
      <c r="C23" s="868"/>
      <c r="D23" s="868"/>
      <c r="E23" s="868"/>
      <c r="F23" s="868"/>
      <c r="G23" s="868"/>
      <c r="H23" s="868"/>
      <c r="I23" s="868"/>
      <c r="J23" s="868"/>
      <c r="K23" s="868"/>
      <c r="L23" s="868"/>
      <c r="M23" s="868"/>
      <c r="N23" s="868"/>
      <c r="O23" s="868"/>
      <c r="P23" s="868"/>
      <c r="Q23" s="869"/>
    </row>
    <row r="24" spans="2:19" ht="27.9" customHeight="1" thickBot="1">
      <c r="B24" s="871"/>
      <c r="C24" s="872"/>
      <c r="D24" s="872"/>
      <c r="E24" s="872"/>
      <c r="F24" s="872"/>
      <c r="G24" s="872"/>
      <c r="H24" s="872"/>
      <c r="I24" s="872"/>
      <c r="J24" s="872"/>
      <c r="K24" s="872"/>
      <c r="L24" s="872"/>
      <c r="M24" s="872"/>
      <c r="N24" s="872"/>
      <c r="O24" s="872"/>
      <c r="P24" s="872"/>
      <c r="Q24" s="873"/>
    </row>
    <row r="25" spans="2:19" s="400" customFormat="1" ht="27" customHeight="1">
      <c r="B25" s="805" t="s">
        <v>29</v>
      </c>
      <c r="C25" s="806"/>
      <c r="D25" s="806"/>
      <c r="E25" s="806"/>
      <c r="F25" s="806"/>
      <c r="G25" s="806"/>
      <c r="H25" s="806"/>
      <c r="I25" s="806"/>
      <c r="J25" s="806"/>
      <c r="K25" s="806"/>
      <c r="L25" s="806"/>
      <c r="M25" s="806"/>
      <c r="N25" s="806"/>
      <c r="O25" s="806"/>
      <c r="P25" s="806"/>
      <c r="Q25" s="807"/>
    </row>
    <row r="26" spans="2:19">
      <c r="B26" s="401"/>
      <c r="Q26" s="402"/>
    </row>
    <row r="27" spans="2:19">
      <c r="B27" s="401"/>
      <c r="Q27" s="402"/>
    </row>
    <row r="28" spans="2:19" ht="18.600000000000001" thickBot="1">
      <c r="B28" s="401"/>
      <c r="C28" s="20"/>
      <c r="D28" s="404" t="s">
        <v>30</v>
      </c>
      <c r="Q28" s="402"/>
    </row>
    <row r="29" spans="2:19" ht="18.600000000000001" thickBot="1">
      <c r="B29" s="401"/>
      <c r="C29" s="20"/>
      <c r="D29" s="404" t="s">
        <v>31</v>
      </c>
      <c r="Q29" s="402"/>
    </row>
    <row r="30" spans="2:19" ht="18.600000000000001" thickBot="1">
      <c r="B30" s="401"/>
      <c r="C30" s="20"/>
      <c r="D30" s="404" t="s">
        <v>32</v>
      </c>
      <c r="Q30" s="402"/>
    </row>
    <row r="31" spans="2:19" ht="18.600000000000001" thickBot="1">
      <c r="B31" s="401"/>
      <c r="C31" s="20"/>
      <c r="D31" s="404" t="s">
        <v>33</v>
      </c>
      <c r="Q31" s="402"/>
      <c r="S31" s="400"/>
    </row>
    <row r="32" spans="2:19" ht="18.600000000000001" thickBot="1">
      <c r="B32" s="401"/>
      <c r="C32" s="20"/>
      <c r="D32" s="404" t="s">
        <v>34</v>
      </c>
      <c r="Q32" s="402"/>
    </row>
    <row r="33" spans="2:17" ht="18.600000000000001" thickBot="1">
      <c r="B33" s="401"/>
      <c r="C33" s="20" t="s">
        <v>42</v>
      </c>
      <c r="D33" s="404" t="s">
        <v>35</v>
      </c>
      <c r="Q33" s="402"/>
    </row>
    <row r="34" spans="2:17" ht="18.600000000000001" thickBot="1">
      <c r="B34" s="401"/>
      <c r="C34" s="20" t="s">
        <v>42</v>
      </c>
      <c r="D34" s="404" t="s">
        <v>36</v>
      </c>
      <c r="Q34" s="402"/>
    </row>
    <row r="35" spans="2:17" ht="18.600000000000001" thickBot="1">
      <c r="B35" s="401"/>
      <c r="C35" s="20"/>
      <c r="D35" s="404" t="s">
        <v>37</v>
      </c>
      <c r="Q35" s="402"/>
    </row>
    <row r="36" spans="2:17">
      <c r="B36" s="401"/>
      <c r="Q36" s="402"/>
    </row>
    <row r="37" spans="2:17" ht="16.2" thickBot="1">
      <c r="B37" s="405"/>
      <c r="C37" s="403"/>
      <c r="D37" s="403"/>
      <c r="E37" s="403"/>
      <c r="F37" s="403"/>
      <c r="G37" s="403"/>
      <c r="H37" s="403"/>
      <c r="I37" s="403"/>
      <c r="J37" s="403"/>
      <c r="K37" s="403"/>
      <c r="L37" s="403"/>
      <c r="M37" s="403"/>
      <c r="N37" s="403"/>
      <c r="O37" s="403"/>
      <c r="P37" s="403"/>
      <c r="Q37" s="406"/>
    </row>
    <row r="38" spans="2:17" s="400" customFormat="1" ht="26.1" customHeight="1">
      <c r="B38" s="805" t="s">
        <v>38</v>
      </c>
      <c r="C38" s="806"/>
      <c r="D38" s="806"/>
      <c r="E38" s="806"/>
      <c r="F38" s="806"/>
      <c r="G38" s="806"/>
      <c r="H38" s="806"/>
      <c r="I38" s="806"/>
      <c r="J38" s="806"/>
      <c r="K38" s="806"/>
      <c r="L38" s="806"/>
      <c r="M38" s="806"/>
      <c r="N38" s="806"/>
      <c r="O38" s="806"/>
      <c r="P38" s="806"/>
      <c r="Q38" s="807"/>
    </row>
    <row r="39" spans="2:17">
      <c r="B39" s="808" t="s">
        <v>179</v>
      </c>
      <c r="C39" s="809"/>
      <c r="D39" s="809"/>
      <c r="E39" s="809"/>
      <c r="F39" s="809"/>
      <c r="G39" s="809"/>
      <c r="H39" s="809"/>
      <c r="I39" s="809"/>
      <c r="J39" s="809"/>
      <c r="K39" s="809"/>
      <c r="L39" s="809"/>
      <c r="M39" s="809"/>
      <c r="N39" s="809"/>
      <c r="O39" s="809"/>
      <c r="P39" s="809"/>
      <c r="Q39" s="810"/>
    </row>
    <row r="40" spans="2:17">
      <c r="B40" s="811"/>
      <c r="C40" s="809"/>
      <c r="D40" s="809"/>
      <c r="E40" s="809"/>
      <c r="F40" s="809"/>
      <c r="G40" s="809"/>
      <c r="H40" s="809"/>
      <c r="I40" s="809"/>
      <c r="J40" s="809"/>
      <c r="K40" s="809"/>
      <c r="L40" s="809"/>
      <c r="M40" s="809"/>
      <c r="N40" s="809"/>
      <c r="O40" s="809"/>
      <c r="P40" s="809"/>
      <c r="Q40" s="810"/>
    </row>
    <row r="41" spans="2:17">
      <c r="B41" s="811"/>
      <c r="C41" s="809"/>
      <c r="D41" s="809"/>
      <c r="E41" s="809"/>
      <c r="F41" s="809"/>
      <c r="G41" s="809"/>
      <c r="H41" s="809"/>
      <c r="I41" s="809"/>
      <c r="J41" s="809"/>
      <c r="K41" s="809"/>
      <c r="L41" s="809"/>
      <c r="M41" s="809"/>
      <c r="N41" s="809"/>
      <c r="O41" s="809"/>
      <c r="P41" s="809"/>
      <c r="Q41" s="810"/>
    </row>
    <row r="42" spans="2:17">
      <c r="B42" s="811"/>
      <c r="C42" s="809"/>
      <c r="D42" s="809"/>
      <c r="E42" s="809"/>
      <c r="F42" s="809"/>
      <c r="G42" s="809"/>
      <c r="H42" s="809"/>
      <c r="I42" s="809"/>
      <c r="J42" s="809"/>
      <c r="K42" s="809"/>
      <c r="L42" s="809"/>
      <c r="M42" s="809"/>
      <c r="N42" s="809"/>
      <c r="O42" s="809"/>
      <c r="P42" s="809"/>
      <c r="Q42" s="810"/>
    </row>
    <row r="43" spans="2:17">
      <c r="B43" s="811"/>
      <c r="C43" s="809"/>
      <c r="D43" s="809"/>
      <c r="E43" s="809"/>
      <c r="F43" s="809"/>
      <c r="G43" s="809"/>
      <c r="H43" s="809"/>
      <c r="I43" s="809"/>
      <c r="J43" s="809"/>
      <c r="K43" s="809"/>
      <c r="L43" s="809"/>
      <c r="M43" s="809"/>
      <c r="N43" s="809"/>
      <c r="O43" s="809"/>
      <c r="P43" s="809"/>
      <c r="Q43" s="810"/>
    </row>
    <row r="44" spans="2:17">
      <c r="B44" s="811"/>
      <c r="C44" s="809"/>
      <c r="D44" s="809"/>
      <c r="E44" s="809"/>
      <c r="F44" s="809"/>
      <c r="G44" s="809"/>
      <c r="H44" s="809"/>
      <c r="I44" s="809"/>
      <c r="J44" s="809"/>
      <c r="K44" s="809"/>
      <c r="L44" s="809"/>
      <c r="M44" s="809"/>
      <c r="N44" s="809"/>
      <c r="O44" s="809"/>
      <c r="P44" s="809"/>
      <c r="Q44" s="810"/>
    </row>
    <row r="45" spans="2:17">
      <c r="B45" s="811"/>
      <c r="C45" s="809"/>
      <c r="D45" s="809"/>
      <c r="E45" s="809"/>
      <c r="F45" s="809"/>
      <c r="G45" s="809"/>
      <c r="H45" s="809"/>
      <c r="I45" s="809"/>
      <c r="J45" s="809"/>
      <c r="K45" s="809"/>
      <c r="L45" s="809"/>
      <c r="M45" s="809"/>
      <c r="N45" s="809"/>
      <c r="O45" s="809"/>
      <c r="P45" s="809"/>
      <c r="Q45" s="810"/>
    </row>
    <row r="46" spans="2:17">
      <c r="B46" s="811"/>
      <c r="C46" s="809"/>
      <c r="D46" s="809"/>
      <c r="E46" s="809"/>
      <c r="F46" s="809"/>
      <c r="G46" s="809"/>
      <c r="H46" s="809"/>
      <c r="I46" s="809"/>
      <c r="J46" s="809"/>
      <c r="K46" s="809"/>
      <c r="L46" s="809"/>
      <c r="M46" s="809"/>
      <c r="N46" s="809"/>
      <c r="O46" s="809"/>
      <c r="P46" s="809"/>
      <c r="Q46" s="810"/>
    </row>
    <row r="47" spans="2:17">
      <c r="B47" s="811"/>
      <c r="C47" s="809"/>
      <c r="D47" s="809"/>
      <c r="E47" s="809"/>
      <c r="F47" s="809"/>
      <c r="G47" s="809"/>
      <c r="H47" s="809"/>
      <c r="I47" s="809"/>
      <c r="J47" s="809"/>
      <c r="K47" s="809"/>
      <c r="L47" s="809"/>
      <c r="M47" s="809"/>
      <c r="N47" s="809"/>
      <c r="O47" s="809"/>
      <c r="P47" s="809"/>
      <c r="Q47" s="810"/>
    </row>
    <row r="48" spans="2:17">
      <c r="B48" s="811"/>
      <c r="C48" s="809"/>
      <c r="D48" s="809"/>
      <c r="E48" s="809"/>
      <c r="F48" s="809"/>
      <c r="G48" s="809"/>
      <c r="H48" s="809"/>
      <c r="I48" s="809"/>
      <c r="J48" s="809"/>
      <c r="K48" s="809"/>
      <c r="L48" s="809"/>
      <c r="M48" s="809"/>
      <c r="N48" s="809"/>
      <c r="O48" s="809"/>
      <c r="P48" s="809"/>
      <c r="Q48" s="810"/>
    </row>
    <row r="49" spans="2:17">
      <c r="B49" s="811"/>
      <c r="C49" s="809"/>
      <c r="D49" s="809"/>
      <c r="E49" s="809"/>
      <c r="F49" s="809"/>
      <c r="G49" s="809"/>
      <c r="H49" s="809"/>
      <c r="I49" s="809"/>
      <c r="J49" s="809"/>
      <c r="K49" s="809"/>
      <c r="L49" s="809"/>
      <c r="M49" s="809"/>
      <c r="N49" s="809"/>
      <c r="O49" s="809"/>
      <c r="P49" s="809"/>
      <c r="Q49" s="810"/>
    </row>
    <row r="50" spans="2:17" ht="16.2" thickBot="1">
      <c r="B50" s="812"/>
      <c r="C50" s="813"/>
      <c r="D50" s="813"/>
      <c r="E50" s="813"/>
      <c r="F50" s="813"/>
      <c r="G50" s="813"/>
      <c r="H50" s="813"/>
      <c r="I50" s="813"/>
      <c r="J50" s="813"/>
      <c r="K50" s="813"/>
      <c r="L50" s="813"/>
      <c r="M50" s="813"/>
      <c r="N50" s="813"/>
      <c r="O50" s="813"/>
      <c r="P50" s="813"/>
      <c r="Q50" s="814"/>
    </row>
    <row r="51" spans="2:17">
      <c r="B51" s="815" t="s">
        <v>39</v>
      </c>
      <c r="C51" s="816"/>
      <c r="D51" s="816"/>
      <c r="E51" s="816"/>
      <c r="F51" s="816"/>
      <c r="G51" s="816"/>
      <c r="H51" s="816"/>
      <c r="I51" s="816"/>
      <c r="J51" s="816"/>
      <c r="K51" s="816"/>
      <c r="L51" s="816"/>
      <c r="M51" s="816"/>
      <c r="N51" s="816"/>
      <c r="O51" s="816"/>
      <c r="P51" s="816"/>
      <c r="Q51" s="817"/>
    </row>
    <row r="52" spans="2:17">
      <c r="B52" s="818"/>
      <c r="C52" s="819"/>
      <c r="D52" s="819"/>
      <c r="E52" s="819"/>
      <c r="F52" s="819"/>
      <c r="G52" s="819"/>
      <c r="H52" s="819"/>
      <c r="I52" s="819"/>
      <c r="J52" s="819"/>
      <c r="K52" s="819"/>
      <c r="L52" s="819"/>
      <c r="M52" s="819"/>
      <c r="N52" s="819"/>
      <c r="O52" s="819"/>
      <c r="P52" s="819"/>
      <c r="Q52" s="820"/>
    </row>
    <row r="53" spans="2:17">
      <c r="B53" s="795" t="s">
        <v>185</v>
      </c>
      <c r="C53" s="796"/>
      <c r="D53" s="796"/>
      <c r="E53" s="796"/>
      <c r="F53" s="796"/>
      <c r="G53" s="796"/>
      <c r="H53" s="796"/>
      <c r="I53" s="796"/>
      <c r="J53" s="796"/>
      <c r="K53" s="796"/>
      <c r="L53" s="796"/>
      <c r="M53" s="796"/>
      <c r="N53" s="796"/>
      <c r="O53" s="796"/>
      <c r="P53" s="796"/>
      <c r="Q53" s="797"/>
    </row>
    <row r="54" spans="2:17">
      <c r="B54" s="798"/>
      <c r="C54" s="796"/>
      <c r="D54" s="796"/>
      <c r="E54" s="796"/>
      <c r="F54" s="796"/>
      <c r="G54" s="796"/>
      <c r="H54" s="796"/>
      <c r="I54" s="796"/>
      <c r="J54" s="796"/>
      <c r="K54" s="796"/>
      <c r="L54" s="796"/>
      <c r="M54" s="796"/>
      <c r="N54" s="796"/>
      <c r="O54" s="796"/>
      <c r="P54" s="796"/>
      <c r="Q54" s="797"/>
    </row>
    <row r="55" spans="2:17">
      <c r="B55" s="798"/>
      <c r="C55" s="796"/>
      <c r="D55" s="796"/>
      <c r="E55" s="796"/>
      <c r="F55" s="796"/>
      <c r="G55" s="796"/>
      <c r="H55" s="796"/>
      <c r="I55" s="796"/>
      <c r="J55" s="796"/>
      <c r="K55" s="796"/>
      <c r="L55" s="796"/>
      <c r="M55" s="796"/>
      <c r="N55" s="796"/>
      <c r="O55" s="796"/>
      <c r="P55" s="796"/>
      <c r="Q55" s="797"/>
    </row>
    <row r="56" spans="2:17">
      <c r="B56" s="798"/>
      <c r="C56" s="796"/>
      <c r="D56" s="796"/>
      <c r="E56" s="796"/>
      <c r="F56" s="796"/>
      <c r="G56" s="796"/>
      <c r="H56" s="796"/>
      <c r="I56" s="796"/>
      <c r="J56" s="796"/>
      <c r="K56" s="796"/>
      <c r="L56" s="796"/>
      <c r="M56" s="796"/>
      <c r="N56" s="796"/>
      <c r="O56" s="796"/>
      <c r="P56" s="796"/>
      <c r="Q56" s="797"/>
    </row>
    <row r="57" spans="2:17">
      <c r="B57" s="798"/>
      <c r="C57" s="796"/>
      <c r="D57" s="796"/>
      <c r="E57" s="796"/>
      <c r="F57" s="796"/>
      <c r="G57" s="796"/>
      <c r="H57" s="796"/>
      <c r="I57" s="796"/>
      <c r="J57" s="796"/>
      <c r="K57" s="796"/>
      <c r="L57" s="796"/>
      <c r="M57" s="796"/>
      <c r="N57" s="796"/>
      <c r="O57" s="796"/>
      <c r="P57" s="796"/>
      <c r="Q57" s="797"/>
    </row>
    <row r="58" spans="2:17">
      <c r="B58" s="798"/>
      <c r="C58" s="796"/>
      <c r="D58" s="796"/>
      <c r="E58" s="796"/>
      <c r="F58" s="796"/>
      <c r="G58" s="796"/>
      <c r="H58" s="796"/>
      <c r="I58" s="796"/>
      <c r="J58" s="796"/>
      <c r="K58" s="796"/>
      <c r="L58" s="796"/>
      <c r="M58" s="796"/>
      <c r="N58" s="796"/>
      <c r="O58" s="796"/>
      <c r="P58" s="796"/>
      <c r="Q58" s="797"/>
    </row>
    <row r="59" spans="2:17">
      <c r="B59" s="798"/>
      <c r="C59" s="796"/>
      <c r="D59" s="796"/>
      <c r="E59" s="796"/>
      <c r="F59" s="796"/>
      <c r="G59" s="796"/>
      <c r="H59" s="796"/>
      <c r="I59" s="796"/>
      <c r="J59" s="796"/>
      <c r="K59" s="796"/>
      <c r="L59" s="796"/>
      <c r="M59" s="796"/>
      <c r="N59" s="796"/>
      <c r="O59" s="796"/>
      <c r="P59" s="796"/>
      <c r="Q59" s="797"/>
    </row>
    <row r="60" spans="2:17">
      <c r="B60" s="798"/>
      <c r="C60" s="796"/>
      <c r="D60" s="796"/>
      <c r="E60" s="796"/>
      <c r="F60" s="796"/>
      <c r="G60" s="796"/>
      <c r="H60" s="796"/>
      <c r="I60" s="796"/>
      <c r="J60" s="796"/>
      <c r="K60" s="796"/>
      <c r="L60" s="796"/>
      <c r="M60" s="796"/>
      <c r="N60" s="796"/>
      <c r="O60" s="796"/>
      <c r="P60" s="796"/>
      <c r="Q60" s="797"/>
    </row>
    <row r="61" spans="2:17">
      <c r="B61" s="798"/>
      <c r="C61" s="796"/>
      <c r="D61" s="796"/>
      <c r="E61" s="796"/>
      <c r="F61" s="796"/>
      <c r="G61" s="796"/>
      <c r="H61" s="796"/>
      <c r="I61" s="796"/>
      <c r="J61" s="796"/>
      <c r="K61" s="796"/>
      <c r="L61" s="796"/>
      <c r="M61" s="796"/>
      <c r="N61" s="796"/>
      <c r="O61" s="796"/>
      <c r="P61" s="796"/>
      <c r="Q61" s="797"/>
    </row>
    <row r="62" spans="2:17">
      <c r="B62" s="798"/>
      <c r="C62" s="796"/>
      <c r="D62" s="796"/>
      <c r="E62" s="796"/>
      <c r="F62" s="796"/>
      <c r="G62" s="796"/>
      <c r="H62" s="796"/>
      <c r="I62" s="796"/>
      <c r="J62" s="796"/>
      <c r="K62" s="796"/>
      <c r="L62" s="796"/>
      <c r="M62" s="796"/>
      <c r="N62" s="796"/>
      <c r="O62" s="796"/>
      <c r="P62" s="796"/>
      <c r="Q62" s="797"/>
    </row>
    <row r="63" spans="2:17">
      <c r="B63" s="798"/>
      <c r="C63" s="796"/>
      <c r="D63" s="796"/>
      <c r="E63" s="796"/>
      <c r="F63" s="796"/>
      <c r="G63" s="796"/>
      <c r="H63" s="796"/>
      <c r="I63" s="796"/>
      <c r="J63" s="796"/>
      <c r="K63" s="796"/>
      <c r="L63" s="796"/>
      <c r="M63" s="796"/>
      <c r="N63" s="796"/>
      <c r="O63" s="796"/>
      <c r="P63" s="796"/>
      <c r="Q63" s="797"/>
    </row>
    <row r="64" spans="2:17" ht="16.2" thickBot="1">
      <c r="B64" s="799"/>
      <c r="C64" s="800"/>
      <c r="D64" s="800"/>
      <c r="E64" s="800"/>
      <c r="F64" s="800"/>
      <c r="G64" s="800"/>
      <c r="H64" s="800"/>
      <c r="I64" s="800"/>
      <c r="J64" s="800"/>
      <c r="K64" s="800"/>
      <c r="L64" s="800"/>
      <c r="M64" s="800"/>
      <c r="N64" s="800"/>
      <c r="O64" s="800"/>
      <c r="P64" s="800"/>
      <c r="Q64" s="801"/>
    </row>
    <row r="65" spans="2:17">
      <c r="B65" s="770" t="s">
        <v>40</v>
      </c>
      <c r="C65" s="771"/>
      <c r="D65" s="771"/>
      <c r="E65" s="771"/>
      <c r="F65" s="771"/>
      <c r="G65" s="771"/>
      <c r="H65" s="771"/>
      <c r="I65" s="771"/>
      <c r="J65" s="771"/>
      <c r="K65" s="771"/>
      <c r="L65" s="771"/>
      <c r="M65" s="771"/>
      <c r="N65" s="771"/>
      <c r="O65" s="771"/>
      <c r="P65" s="771"/>
      <c r="Q65" s="772"/>
    </row>
    <row r="66" spans="2:17">
      <c r="B66" s="773"/>
      <c r="C66" s="774"/>
      <c r="D66" s="774"/>
      <c r="E66" s="774"/>
      <c r="F66" s="774"/>
      <c r="G66" s="774"/>
      <c r="H66" s="774"/>
      <c r="I66" s="774"/>
      <c r="J66" s="774"/>
      <c r="K66" s="774"/>
      <c r="L66" s="774"/>
      <c r="M66" s="774"/>
      <c r="N66" s="774"/>
      <c r="O66" s="774"/>
      <c r="P66" s="774"/>
      <c r="Q66" s="775"/>
    </row>
    <row r="67" spans="2:17" ht="24.9" customHeight="1">
      <c r="B67" s="795" t="s">
        <v>427</v>
      </c>
      <c r="C67" s="796"/>
      <c r="D67" s="796"/>
      <c r="E67" s="796"/>
      <c r="F67" s="796"/>
      <c r="G67" s="796"/>
      <c r="H67" s="796"/>
      <c r="I67" s="796"/>
      <c r="J67" s="796"/>
      <c r="K67" s="796"/>
      <c r="L67" s="796"/>
      <c r="M67" s="796"/>
      <c r="N67" s="796"/>
      <c r="O67" s="796"/>
      <c r="P67" s="796"/>
      <c r="Q67" s="797"/>
    </row>
    <row r="68" spans="2:17">
      <c r="B68" s="798"/>
      <c r="C68" s="796"/>
      <c r="D68" s="796"/>
      <c r="E68" s="796"/>
      <c r="F68" s="796"/>
      <c r="G68" s="796"/>
      <c r="H68" s="796"/>
      <c r="I68" s="796"/>
      <c r="J68" s="796"/>
      <c r="K68" s="796"/>
      <c r="L68" s="796"/>
      <c r="M68" s="796"/>
      <c r="N68" s="796"/>
      <c r="O68" s="796"/>
      <c r="P68" s="796"/>
      <c r="Q68" s="797"/>
    </row>
    <row r="69" spans="2:17">
      <c r="B69" s="798"/>
      <c r="C69" s="796"/>
      <c r="D69" s="796"/>
      <c r="E69" s="796"/>
      <c r="F69" s="796"/>
      <c r="G69" s="796"/>
      <c r="H69" s="796"/>
      <c r="I69" s="796"/>
      <c r="J69" s="796"/>
      <c r="K69" s="796"/>
      <c r="L69" s="796"/>
      <c r="M69" s="796"/>
      <c r="N69" s="796"/>
      <c r="O69" s="796"/>
      <c r="P69" s="796"/>
      <c r="Q69" s="797"/>
    </row>
    <row r="70" spans="2:17">
      <c r="B70" s="798"/>
      <c r="C70" s="796"/>
      <c r="D70" s="796"/>
      <c r="E70" s="796"/>
      <c r="F70" s="796"/>
      <c r="G70" s="796"/>
      <c r="H70" s="796"/>
      <c r="I70" s="796"/>
      <c r="J70" s="796"/>
      <c r="K70" s="796"/>
      <c r="L70" s="796"/>
      <c r="M70" s="796"/>
      <c r="N70" s="796"/>
      <c r="O70" s="796"/>
      <c r="P70" s="796"/>
      <c r="Q70" s="797"/>
    </row>
    <row r="71" spans="2:17">
      <c r="B71" s="798"/>
      <c r="C71" s="796"/>
      <c r="D71" s="796"/>
      <c r="E71" s="796"/>
      <c r="F71" s="796"/>
      <c r="G71" s="796"/>
      <c r="H71" s="796"/>
      <c r="I71" s="796"/>
      <c r="J71" s="796"/>
      <c r="K71" s="796"/>
      <c r="L71" s="796"/>
      <c r="M71" s="796"/>
      <c r="N71" s="796"/>
      <c r="O71" s="796"/>
      <c r="P71" s="796"/>
      <c r="Q71" s="797"/>
    </row>
    <row r="72" spans="2:17">
      <c r="B72" s="798"/>
      <c r="C72" s="796"/>
      <c r="D72" s="796"/>
      <c r="E72" s="796"/>
      <c r="F72" s="796"/>
      <c r="G72" s="796"/>
      <c r="H72" s="796"/>
      <c r="I72" s="796"/>
      <c r="J72" s="796"/>
      <c r="K72" s="796"/>
      <c r="L72" s="796"/>
      <c r="M72" s="796"/>
      <c r="N72" s="796"/>
      <c r="O72" s="796"/>
      <c r="P72" s="796"/>
      <c r="Q72" s="797"/>
    </row>
    <row r="73" spans="2:17">
      <c r="B73" s="798"/>
      <c r="C73" s="796"/>
      <c r="D73" s="796"/>
      <c r="E73" s="796"/>
      <c r="F73" s="796"/>
      <c r="G73" s="796"/>
      <c r="H73" s="796"/>
      <c r="I73" s="796"/>
      <c r="J73" s="796"/>
      <c r="K73" s="796"/>
      <c r="L73" s="796"/>
      <c r="M73" s="796"/>
      <c r="N73" s="796"/>
      <c r="O73" s="796"/>
      <c r="P73" s="796"/>
      <c r="Q73" s="797"/>
    </row>
    <row r="74" spans="2:17">
      <c r="B74" s="798"/>
      <c r="C74" s="796"/>
      <c r="D74" s="796"/>
      <c r="E74" s="796"/>
      <c r="F74" s="796"/>
      <c r="G74" s="796"/>
      <c r="H74" s="796"/>
      <c r="I74" s="796"/>
      <c r="J74" s="796"/>
      <c r="K74" s="796"/>
      <c r="L74" s="796"/>
      <c r="M74" s="796"/>
      <c r="N74" s="796"/>
      <c r="O74" s="796"/>
      <c r="P74" s="796"/>
      <c r="Q74" s="797"/>
    </row>
    <row r="75" spans="2:17">
      <c r="B75" s="798"/>
      <c r="C75" s="796"/>
      <c r="D75" s="796"/>
      <c r="E75" s="796"/>
      <c r="F75" s="796"/>
      <c r="G75" s="796"/>
      <c r="H75" s="796"/>
      <c r="I75" s="796"/>
      <c r="J75" s="796"/>
      <c r="K75" s="796"/>
      <c r="L75" s="796"/>
      <c r="M75" s="796"/>
      <c r="N75" s="796"/>
      <c r="O75" s="796"/>
      <c r="P75" s="796"/>
      <c r="Q75" s="797"/>
    </row>
    <row r="76" spans="2:17">
      <c r="B76" s="798"/>
      <c r="C76" s="796"/>
      <c r="D76" s="796"/>
      <c r="E76" s="796"/>
      <c r="F76" s="796"/>
      <c r="G76" s="796"/>
      <c r="H76" s="796"/>
      <c r="I76" s="796"/>
      <c r="J76" s="796"/>
      <c r="K76" s="796"/>
      <c r="L76" s="796"/>
      <c r="M76" s="796"/>
      <c r="N76" s="796"/>
      <c r="O76" s="796"/>
      <c r="P76" s="796"/>
      <c r="Q76" s="797"/>
    </row>
    <row r="77" spans="2:17">
      <c r="B77" s="798"/>
      <c r="C77" s="796"/>
      <c r="D77" s="796"/>
      <c r="E77" s="796"/>
      <c r="F77" s="796"/>
      <c r="G77" s="796"/>
      <c r="H77" s="796"/>
      <c r="I77" s="796"/>
      <c r="J77" s="796"/>
      <c r="K77" s="796"/>
      <c r="L77" s="796"/>
      <c r="M77" s="796"/>
      <c r="N77" s="796"/>
      <c r="O77" s="796"/>
      <c r="P77" s="796"/>
      <c r="Q77" s="797"/>
    </row>
    <row r="78" spans="2:17" ht="16.2" thickBot="1">
      <c r="B78" s="799"/>
      <c r="C78" s="800"/>
      <c r="D78" s="800"/>
      <c r="E78" s="800"/>
      <c r="F78" s="800"/>
      <c r="G78" s="800"/>
      <c r="H78" s="800"/>
      <c r="I78" s="800"/>
      <c r="J78" s="800"/>
      <c r="K78" s="800"/>
      <c r="L78" s="800"/>
      <c r="M78" s="800"/>
      <c r="N78" s="800"/>
      <c r="O78" s="800"/>
      <c r="P78" s="800"/>
      <c r="Q78" s="801"/>
    </row>
    <row r="79" spans="2:17">
      <c r="B79" s="770" t="s">
        <v>41</v>
      </c>
      <c r="C79" s="771"/>
      <c r="D79" s="771"/>
      <c r="E79" s="771"/>
      <c r="F79" s="771"/>
      <c r="G79" s="771"/>
      <c r="H79" s="771"/>
      <c r="I79" s="771"/>
      <c r="J79" s="771"/>
      <c r="K79" s="771"/>
      <c r="L79" s="771"/>
      <c r="M79" s="771"/>
      <c r="N79" s="771"/>
      <c r="O79" s="771"/>
      <c r="P79" s="771"/>
      <c r="Q79" s="772"/>
    </row>
    <row r="80" spans="2:17" ht="24.9" customHeight="1">
      <c r="B80" s="773"/>
      <c r="C80" s="774"/>
      <c r="D80" s="774"/>
      <c r="E80" s="774"/>
      <c r="F80" s="774"/>
      <c r="G80" s="774"/>
      <c r="H80" s="774"/>
      <c r="I80" s="774"/>
      <c r="J80" s="774"/>
      <c r="K80" s="774"/>
      <c r="L80" s="774"/>
      <c r="M80" s="774"/>
      <c r="N80" s="774"/>
      <c r="O80" s="774"/>
      <c r="P80" s="774"/>
      <c r="Q80" s="775"/>
    </row>
    <row r="81" spans="2:17" ht="24.9" customHeight="1">
      <c r="B81" s="874" t="s">
        <v>186</v>
      </c>
      <c r="C81" s="887"/>
      <c r="D81" s="887"/>
      <c r="E81" s="887"/>
      <c r="F81" s="887"/>
      <c r="G81" s="887"/>
      <c r="H81" s="887"/>
      <c r="I81" s="887"/>
      <c r="J81" s="887"/>
      <c r="K81" s="887"/>
      <c r="L81" s="887"/>
      <c r="M81" s="887"/>
      <c r="N81" s="887"/>
      <c r="O81" s="887"/>
      <c r="P81" s="887"/>
      <c r="Q81" s="888"/>
    </row>
    <row r="82" spans="2:17" ht="24.9" customHeight="1">
      <c r="B82" s="889"/>
      <c r="C82" s="887"/>
      <c r="D82" s="887"/>
      <c r="E82" s="887"/>
      <c r="F82" s="887"/>
      <c r="G82" s="887"/>
      <c r="H82" s="887"/>
      <c r="I82" s="887"/>
      <c r="J82" s="887"/>
      <c r="K82" s="887"/>
      <c r="L82" s="887"/>
      <c r="M82" s="887"/>
      <c r="N82" s="887"/>
      <c r="O82" s="887"/>
      <c r="P82" s="887"/>
      <c r="Q82" s="888"/>
    </row>
    <row r="83" spans="2:17" ht="24.9" customHeight="1">
      <c r="B83" s="889"/>
      <c r="C83" s="887"/>
      <c r="D83" s="887"/>
      <c r="E83" s="887"/>
      <c r="F83" s="887"/>
      <c r="G83" s="887"/>
      <c r="H83" s="887"/>
      <c r="I83" s="887"/>
      <c r="J83" s="887"/>
      <c r="K83" s="887"/>
      <c r="L83" s="887"/>
      <c r="M83" s="887"/>
      <c r="N83" s="887"/>
      <c r="O83" s="887"/>
      <c r="P83" s="887"/>
      <c r="Q83" s="888"/>
    </row>
    <row r="84" spans="2:17" ht="24.9" customHeight="1">
      <c r="B84" s="889"/>
      <c r="C84" s="887"/>
      <c r="D84" s="887"/>
      <c r="E84" s="887"/>
      <c r="F84" s="887"/>
      <c r="G84" s="887"/>
      <c r="H84" s="887"/>
      <c r="I84" s="887"/>
      <c r="J84" s="887"/>
      <c r="K84" s="887"/>
      <c r="L84" s="887"/>
      <c r="M84" s="887"/>
      <c r="N84" s="887"/>
      <c r="O84" s="887"/>
      <c r="P84" s="887"/>
      <c r="Q84" s="888"/>
    </row>
    <row r="85" spans="2:17" ht="24.9" customHeight="1">
      <c r="B85" s="889"/>
      <c r="C85" s="887"/>
      <c r="D85" s="887"/>
      <c r="E85" s="887"/>
      <c r="F85" s="887"/>
      <c r="G85" s="887"/>
      <c r="H85" s="887"/>
      <c r="I85" s="887"/>
      <c r="J85" s="887"/>
      <c r="K85" s="887"/>
      <c r="L85" s="887"/>
      <c r="M85" s="887"/>
      <c r="N85" s="887"/>
      <c r="O85" s="887"/>
      <c r="P85" s="887"/>
      <c r="Q85" s="888"/>
    </row>
    <row r="86" spans="2:17" ht="24.9" customHeight="1">
      <c r="B86" s="889"/>
      <c r="C86" s="887"/>
      <c r="D86" s="887"/>
      <c r="E86" s="887"/>
      <c r="F86" s="887"/>
      <c r="G86" s="887"/>
      <c r="H86" s="887"/>
      <c r="I86" s="887"/>
      <c r="J86" s="887"/>
      <c r="K86" s="887"/>
      <c r="L86" s="887"/>
      <c r="M86" s="887"/>
      <c r="N86" s="887"/>
      <c r="O86" s="887"/>
      <c r="P86" s="887"/>
      <c r="Q86" s="888"/>
    </row>
    <row r="87" spans="2:17" ht="24.9" customHeight="1">
      <c r="B87" s="889"/>
      <c r="C87" s="887"/>
      <c r="D87" s="887"/>
      <c r="E87" s="887"/>
      <c r="F87" s="887"/>
      <c r="G87" s="887"/>
      <c r="H87" s="887"/>
      <c r="I87" s="887"/>
      <c r="J87" s="887"/>
      <c r="K87" s="887"/>
      <c r="L87" s="887"/>
      <c r="M87" s="887"/>
      <c r="N87" s="887"/>
      <c r="O87" s="887"/>
      <c r="P87" s="887"/>
      <c r="Q87" s="888"/>
    </row>
    <row r="88" spans="2:17" ht="15.9" customHeight="1" thickBot="1">
      <c r="B88" s="890"/>
      <c r="C88" s="891"/>
      <c r="D88" s="891"/>
      <c r="E88" s="891"/>
      <c r="F88" s="891"/>
      <c r="G88" s="891"/>
      <c r="H88" s="891"/>
      <c r="I88" s="891"/>
      <c r="J88" s="891"/>
      <c r="K88" s="891"/>
      <c r="L88" s="891"/>
      <c r="M88" s="891"/>
      <c r="N88" s="891"/>
      <c r="O88" s="891"/>
      <c r="P88" s="891"/>
      <c r="Q88" s="892"/>
    </row>
    <row r="89" spans="2:17">
      <c r="B89" s="770" t="s">
        <v>397</v>
      </c>
      <c r="C89" s="771"/>
      <c r="D89" s="771"/>
      <c r="E89" s="771"/>
      <c r="F89" s="771"/>
      <c r="G89" s="771"/>
      <c r="H89" s="771"/>
      <c r="I89" s="771"/>
      <c r="J89" s="771"/>
      <c r="K89" s="771"/>
      <c r="L89" s="771"/>
      <c r="M89" s="771"/>
      <c r="N89" s="771"/>
      <c r="O89" s="771"/>
      <c r="P89" s="771"/>
      <c r="Q89" s="772"/>
    </row>
    <row r="90" spans="2:17">
      <c r="B90" s="773"/>
      <c r="C90" s="774"/>
      <c r="D90" s="774"/>
      <c r="E90" s="774"/>
      <c r="F90" s="774"/>
      <c r="G90" s="774"/>
      <c r="H90" s="774"/>
      <c r="I90" s="774"/>
      <c r="J90" s="774"/>
      <c r="K90" s="774"/>
      <c r="L90" s="774"/>
      <c r="M90" s="774"/>
      <c r="N90" s="774"/>
      <c r="O90" s="774"/>
      <c r="P90" s="774"/>
      <c r="Q90" s="775"/>
    </row>
    <row r="91" spans="2:17" ht="24.9" customHeight="1">
      <c r="B91" s="795" t="s">
        <v>408</v>
      </c>
      <c r="C91" s="796"/>
      <c r="D91" s="796"/>
      <c r="E91" s="796"/>
      <c r="F91" s="796"/>
      <c r="G91" s="796"/>
      <c r="H91" s="796"/>
      <c r="I91" s="796"/>
      <c r="J91" s="796"/>
      <c r="K91" s="796"/>
      <c r="L91" s="796"/>
      <c r="M91" s="796"/>
      <c r="N91" s="796"/>
      <c r="O91" s="796"/>
      <c r="P91" s="796"/>
      <c r="Q91" s="797"/>
    </row>
    <row r="92" spans="2:17" ht="15" customHeight="1">
      <c r="B92" s="798"/>
      <c r="C92" s="796"/>
      <c r="D92" s="796"/>
      <c r="E92" s="796"/>
      <c r="F92" s="796"/>
      <c r="G92" s="796"/>
      <c r="H92" s="796"/>
      <c r="I92" s="796"/>
      <c r="J92" s="796"/>
      <c r="K92" s="796"/>
      <c r="L92" s="796"/>
      <c r="M92" s="796"/>
      <c r="N92" s="796"/>
      <c r="O92" s="796"/>
      <c r="P92" s="796"/>
      <c r="Q92" s="797"/>
    </row>
    <row r="93" spans="2:17" ht="15" customHeight="1">
      <c r="B93" s="798"/>
      <c r="C93" s="796"/>
      <c r="D93" s="796"/>
      <c r="E93" s="796"/>
      <c r="F93" s="796"/>
      <c r="G93" s="796"/>
      <c r="H93" s="796"/>
      <c r="I93" s="796"/>
      <c r="J93" s="796"/>
      <c r="K93" s="796"/>
      <c r="L93" s="796"/>
      <c r="M93" s="796"/>
      <c r="N93" s="796"/>
      <c r="O93" s="796"/>
      <c r="P93" s="796"/>
      <c r="Q93" s="797"/>
    </row>
    <row r="94" spans="2:17" ht="15" customHeight="1">
      <c r="B94" s="798"/>
      <c r="C94" s="796"/>
      <c r="D94" s="796"/>
      <c r="E94" s="796"/>
      <c r="F94" s="796"/>
      <c r="G94" s="796"/>
      <c r="H94" s="796"/>
      <c r="I94" s="796"/>
      <c r="J94" s="796"/>
      <c r="K94" s="796"/>
      <c r="L94" s="796"/>
      <c r="M94" s="796"/>
      <c r="N94" s="796"/>
      <c r="O94" s="796"/>
      <c r="P94" s="796"/>
      <c r="Q94" s="797"/>
    </row>
    <row r="95" spans="2:17" ht="15" customHeight="1">
      <c r="B95" s="798"/>
      <c r="C95" s="796"/>
      <c r="D95" s="796"/>
      <c r="E95" s="796"/>
      <c r="F95" s="796"/>
      <c r="G95" s="796"/>
      <c r="H95" s="796"/>
      <c r="I95" s="796"/>
      <c r="J95" s="796"/>
      <c r="K95" s="796"/>
      <c r="L95" s="796"/>
      <c r="M95" s="796"/>
      <c r="N95" s="796"/>
      <c r="O95" s="796"/>
      <c r="P95" s="796"/>
      <c r="Q95" s="797"/>
    </row>
    <row r="96" spans="2:17" ht="15" customHeight="1">
      <c r="B96" s="798"/>
      <c r="C96" s="796"/>
      <c r="D96" s="796"/>
      <c r="E96" s="796"/>
      <c r="F96" s="796"/>
      <c r="G96" s="796"/>
      <c r="H96" s="796"/>
      <c r="I96" s="796"/>
      <c r="J96" s="796"/>
      <c r="K96" s="796"/>
      <c r="L96" s="796"/>
      <c r="M96" s="796"/>
      <c r="N96" s="796"/>
      <c r="O96" s="796"/>
      <c r="P96" s="796"/>
      <c r="Q96" s="797"/>
    </row>
    <row r="97" spans="2:17" ht="15" customHeight="1">
      <c r="B97" s="798"/>
      <c r="C97" s="796"/>
      <c r="D97" s="796"/>
      <c r="E97" s="796"/>
      <c r="F97" s="796"/>
      <c r="G97" s="796"/>
      <c r="H97" s="796"/>
      <c r="I97" s="796"/>
      <c r="J97" s="796"/>
      <c r="K97" s="796"/>
      <c r="L97" s="796"/>
      <c r="M97" s="796"/>
      <c r="N97" s="796"/>
      <c r="O97" s="796"/>
      <c r="P97" s="796"/>
      <c r="Q97" s="797"/>
    </row>
    <row r="98" spans="2:17" ht="15" customHeight="1">
      <c r="B98" s="798"/>
      <c r="C98" s="796"/>
      <c r="D98" s="796"/>
      <c r="E98" s="796"/>
      <c r="F98" s="796"/>
      <c r="G98" s="796"/>
      <c r="H98" s="796"/>
      <c r="I98" s="796"/>
      <c r="J98" s="796"/>
      <c r="K98" s="796"/>
      <c r="L98" s="796"/>
      <c r="M98" s="796"/>
      <c r="N98" s="796"/>
      <c r="O98" s="796"/>
      <c r="P98" s="796"/>
      <c r="Q98" s="797"/>
    </row>
    <row r="99" spans="2:17" ht="15" customHeight="1">
      <c r="B99" s="798"/>
      <c r="C99" s="796"/>
      <c r="D99" s="796"/>
      <c r="E99" s="796"/>
      <c r="F99" s="796"/>
      <c r="G99" s="796"/>
      <c r="H99" s="796"/>
      <c r="I99" s="796"/>
      <c r="J99" s="796"/>
      <c r="K99" s="796"/>
      <c r="L99" s="796"/>
      <c r="M99" s="796"/>
      <c r="N99" s="796"/>
      <c r="O99" s="796"/>
      <c r="P99" s="796"/>
      <c r="Q99" s="797"/>
    </row>
    <row r="100" spans="2:17" ht="15" customHeight="1">
      <c r="B100" s="798"/>
      <c r="C100" s="796"/>
      <c r="D100" s="796"/>
      <c r="E100" s="796"/>
      <c r="F100" s="796"/>
      <c r="G100" s="796"/>
      <c r="H100" s="796"/>
      <c r="I100" s="796"/>
      <c r="J100" s="796"/>
      <c r="K100" s="796"/>
      <c r="L100" s="796"/>
      <c r="M100" s="796"/>
      <c r="N100" s="796"/>
      <c r="O100" s="796"/>
      <c r="P100" s="796"/>
      <c r="Q100" s="797"/>
    </row>
    <row r="101" spans="2:17" ht="21" customHeight="1">
      <c r="B101" s="798"/>
      <c r="C101" s="796"/>
      <c r="D101" s="796"/>
      <c r="E101" s="796"/>
      <c r="F101" s="796"/>
      <c r="G101" s="796"/>
      <c r="H101" s="796"/>
      <c r="I101" s="796"/>
      <c r="J101" s="796"/>
      <c r="K101" s="796"/>
      <c r="L101" s="796"/>
      <c r="M101" s="796"/>
      <c r="N101" s="796"/>
      <c r="O101" s="796"/>
      <c r="P101" s="796"/>
      <c r="Q101" s="797"/>
    </row>
    <row r="102" spans="2:17" ht="15" customHeight="1">
      <c r="B102" s="798"/>
      <c r="C102" s="796"/>
      <c r="D102" s="796"/>
      <c r="E102" s="796"/>
      <c r="F102" s="796"/>
      <c r="G102" s="796"/>
      <c r="H102" s="796"/>
      <c r="I102" s="796"/>
      <c r="J102" s="796"/>
      <c r="K102" s="796"/>
      <c r="L102" s="796"/>
      <c r="M102" s="796"/>
      <c r="N102" s="796"/>
      <c r="O102" s="796"/>
      <c r="P102" s="796"/>
      <c r="Q102" s="797"/>
    </row>
    <row r="103" spans="2:17" ht="15.9" customHeight="1" thickBot="1">
      <c r="B103" s="799"/>
      <c r="C103" s="800"/>
      <c r="D103" s="800"/>
      <c r="E103" s="800"/>
      <c r="F103" s="800"/>
      <c r="G103" s="800"/>
      <c r="H103" s="800"/>
      <c r="I103" s="800"/>
      <c r="J103" s="800"/>
      <c r="K103" s="800"/>
      <c r="L103" s="800"/>
      <c r="M103" s="800"/>
      <c r="N103" s="800"/>
      <c r="O103" s="800"/>
      <c r="P103" s="800"/>
      <c r="Q103" s="801"/>
    </row>
    <row r="104" spans="2:17">
      <c r="B104" s="770" t="s">
        <v>41</v>
      </c>
      <c r="C104" s="771"/>
      <c r="D104" s="771"/>
      <c r="E104" s="771"/>
      <c r="F104" s="771"/>
      <c r="G104" s="771"/>
      <c r="H104" s="771"/>
      <c r="I104" s="771"/>
      <c r="J104" s="771"/>
      <c r="K104" s="771"/>
      <c r="L104" s="771"/>
      <c r="M104" s="771"/>
      <c r="N104" s="771"/>
      <c r="O104" s="771"/>
      <c r="P104" s="771"/>
      <c r="Q104" s="772"/>
    </row>
    <row r="105" spans="2:17">
      <c r="B105" s="773"/>
      <c r="C105" s="774"/>
      <c r="D105" s="774"/>
      <c r="E105" s="774"/>
      <c r="F105" s="774"/>
      <c r="G105" s="774"/>
      <c r="H105" s="774"/>
      <c r="I105" s="774"/>
      <c r="J105" s="774"/>
      <c r="K105" s="774"/>
      <c r="L105" s="774"/>
      <c r="M105" s="774"/>
      <c r="N105" s="774"/>
      <c r="O105" s="774"/>
      <c r="P105" s="774"/>
      <c r="Q105" s="775"/>
    </row>
    <row r="106" spans="2:17">
      <c r="B106" s="874" t="s">
        <v>368</v>
      </c>
      <c r="C106" s="875"/>
      <c r="D106" s="875"/>
      <c r="E106" s="875"/>
      <c r="F106" s="875"/>
      <c r="G106" s="875"/>
      <c r="H106" s="875"/>
      <c r="I106" s="875"/>
      <c r="J106" s="875"/>
      <c r="K106" s="875"/>
      <c r="L106" s="875"/>
      <c r="M106" s="875"/>
      <c r="N106" s="875"/>
      <c r="O106" s="875"/>
      <c r="P106" s="875"/>
      <c r="Q106" s="876"/>
    </row>
    <row r="107" spans="2:17" ht="23.1" customHeight="1" thickBot="1">
      <c r="B107" s="874"/>
      <c r="C107" s="875"/>
      <c r="D107" s="875"/>
      <c r="E107" s="875"/>
      <c r="F107" s="875"/>
      <c r="G107" s="875"/>
      <c r="H107" s="875"/>
      <c r="I107" s="875"/>
      <c r="J107" s="875"/>
      <c r="K107" s="875"/>
      <c r="L107" s="875"/>
      <c r="M107" s="875"/>
      <c r="N107" s="875"/>
      <c r="O107" s="875"/>
      <c r="P107" s="875"/>
      <c r="Q107" s="876"/>
    </row>
    <row r="108" spans="2:17" ht="18.600000000000001" thickBot="1">
      <c r="B108" s="877" t="str">
        <f>"Total unburdened material cost for this work package = $" &amp;'Procurement $ by  Work Package'!D10</f>
        <v>Total unburdened material cost for this work package = $20000</v>
      </c>
      <c r="C108" s="878"/>
      <c r="D108" s="878"/>
      <c r="E108" s="878"/>
      <c r="F108" s="878"/>
      <c r="G108" s="878"/>
      <c r="H108" s="878"/>
      <c r="I108" s="879"/>
      <c r="J108" s="545"/>
      <c r="K108" s="545"/>
      <c r="L108" s="545"/>
      <c r="M108" s="545"/>
      <c r="N108" s="545"/>
      <c r="O108" s="545"/>
      <c r="P108" s="545"/>
      <c r="Q108" s="546"/>
    </row>
    <row r="109" spans="2:17" ht="18.600000000000001" thickBot="1">
      <c r="B109" s="547"/>
      <c r="C109" s="548"/>
      <c r="D109" s="548"/>
      <c r="E109" s="548"/>
      <c r="F109" s="548"/>
      <c r="G109" s="548"/>
      <c r="H109" s="548"/>
      <c r="I109" s="548"/>
      <c r="J109" s="548"/>
      <c r="K109" s="548"/>
      <c r="L109" s="548"/>
      <c r="M109" s="548"/>
      <c r="N109" s="548"/>
      <c r="O109" s="548"/>
      <c r="P109" s="548"/>
      <c r="Q109" s="549"/>
    </row>
    <row r="110" spans="2:17">
      <c r="B110" s="770" t="s">
        <v>397</v>
      </c>
      <c r="C110" s="771"/>
      <c r="D110" s="771"/>
      <c r="E110" s="771"/>
      <c r="F110" s="771"/>
      <c r="G110" s="771"/>
      <c r="H110" s="771"/>
      <c r="I110" s="771"/>
      <c r="J110" s="771"/>
      <c r="K110" s="771"/>
      <c r="L110" s="771"/>
      <c r="M110" s="771"/>
      <c r="N110" s="771"/>
      <c r="O110" s="771"/>
      <c r="P110" s="771"/>
      <c r="Q110" s="772"/>
    </row>
    <row r="111" spans="2:17">
      <c r="B111" s="773"/>
      <c r="C111" s="774"/>
      <c r="D111" s="774"/>
      <c r="E111" s="774"/>
      <c r="F111" s="774"/>
      <c r="G111" s="774"/>
      <c r="H111" s="774"/>
      <c r="I111" s="774"/>
      <c r="J111" s="774"/>
      <c r="K111" s="774"/>
      <c r="L111" s="774"/>
      <c r="M111" s="774"/>
      <c r="N111" s="774"/>
      <c r="O111" s="774"/>
      <c r="P111" s="774"/>
      <c r="Q111" s="775"/>
    </row>
    <row r="112" spans="2:17">
      <c r="B112" s="776" t="s">
        <v>407</v>
      </c>
      <c r="C112" s="777"/>
      <c r="D112" s="777"/>
      <c r="E112" s="777"/>
      <c r="F112" s="777"/>
      <c r="G112" s="777"/>
      <c r="H112" s="777"/>
      <c r="I112" s="777"/>
      <c r="J112" s="777"/>
      <c r="K112" s="777"/>
      <c r="L112" s="777"/>
      <c r="M112" s="777"/>
      <c r="N112" s="777"/>
      <c r="O112" s="777"/>
      <c r="P112" s="777"/>
      <c r="Q112" s="778"/>
    </row>
    <row r="113" spans="2:17">
      <c r="B113" s="776"/>
      <c r="C113" s="777"/>
      <c r="D113" s="777"/>
      <c r="E113" s="777"/>
      <c r="F113" s="777"/>
      <c r="G113" s="777"/>
      <c r="H113" s="777"/>
      <c r="I113" s="777"/>
      <c r="J113" s="777"/>
      <c r="K113" s="777"/>
      <c r="L113" s="777"/>
      <c r="M113" s="777"/>
      <c r="N113" s="777"/>
      <c r="O113" s="777"/>
      <c r="P113" s="777"/>
      <c r="Q113" s="778"/>
    </row>
    <row r="114" spans="2:17">
      <c r="B114" s="776"/>
      <c r="C114" s="777"/>
      <c r="D114" s="777"/>
      <c r="E114" s="777"/>
      <c r="F114" s="777"/>
      <c r="G114" s="777"/>
      <c r="H114" s="777"/>
      <c r="I114" s="777"/>
      <c r="J114" s="777"/>
      <c r="K114" s="777"/>
      <c r="L114" s="777"/>
      <c r="M114" s="777"/>
      <c r="N114" s="777"/>
      <c r="O114" s="777"/>
      <c r="P114" s="777"/>
      <c r="Q114" s="778"/>
    </row>
    <row r="115" spans="2:17">
      <c r="B115" s="776"/>
      <c r="C115" s="777"/>
      <c r="D115" s="777"/>
      <c r="E115" s="777"/>
      <c r="F115" s="777"/>
      <c r="G115" s="777"/>
      <c r="H115" s="777"/>
      <c r="I115" s="777"/>
      <c r="J115" s="777"/>
      <c r="K115" s="777"/>
      <c r="L115" s="777"/>
      <c r="M115" s="777"/>
      <c r="N115" s="777"/>
      <c r="O115" s="777"/>
      <c r="P115" s="777"/>
      <c r="Q115" s="778"/>
    </row>
    <row r="116" spans="2:17">
      <c r="B116" s="776"/>
      <c r="C116" s="777"/>
      <c r="D116" s="777"/>
      <c r="E116" s="777"/>
      <c r="F116" s="777"/>
      <c r="G116" s="777"/>
      <c r="H116" s="777"/>
      <c r="I116" s="777"/>
      <c r="J116" s="777"/>
      <c r="K116" s="777"/>
      <c r="L116" s="777"/>
      <c r="M116" s="777"/>
      <c r="N116" s="777"/>
      <c r="O116" s="777"/>
      <c r="P116" s="777"/>
      <c r="Q116" s="778"/>
    </row>
    <row r="117" spans="2:17">
      <c r="B117" s="776"/>
      <c r="C117" s="777"/>
      <c r="D117" s="777"/>
      <c r="E117" s="777"/>
      <c r="F117" s="777"/>
      <c r="G117" s="777"/>
      <c r="H117" s="777"/>
      <c r="I117" s="777"/>
      <c r="J117" s="777"/>
      <c r="K117" s="777"/>
      <c r="L117" s="777"/>
      <c r="M117" s="777"/>
      <c r="N117" s="777"/>
      <c r="O117" s="777"/>
      <c r="P117" s="777"/>
      <c r="Q117" s="778"/>
    </row>
    <row r="118" spans="2:17" ht="16.2" thickBot="1">
      <c r="B118" s="776"/>
      <c r="C118" s="777"/>
      <c r="D118" s="777"/>
      <c r="E118" s="777"/>
      <c r="F118" s="777"/>
      <c r="G118" s="777"/>
      <c r="H118" s="777"/>
      <c r="I118" s="777"/>
      <c r="J118" s="777"/>
      <c r="K118" s="777"/>
      <c r="L118" s="777"/>
      <c r="M118" s="777"/>
      <c r="N118" s="777"/>
      <c r="O118" s="777"/>
      <c r="P118" s="777"/>
      <c r="Q118" s="778"/>
    </row>
    <row r="119" spans="2:17" ht="18">
      <c r="B119" s="508"/>
      <c r="C119" s="779" t="str">
        <f>"Bottoms Up Composite Labor estimate uncertainty for WBS #"  &amp;'Det Sup Syst Control Account'!B78 &amp; ": " &amp;'Det Sup Syst Control Account'!C78</f>
        <v>Bottoms Up Composite Labor estimate uncertainty for WBS #2.04.01.07: Rack Room Modifications Work Package</v>
      </c>
      <c r="D119" s="780"/>
      <c r="E119" s="780"/>
      <c r="F119" s="780"/>
      <c r="G119" s="780"/>
      <c r="H119" s="780"/>
      <c r="I119" s="509"/>
      <c r="J119" s="780" t="s">
        <v>402</v>
      </c>
      <c r="K119" s="780"/>
      <c r="L119" s="510">
        <f>'Rack Room Work Package'!CD20</f>
        <v>0.25000000000000022</v>
      </c>
      <c r="M119" s="368"/>
      <c r="N119" s="368"/>
      <c r="O119" s="368"/>
      <c r="P119" s="368"/>
      <c r="Q119" s="511"/>
    </row>
    <row r="120" spans="2:17" ht="18.600000000000001" thickBot="1">
      <c r="B120" s="508"/>
      <c r="C120" s="783"/>
      <c r="D120" s="784"/>
      <c r="E120" s="784"/>
      <c r="F120" s="784"/>
      <c r="G120" s="784"/>
      <c r="H120" s="784"/>
      <c r="I120" s="515"/>
      <c r="J120" s="784" t="s">
        <v>403</v>
      </c>
      <c r="K120" s="784"/>
      <c r="L120" s="516">
        <f>'Rack Room Work Package'!CE20</f>
        <v>0.4</v>
      </c>
      <c r="M120" s="368"/>
      <c r="N120" s="368"/>
      <c r="O120" s="368"/>
      <c r="P120" s="368"/>
      <c r="Q120" s="511"/>
    </row>
    <row r="121" spans="2:17" ht="18.600000000000001" thickBot="1">
      <c r="B121" s="517"/>
      <c r="C121" s="518"/>
      <c r="D121" s="518"/>
      <c r="E121" s="518"/>
      <c r="F121" s="518"/>
      <c r="G121" s="518"/>
      <c r="H121" s="518"/>
      <c r="I121" s="518"/>
      <c r="J121" s="518"/>
      <c r="K121" s="518"/>
      <c r="L121" s="518"/>
      <c r="M121" s="518"/>
      <c r="N121" s="518"/>
      <c r="O121" s="518"/>
      <c r="P121" s="518"/>
      <c r="Q121" s="519"/>
    </row>
  </sheetData>
  <mergeCells count="35">
    <mergeCell ref="F2:L7"/>
    <mergeCell ref="M2:M3"/>
    <mergeCell ref="N2:Q3"/>
    <mergeCell ref="M4:M5"/>
    <mergeCell ref="N4:Q5"/>
    <mergeCell ref="M6:M7"/>
    <mergeCell ref="N6:Q7"/>
    <mergeCell ref="B51:Q52"/>
    <mergeCell ref="B8:F8"/>
    <mergeCell ref="G8:M8"/>
    <mergeCell ref="N8:Q8"/>
    <mergeCell ref="B9:F10"/>
    <mergeCell ref="G9:M10"/>
    <mergeCell ref="N9:Q10"/>
    <mergeCell ref="B12:Q12"/>
    <mergeCell ref="B13:Q24"/>
    <mergeCell ref="B25:Q25"/>
    <mergeCell ref="B38:Q38"/>
    <mergeCell ref="B39:Q50"/>
    <mergeCell ref="C11:F11"/>
    <mergeCell ref="B91:Q103"/>
    <mergeCell ref="B53:Q64"/>
    <mergeCell ref="B65:Q66"/>
    <mergeCell ref="B67:Q78"/>
    <mergeCell ref="B79:Q80"/>
    <mergeCell ref="B81:Q88"/>
    <mergeCell ref="B89:Q90"/>
    <mergeCell ref="C119:H120"/>
    <mergeCell ref="J119:K119"/>
    <mergeCell ref="J120:K120"/>
    <mergeCell ref="B104:Q105"/>
    <mergeCell ref="B106:Q107"/>
    <mergeCell ref="B108:I108"/>
    <mergeCell ref="B110:Q111"/>
    <mergeCell ref="B112:Q118"/>
  </mergeCells>
  <hyperlinks>
    <hyperlink ref="B39" location="'Rack Room Work Package'!A1" display="(click here to see the details of the labor and material estimate for this Work Package)" xr:uid="{00000000-0004-0000-0A00-000000000000}"/>
    <hyperlink ref="C39" location="'Rack Room Work Package'!A1" display="'Rack Room Work Package'!A1" xr:uid="{00000000-0004-0000-0A00-000001000000}"/>
    <hyperlink ref="D39" location="'Rack Room Work Package'!A1" display="'Rack Room Work Package'!A1" xr:uid="{00000000-0004-0000-0A00-000002000000}"/>
    <hyperlink ref="E39" location="'Rack Room Work Package'!A1" display="'Rack Room Work Package'!A1" xr:uid="{00000000-0004-0000-0A00-000003000000}"/>
    <hyperlink ref="F39" location="'Rack Room Work Package'!A1" display="'Rack Room Work Package'!A1" xr:uid="{00000000-0004-0000-0A00-000004000000}"/>
    <hyperlink ref="G39" location="'Rack Room Work Package'!A1" display="'Rack Room Work Package'!A1" xr:uid="{00000000-0004-0000-0A00-000005000000}"/>
    <hyperlink ref="H39" location="'Rack Room Work Package'!A1" display="'Rack Room Work Package'!A1" xr:uid="{00000000-0004-0000-0A00-000006000000}"/>
    <hyperlink ref="I39" location="'Rack Room Work Package'!A1" display="'Rack Room Work Package'!A1" xr:uid="{00000000-0004-0000-0A00-000007000000}"/>
    <hyperlink ref="J39" location="'Rack Room Work Package'!A1" display="'Rack Room Work Package'!A1" xr:uid="{00000000-0004-0000-0A00-000008000000}"/>
    <hyperlink ref="K39" location="'Rack Room Work Package'!A1" display="'Rack Room Work Package'!A1" xr:uid="{00000000-0004-0000-0A00-000009000000}"/>
    <hyperlink ref="L39" location="'Rack Room Work Package'!A1" display="'Rack Room Work Package'!A1" xr:uid="{00000000-0004-0000-0A00-00000A000000}"/>
    <hyperlink ref="M39" location="'Rack Room Work Package'!A1" display="'Rack Room Work Package'!A1" xr:uid="{00000000-0004-0000-0A00-00000B000000}"/>
    <hyperlink ref="N39" location="'Rack Room Work Package'!A1" display="'Rack Room Work Package'!A1" xr:uid="{00000000-0004-0000-0A00-00000C000000}"/>
    <hyperlink ref="O39" location="'Rack Room Work Package'!A1" display="'Rack Room Work Package'!A1" xr:uid="{00000000-0004-0000-0A00-00000D000000}"/>
    <hyperlink ref="P39" location="'Rack Room Work Package'!A1" display="'Rack Room Work Package'!A1" xr:uid="{00000000-0004-0000-0A00-00000E000000}"/>
    <hyperlink ref="Q39" location="'Rack Room Work Package'!A1" display="'Rack Room Work Package'!A1" xr:uid="{00000000-0004-0000-0A00-00000F000000}"/>
    <hyperlink ref="B40" location="'Rack Room Work Package'!A1" display="'Rack Room Work Package'!A1" xr:uid="{00000000-0004-0000-0A00-000010000000}"/>
    <hyperlink ref="C40" location="'Rack Room Work Package'!A1" display="'Rack Room Work Package'!A1" xr:uid="{00000000-0004-0000-0A00-000011000000}"/>
    <hyperlink ref="D40" location="'Rack Room Work Package'!A1" display="'Rack Room Work Package'!A1" xr:uid="{00000000-0004-0000-0A00-000012000000}"/>
    <hyperlink ref="E40" location="'Rack Room Work Package'!A1" display="'Rack Room Work Package'!A1" xr:uid="{00000000-0004-0000-0A00-000013000000}"/>
    <hyperlink ref="F40" location="'Rack Room Work Package'!A1" display="'Rack Room Work Package'!A1" xr:uid="{00000000-0004-0000-0A00-000014000000}"/>
    <hyperlink ref="G40" location="'Rack Room Work Package'!A1" display="'Rack Room Work Package'!A1" xr:uid="{00000000-0004-0000-0A00-000015000000}"/>
    <hyperlink ref="H40" location="'Rack Room Work Package'!A1" display="'Rack Room Work Package'!A1" xr:uid="{00000000-0004-0000-0A00-000016000000}"/>
    <hyperlink ref="I40" location="'Rack Room Work Package'!A1" display="'Rack Room Work Package'!A1" xr:uid="{00000000-0004-0000-0A00-000017000000}"/>
    <hyperlink ref="J40" location="'Rack Room Work Package'!A1" display="'Rack Room Work Package'!A1" xr:uid="{00000000-0004-0000-0A00-000018000000}"/>
    <hyperlink ref="K40" location="'Rack Room Work Package'!A1" display="'Rack Room Work Package'!A1" xr:uid="{00000000-0004-0000-0A00-000019000000}"/>
    <hyperlink ref="L40" location="'Rack Room Work Package'!A1" display="'Rack Room Work Package'!A1" xr:uid="{00000000-0004-0000-0A00-00001A000000}"/>
    <hyperlink ref="M40" location="'Rack Room Work Package'!A1" display="'Rack Room Work Package'!A1" xr:uid="{00000000-0004-0000-0A00-00001B000000}"/>
    <hyperlink ref="N40" location="'Rack Room Work Package'!A1" display="'Rack Room Work Package'!A1" xr:uid="{00000000-0004-0000-0A00-00001C000000}"/>
    <hyperlink ref="O40" location="'Rack Room Work Package'!A1" display="'Rack Room Work Package'!A1" xr:uid="{00000000-0004-0000-0A00-00001D000000}"/>
    <hyperlink ref="P40" location="'Rack Room Work Package'!A1" display="'Rack Room Work Package'!A1" xr:uid="{00000000-0004-0000-0A00-00001E000000}"/>
    <hyperlink ref="Q40" location="'Rack Room Work Package'!A1" display="'Rack Room Work Package'!A1" xr:uid="{00000000-0004-0000-0A00-00001F000000}"/>
    <hyperlink ref="B41" location="'Rack Room Work Package'!A1" display="'Rack Room Work Package'!A1" xr:uid="{00000000-0004-0000-0A00-000020000000}"/>
    <hyperlink ref="C41" location="'Rack Room Work Package'!A1" display="'Rack Room Work Package'!A1" xr:uid="{00000000-0004-0000-0A00-000021000000}"/>
    <hyperlink ref="D41" location="'Rack Room Work Package'!A1" display="'Rack Room Work Package'!A1" xr:uid="{00000000-0004-0000-0A00-000022000000}"/>
    <hyperlink ref="E41" location="'Rack Room Work Package'!A1" display="'Rack Room Work Package'!A1" xr:uid="{00000000-0004-0000-0A00-000023000000}"/>
    <hyperlink ref="F41" location="'Rack Room Work Package'!A1" display="'Rack Room Work Package'!A1" xr:uid="{00000000-0004-0000-0A00-000024000000}"/>
    <hyperlink ref="G41" location="'Rack Room Work Package'!A1" display="'Rack Room Work Package'!A1" xr:uid="{00000000-0004-0000-0A00-000025000000}"/>
    <hyperlink ref="H41" location="'Rack Room Work Package'!A1" display="'Rack Room Work Package'!A1" xr:uid="{00000000-0004-0000-0A00-000026000000}"/>
    <hyperlink ref="I41" location="'Rack Room Work Package'!A1" display="'Rack Room Work Package'!A1" xr:uid="{00000000-0004-0000-0A00-000027000000}"/>
    <hyperlink ref="J41" location="'Rack Room Work Package'!A1" display="'Rack Room Work Package'!A1" xr:uid="{00000000-0004-0000-0A00-000028000000}"/>
    <hyperlink ref="K41" location="'Rack Room Work Package'!A1" display="'Rack Room Work Package'!A1" xr:uid="{00000000-0004-0000-0A00-000029000000}"/>
    <hyperlink ref="L41" location="'Rack Room Work Package'!A1" display="'Rack Room Work Package'!A1" xr:uid="{00000000-0004-0000-0A00-00002A000000}"/>
    <hyperlink ref="M41" location="'Rack Room Work Package'!A1" display="'Rack Room Work Package'!A1" xr:uid="{00000000-0004-0000-0A00-00002B000000}"/>
    <hyperlink ref="N41" location="'Rack Room Work Package'!A1" display="'Rack Room Work Package'!A1" xr:uid="{00000000-0004-0000-0A00-00002C000000}"/>
    <hyperlink ref="O41" location="'Rack Room Work Package'!A1" display="'Rack Room Work Package'!A1" xr:uid="{00000000-0004-0000-0A00-00002D000000}"/>
    <hyperlink ref="P41" location="'Rack Room Work Package'!A1" display="'Rack Room Work Package'!A1" xr:uid="{00000000-0004-0000-0A00-00002E000000}"/>
    <hyperlink ref="Q41" location="'Rack Room Work Package'!A1" display="'Rack Room Work Package'!A1" xr:uid="{00000000-0004-0000-0A00-00002F000000}"/>
    <hyperlink ref="B42" location="'Rack Room Work Package'!A1" display="'Rack Room Work Package'!A1" xr:uid="{00000000-0004-0000-0A00-000030000000}"/>
    <hyperlink ref="C42" location="'Rack Room Work Package'!A1" display="'Rack Room Work Package'!A1" xr:uid="{00000000-0004-0000-0A00-000031000000}"/>
    <hyperlink ref="D42" location="'Rack Room Work Package'!A1" display="'Rack Room Work Package'!A1" xr:uid="{00000000-0004-0000-0A00-000032000000}"/>
    <hyperlink ref="E42" location="'Rack Room Work Package'!A1" display="'Rack Room Work Package'!A1" xr:uid="{00000000-0004-0000-0A00-000033000000}"/>
    <hyperlink ref="F42" location="'Rack Room Work Package'!A1" display="'Rack Room Work Package'!A1" xr:uid="{00000000-0004-0000-0A00-000034000000}"/>
    <hyperlink ref="G42" location="'Rack Room Work Package'!A1" display="'Rack Room Work Package'!A1" xr:uid="{00000000-0004-0000-0A00-000035000000}"/>
    <hyperlink ref="H42" location="'Rack Room Work Package'!A1" display="'Rack Room Work Package'!A1" xr:uid="{00000000-0004-0000-0A00-000036000000}"/>
    <hyperlink ref="I42" location="'Rack Room Work Package'!A1" display="'Rack Room Work Package'!A1" xr:uid="{00000000-0004-0000-0A00-000037000000}"/>
    <hyperlink ref="J42" location="'Rack Room Work Package'!A1" display="'Rack Room Work Package'!A1" xr:uid="{00000000-0004-0000-0A00-000038000000}"/>
    <hyperlink ref="K42" location="'Rack Room Work Package'!A1" display="'Rack Room Work Package'!A1" xr:uid="{00000000-0004-0000-0A00-000039000000}"/>
    <hyperlink ref="L42" location="'Rack Room Work Package'!A1" display="'Rack Room Work Package'!A1" xr:uid="{00000000-0004-0000-0A00-00003A000000}"/>
    <hyperlink ref="M42" location="'Rack Room Work Package'!A1" display="'Rack Room Work Package'!A1" xr:uid="{00000000-0004-0000-0A00-00003B000000}"/>
    <hyperlink ref="N42" location="'Rack Room Work Package'!A1" display="'Rack Room Work Package'!A1" xr:uid="{00000000-0004-0000-0A00-00003C000000}"/>
    <hyperlink ref="O42" location="'Rack Room Work Package'!A1" display="'Rack Room Work Package'!A1" xr:uid="{00000000-0004-0000-0A00-00003D000000}"/>
    <hyperlink ref="P42" location="'Rack Room Work Package'!A1" display="'Rack Room Work Package'!A1" xr:uid="{00000000-0004-0000-0A00-00003E000000}"/>
    <hyperlink ref="Q42" location="'Rack Room Work Package'!A1" display="'Rack Room Work Package'!A1" xr:uid="{00000000-0004-0000-0A00-00003F000000}"/>
    <hyperlink ref="B43" location="'Rack Room Work Package'!A1" display="'Rack Room Work Package'!A1" xr:uid="{00000000-0004-0000-0A00-000040000000}"/>
    <hyperlink ref="C43" location="'Rack Room Work Package'!A1" display="'Rack Room Work Package'!A1" xr:uid="{00000000-0004-0000-0A00-000041000000}"/>
    <hyperlink ref="D43" location="'Rack Room Work Package'!A1" display="'Rack Room Work Package'!A1" xr:uid="{00000000-0004-0000-0A00-000042000000}"/>
    <hyperlink ref="E43" location="'Rack Room Work Package'!A1" display="'Rack Room Work Package'!A1" xr:uid="{00000000-0004-0000-0A00-000043000000}"/>
    <hyperlink ref="F43" location="'Rack Room Work Package'!A1" display="'Rack Room Work Package'!A1" xr:uid="{00000000-0004-0000-0A00-000044000000}"/>
    <hyperlink ref="G43" location="'Rack Room Work Package'!A1" display="'Rack Room Work Package'!A1" xr:uid="{00000000-0004-0000-0A00-000045000000}"/>
    <hyperlink ref="H43" location="'Rack Room Work Package'!A1" display="'Rack Room Work Package'!A1" xr:uid="{00000000-0004-0000-0A00-000046000000}"/>
    <hyperlink ref="I43" location="'Rack Room Work Package'!A1" display="'Rack Room Work Package'!A1" xr:uid="{00000000-0004-0000-0A00-000047000000}"/>
    <hyperlink ref="J43" location="'Rack Room Work Package'!A1" display="'Rack Room Work Package'!A1" xr:uid="{00000000-0004-0000-0A00-000048000000}"/>
    <hyperlink ref="K43" location="'Rack Room Work Package'!A1" display="'Rack Room Work Package'!A1" xr:uid="{00000000-0004-0000-0A00-000049000000}"/>
    <hyperlink ref="L43" location="'Rack Room Work Package'!A1" display="'Rack Room Work Package'!A1" xr:uid="{00000000-0004-0000-0A00-00004A000000}"/>
    <hyperlink ref="M43" location="'Rack Room Work Package'!A1" display="'Rack Room Work Package'!A1" xr:uid="{00000000-0004-0000-0A00-00004B000000}"/>
    <hyperlink ref="N43" location="'Rack Room Work Package'!A1" display="'Rack Room Work Package'!A1" xr:uid="{00000000-0004-0000-0A00-00004C000000}"/>
    <hyperlink ref="O43" location="'Rack Room Work Package'!A1" display="'Rack Room Work Package'!A1" xr:uid="{00000000-0004-0000-0A00-00004D000000}"/>
    <hyperlink ref="P43" location="'Rack Room Work Package'!A1" display="'Rack Room Work Package'!A1" xr:uid="{00000000-0004-0000-0A00-00004E000000}"/>
    <hyperlink ref="Q43" location="'Rack Room Work Package'!A1" display="'Rack Room Work Package'!A1" xr:uid="{00000000-0004-0000-0A00-00004F000000}"/>
    <hyperlink ref="B44" location="'Rack Room Work Package'!A1" display="'Rack Room Work Package'!A1" xr:uid="{00000000-0004-0000-0A00-000050000000}"/>
    <hyperlink ref="C44" location="'Rack Room Work Package'!A1" display="'Rack Room Work Package'!A1" xr:uid="{00000000-0004-0000-0A00-000051000000}"/>
    <hyperlink ref="D44" location="'Rack Room Work Package'!A1" display="'Rack Room Work Package'!A1" xr:uid="{00000000-0004-0000-0A00-000052000000}"/>
    <hyperlink ref="E44" location="'Rack Room Work Package'!A1" display="'Rack Room Work Package'!A1" xr:uid="{00000000-0004-0000-0A00-000053000000}"/>
    <hyperlink ref="F44" location="'Rack Room Work Package'!A1" display="'Rack Room Work Package'!A1" xr:uid="{00000000-0004-0000-0A00-000054000000}"/>
    <hyperlink ref="G44" location="'Rack Room Work Package'!A1" display="'Rack Room Work Package'!A1" xr:uid="{00000000-0004-0000-0A00-000055000000}"/>
    <hyperlink ref="H44" location="'Rack Room Work Package'!A1" display="'Rack Room Work Package'!A1" xr:uid="{00000000-0004-0000-0A00-000056000000}"/>
    <hyperlink ref="I44" location="'Rack Room Work Package'!A1" display="'Rack Room Work Package'!A1" xr:uid="{00000000-0004-0000-0A00-000057000000}"/>
    <hyperlink ref="J44" location="'Rack Room Work Package'!A1" display="'Rack Room Work Package'!A1" xr:uid="{00000000-0004-0000-0A00-000058000000}"/>
    <hyperlink ref="K44" location="'Rack Room Work Package'!A1" display="'Rack Room Work Package'!A1" xr:uid="{00000000-0004-0000-0A00-000059000000}"/>
    <hyperlink ref="L44" location="'Rack Room Work Package'!A1" display="'Rack Room Work Package'!A1" xr:uid="{00000000-0004-0000-0A00-00005A000000}"/>
    <hyperlink ref="M44" location="'Rack Room Work Package'!A1" display="'Rack Room Work Package'!A1" xr:uid="{00000000-0004-0000-0A00-00005B000000}"/>
    <hyperlink ref="N44" location="'Rack Room Work Package'!A1" display="'Rack Room Work Package'!A1" xr:uid="{00000000-0004-0000-0A00-00005C000000}"/>
    <hyperlink ref="O44" location="'Rack Room Work Package'!A1" display="'Rack Room Work Package'!A1" xr:uid="{00000000-0004-0000-0A00-00005D000000}"/>
    <hyperlink ref="P44" location="'Rack Room Work Package'!A1" display="'Rack Room Work Package'!A1" xr:uid="{00000000-0004-0000-0A00-00005E000000}"/>
    <hyperlink ref="Q44" location="'Rack Room Work Package'!A1" display="'Rack Room Work Package'!A1" xr:uid="{00000000-0004-0000-0A00-00005F000000}"/>
    <hyperlink ref="B45" location="'Rack Room Work Package'!A1" display="'Rack Room Work Package'!A1" xr:uid="{00000000-0004-0000-0A00-000060000000}"/>
    <hyperlink ref="C45" location="'Rack Room Work Package'!A1" display="'Rack Room Work Package'!A1" xr:uid="{00000000-0004-0000-0A00-000061000000}"/>
    <hyperlink ref="D45" location="'Rack Room Work Package'!A1" display="'Rack Room Work Package'!A1" xr:uid="{00000000-0004-0000-0A00-000062000000}"/>
    <hyperlink ref="E45" location="'Rack Room Work Package'!A1" display="'Rack Room Work Package'!A1" xr:uid="{00000000-0004-0000-0A00-000063000000}"/>
    <hyperlink ref="F45" location="'Rack Room Work Package'!A1" display="'Rack Room Work Package'!A1" xr:uid="{00000000-0004-0000-0A00-000064000000}"/>
    <hyperlink ref="G45" location="'Rack Room Work Package'!A1" display="'Rack Room Work Package'!A1" xr:uid="{00000000-0004-0000-0A00-000065000000}"/>
    <hyperlink ref="H45" location="'Rack Room Work Package'!A1" display="'Rack Room Work Package'!A1" xr:uid="{00000000-0004-0000-0A00-000066000000}"/>
    <hyperlink ref="I45" location="'Rack Room Work Package'!A1" display="'Rack Room Work Package'!A1" xr:uid="{00000000-0004-0000-0A00-000067000000}"/>
    <hyperlink ref="J45" location="'Rack Room Work Package'!A1" display="'Rack Room Work Package'!A1" xr:uid="{00000000-0004-0000-0A00-000068000000}"/>
    <hyperlink ref="K45" location="'Rack Room Work Package'!A1" display="'Rack Room Work Package'!A1" xr:uid="{00000000-0004-0000-0A00-000069000000}"/>
    <hyperlink ref="L45" location="'Rack Room Work Package'!A1" display="'Rack Room Work Package'!A1" xr:uid="{00000000-0004-0000-0A00-00006A000000}"/>
    <hyperlink ref="M45" location="'Rack Room Work Package'!A1" display="'Rack Room Work Package'!A1" xr:uid="{00000000-0004-0000-0A00-00006B000000}"/>
    <hyperlink ref="N45" location="'Rack Room Work Package'!A1" display="'Rack Room Work Package'!A1" xr:uid="{00000000-0004-0000-0A00-00006C000000}"/>
    <hyperlink ref="O45" location="'Rack Room Work Package'!A1" display="'Rack Room Work Package'!A1" xr:uid="{00000000-0004-0000-0A00-00006D000000}"/>
    <hyperlink ref="P45" location="'Rack Room Work Package'!A1" display="'Rack Room Work Package'!A1" xr:uid="{00000000-0004-0000-0A00-00006E000000}"/>
    <hyperlink ref="Q45" location="'Rack Room Work Package'!A1" display="'Rack Room Work Package'!A1" xr:uid="{00000000-0004-0000-0A00-00006F000000}"/>
    <hyperlink ref="B46" location="'Rack Room Work Package'!A1" display="'Rack Room Work Package'!A1" xr:uid="{00000000-0004-0000-0A00-000070000000}"/>
    <hyperlink ref="C46" location="'Rack Room Work Package'!A1" display="'Rack Room Work Package'!A1" xr:uid="{00000000-0004-0000-0A00-000071000000}"/>
    <hyperlink ref="D46" location="'Rack Room Work Package'!A1" display="'Rack Room Work Package'!A1" xr:uid="{00000000-0004-0000-0A00-000072000000}"/>
    <hyperlink ref="E46" location="'Rack Room Work Package'!A1" display="'Rack Room Work Package'!A1" xr:uid="{00000000-0004-0000-0A00-000073000000}"/>
    <hyperlink ref="F46" location="'Rack Room Work Package'!A1" display="'Rack Room Work Package'!A1" xr:uid="{00000000-0004-0000-0A00-000074000000}"/>
    <hyperlink ref="G46" location="'Rack Room Work Package'!A1" display="'Rack Room Work Package'!A1" xr:uid="{00000000-0004-0000-0A00-000075000000}"/>
    <hyperlink ref="H46" location="'Rack Room Work Package'!A1" display="'Rack Room Work Package'!A1" xr:uid="{00000000-0004-0000-0A00-000076000000}"/>
    <hyperlink ref="I46" location="'Rack Room Work Package'!A1" display="'Rack Room Work Package'!A1" xr:uid="{00000000-0004-0000-0A00-000077000000}"/>
    <hyperlink ref="J46" location="'Rack Room Work Package'!A1" display="'Rack Room Work Package'!A1" xr:uid="{00000000-0004-0000-0A00-000078000000}"/>
    <hyperlink ref="K46" location="'Rack Room Work Package'!A1" display="'Rack Room Work Package'!A1" xr:uid="{00000000-0004-0000-0A00-000079000000}"/>
    <hyperlink ref="L46" location="'Rack Room Work Package'!A1" display="'Rack Room Work Package'!A1" xr:uid="{00000000-0004-0000-0A00-00007A000000}"/>
    <hyperlink ref="M46" location="'Rack Room Work Package'!A1" display="'Rack Room Work Package'!A1" xr:uid="{00000000-0004-0000-0A00-00007B000000}"/>
    <hyperlink ref="N46" location="'Rack Room Work Package'!A1" display="'Rack Room Work Package'!A1" xr:uid="{00000000-0004-0000-0A00-00007C000000}"/>
    <hyperlink ref="O46" location="'Rack Room Work Package'!A1" display="'Rack Room Work Package'!A1" xr:uid="{00000000-0004-0000-0A00-00007D000000}"/>
    <hyperlink ref="P46" location="'Rack Room Work Package'!A1" display="'Rack Room Work Package'!A1" xr:uid="{00000000-0004-0000-0A00-00007E000000}"/>
    <hyperlink ref="Q46" location="'Rack Room Work Package'!A1" display="'Rack Room Work Package'!A1" xr:uid="{00000000-0004-0000-0A00-00007F000000}"/>
    <hyperlink ref="B47" location="'Rack Room Work Package'!A1" display="'Rack Room Work Package'!A1" xr:uid="{00000000-0004-0000-0A00-000080000000}"/>
    <hyperlink ref="C47" location="'Rack Room Work Package'!A1" display="'Rack Room Work Package'!A1" xr:uid="{00000000-0004-0000-0A00-000081000000}"/>
    <hyperlink ref="D47" location="'Rack Room Work Package'!A1" display="'Rack Room Work Package'!A1" xr:uid="{00000000-0004-0000-0A00-000082000000}"/>
    <hyperlink ref="E47" location="'Rack Room Work Package'!A1" display="'Rack Room Work Package'!A1" xr:uid="{00000000-0004-0000-0A00-000083000000}"/>
    <hyperlink ref="F47" location="'Rack Room Work Package'!A1" display="'Rack Room Work Package'!A1" xr:uid="{00000000-0004-0000-0A00-000084000000}"/>
    <hyperlink ref="G47" location="'Rack Room Work Package'!A1" display="'Rack Room Work Package'!A1" xr:uid="{00000000-0004-0000-0A00-000085000000}"/>
    <hyperlink ref="H47" location="'Rack Room Work Package'!A1" display="'Rack Room Work Package'!A1" xr:uid="{00000000-0004-0000-0A00-000086000000}"/>
    <hyperlink ref="I47" location="'Rack Room Work Package'!A1" display="'Rack Room Work Package'!A1" xr:uid="{00000000-0004-0000-0A00-000087000000}"/>
    <hyperlink ref="J47" location="'Rack Room Work Package'!A1" display="'Rack Room Work Package'!A1" xr:uid="{00000000-0004-0000-0A00-000088000000}"/>
    <hyperlink ref="K47" location="'Rack Room Work Package'!A1" display="'Rack Room Work Package'!A1" xr:uid="{00000000-0004-0000-0A00-000089000000}"/>
    <hyperlink ref="L47" location="'Rack Room Work Package'!A1" display="'Rack Room Work Package'!A1" xr:uid="{00000000-0004-0000-0A00-00008A000000}"/>
    <hyperlink ref="M47" location="'Rack Room Work Package'!A1" display="'Rack Room Work Package'!A1" xr:uid="{00000000-0004-0000-0A00-00008B000000}"/>
    <hyperlink ref="N47" location="'Rack Room Work Package'!A1" display="'Rack Room Work Package'!A1" xr:uid="{00000000-0004-0000-0A00-00008C000000}"/>
    <hyperlink ref="O47" location="'Rack Room Work Package'!A1" display="'Rack Room Work Package'!A1" xr:uid="{00000000-0004-0000-0A00-00008D000000}"/>
    <hyperlink ref="P47" location="'Rack Room Work Package'!A1" display="'Rack Room Work Package'!A1" xr:uid="{00000000-0004-0000-0A00-00008E000000}"/>
    <hyperlink ref="Q47" location="'Rack Room Work Package'!A1" display="'Rack Room Work Package'!A1" xr:uid="{00000000-0004-0000-0A00-00008F000000}"/>
    <hyperlink ref="B48" location="'Rack Room Work Package'!A1" display="'Rack Room Work Package'!A1" xr:uid="{00000000-0004-0000-0A00-000090000000}"/>
    <hyperlink ref="C48" location="'Rack Room Work Package'!A1" display="'Rack Room Work Package'!A1" xr:uid="{00000000-0004-0000-0A00-000091000000}"/>
    <hyperlink ref="D48" location="'Rack Room Work Package'!A1" display="'Rack Room Work Package'!A1" xr:uid="{00000000-0004-0000-0A00-000092000000}"/>
    <hyperlink ref="E48" location="'Rack Room Work Package'!A1" display="'Rack Room Work Package'!A1" xr:uid="{00000000-0004-0000-0A00-000093000000}"/>
    <hyperlink ref="F48" location="'Rack Room Work Package'!A1" display="'Rack Room Work Package'!A1" xr:uid="{00000000-0004-0000-0A00-000094000000}"/>
    <hyperlink ref="G48" location="'Rack Room Work Package'!A1" display="'Rack Room Work Package'!A1" xr:uid="{00000000-0004-0000-0A00-000095000000}"/>
    <hyperlink ref="H48" location="'Rack Room Work Package'!A1" display="'Rack Room Work Package'!A1" xr:uid="{00000000-0004-0000-0A00-000096000000}"/>
    <hyperlink ref="I48" location="'Rack Room Work Package'!A1" display="'Rack Room Work Package'!A1" xr:uid="{00000000-0004-0000-0A00-000097000000}"/>
    <hyperlink ref="J48" location="'Rack Room Work Package'!A1" display="'Rack Room Work Package'!A1" xr:uid="{00000000-0004-0000-0A00-000098000000}"/>
    <hyperlink ref="K48" location="'Rack Room Work Package'!A1" display="'Rack Room Work Package'!A1" xr:uid="{00000000-0004-0000-0A00-000099000000}"/>
    <hyperlink ref="L48" location="'Rack Room Work Package'!A1" display="'Rack Room Work Package'!A1" xr:uid="{00000000-0004-0000-0A00-00009A000000}"/>
    <hyperlink ref="M48" location="'Rack Room Work Package'!A1" display="'Rack Room Work Package'!A1" xr:uid="{00000000-0004-0000-0A00-00009B000000}"/>
    <hyperlink ref="N48" location="'Rack Room Work Package'!A1" display="'Rack Room Work Package'!A1" xr:uid="{00000000-0004-0000-0A00-00009C000000}"/>
    <hyperlink ref="O48" location="'Rack Room Work Package'!A1" display="'Rack Room Work Package'!A1" xr:uid="{00000000-0004-0000-0A00-00009D000000}"/>
    <hyperlink ref="P48" location="'Rack Room Work Package'!A1" display="'Rack Room Work Package'!A1" xr:uid="{00000000-0004-0000-0A00-00009E000000}"/>
    <hyperlink ref="Q48" location="'Rack Room Work Package'!A1" display="'Rack Room Work Package'!A1" xr:uid="{00000000-0004-0000-0A00-00009F000000}"/>
    <hyperlink ref="B49" location="'Rack Room Work Package'!A1" display="'Rack Room Work Package'!A1" xr:uid="{00000000-0004-0000-0A00-0000A0000000}"/>
    <hyperlink ref="C49" location="'Rack Room Work Package'!A1" display="'Rack Room Work Package'!A1" xr:uid="{00000000-0004-0000-0A00-0000A1000000}"/>
    <hyperlink ref="D49" location="'Rack Room Work Package'!A1" display="'Rack Room Work Package'!A1" xr:uid="{00000000-0004-0000-0A00-0000A2000000}"/>
    <hyperlink ref="E49" location="'Rack Room Work Package'!A1" display="'Rack Room Work Package'!A1" xr:uid="{00000000-0004-0000-0A00-0000A3000000}"/>
    <hyperlink ref="F49" location="'Rack Room Work Package'!A1" display="'Rack Room Work Package'!A1" xr:uid="{00000000-0004-0000-0A00-0000A4000000}"/>
    <hyperlink ref="G49" location="'Rack Room Work Package'!A1" display="'Rack Room Work Package'!A1" xr:uid="{00000000-0004-0000-0A00-0000A5000000}"/>
    <hyperlink ref="H49" location="'Rack Room Work Package'!A1" display="'Rack Room Work Package'!A1" xr:uid="{00000000-0004-0000-0A00-0000A6000000}"/>
    <hyperlink ref="I49" location="'Rack Room Work Package'!A1" display="'Rack Room Work Package'!A1" xr:uid="{00000000-0004-0000-0A00-0000A7000000}"/>
    <hyperlink ref="J49" location="'Rack Room Work Package'!A1" display="'Rack Room Work Package'!A1" xr:uid="{00000000-0004-0000-0A00-0000A8000000}"/>
    <hyperlink ref="K49" location="'Rack Room Work Package'!A1" display="'Rack Room Work Package'!A1" xr:uid="{00000000-0004-0000-0A00-0000A9000000}"/>
    <hyperlink ref="L49" location="'Rack Room Work Package'!A1" display="'Rack Room Work Package'!A1" xr:uid="{00000000-0004-0000-0A00-0000AA000000}"/>
    <hyperlink ref="M49" location="'Rack Room Work Package'!A1" display="'Rack Room Work Package'!A1" xr:uid="{00000000-0004-0000-0A00-0000AB000000}"/>
    <hyperlink ref="N49" location="'Rack Room Work Package'!A1" display="'Rack Room Work Package'!A1" xr:uid="{00000000-0004-0000-0A00-0000AC000000}"/>
    <hyperlink ref="O49" location="'Rack Room Work Package'!A1" display="'Rack Room Work Package'!A1" xr:uid="{00000000-0004-0000-0A00-0000AD000000}"/>
    <hyperlink ref="P49" location="'Rack Room Work Package'!A1" display="'Rack Room Work Package'!A1" xr:uid="{00000000-0004-0000-0A00-0000AE000000}"/>
    <hyperlink ref="Q49" location="'Rack Room Work Package'!A1" display="'Rack Room Work Package'!A1" xr:uid="{00000000-0004-0000-0A00-0000AF000000}"/>
    <hyperlink ref="B50" location="'Rack Room Work Package'!A1" display="'Rack Room Work Package'!A1" xr:uid="{00000000-0004-0000-0A00-0000B0000000}"/>
    <hyperlink ref="C50" location="'Rack Room Work Package'!A1" display="'Rack Room Work Package'!A1" xr:uid="{00000000-0004-0000-0A00-0000B1000000}"/>
    <hyperlink ref="D50" location="'Rack Room Work Package'!A1" display="'Rack Room Work Package'!A1" xr:uid="{00000000-0004-0000-0A00-0000B2000000}"/>
    <hyperlink ref="E50" location="'Rack Room Work Package'!A1" display="'Rack Room Work Package'!A1" xr:uid="{00000000-0004-0000-0A00-0000B3000000}"/>
    <hyperlink ref="F50" location="'Rack Room Work Package'!A1" display="'Rack Room Work Package'!A1" xr:uid="{00000000-0004-0000-0A00-0000B4000000}"/>
    <hyperlink ref="G50" location="'Rack Room Work Package'!A1" display="'Rack Room Work Package'!A1" xr:uid="{00000000-0004-0000-0A00-0000B5000000}"/>
    <hyperlink ref="H50" location="'Rack Room Work Package'!A1" display="'Rack Room Work Package'!A1" xr:uid="{00000000-0004-0000-0A00-0000B6000000}"/>
    <hyperlink ref="I50" location="'Rack Room Work Package'!A1" display="'Rack Room Work Package'!A1" xr:uid="{00000000-0004-0000-0A00-0000B7000000}"/>
    <hyperlink ref="J50" location="'Rack Room Work Package'!A1" display="'Rack Room Work Package'!A1" xr:uid="{00000000-0004-0000-0A00-0000B8000000}"/>
    <hyperlink ref="K50" location="'Rack Room Work Package'!A1" display="'Rack Room Work Package'!A1" xr:uid="{00000000-0004-0000-0A00-0000B9000000}"/>
    <hyperlink ref="L50" location="'Rack Room Work Package'!A1" display="'Rack Room Work Package'!A1" xr:uid="{00000000-0004-0000-0A00-0000BA000000}"/>
    <hyperlink ref="M50" location="'Rack Room Work Package'!A1" display="'Rack Room Work Package'!A1" xr:uid="{00000000-0004-0000-0A00-0000BB000000}"/>
    <hyperlink ref="N50" location="'Rack Room Work Package'!A1" display="'Rack Room Work Package'!A1" xr:uid="{00000000-0004-0000-0A00-0000BC000000}"/>
    <hyperlink ref="O50" location="'Rack Room Work Package'!A1" display="'Rack Room Work Package'!A1" xr:uid="{00000000-0004-0000-0A00-0000BD000000}"/>
    <hyperlink ref="P50" location="'Rack Room Work Package'!A1" display="'Rack Room Work Package'!A1" xr:uid="{00000000-0004-0000-0A00-0000BE000000}"/>
    <hyperlink ref="Q50" location="'Rack Room Work Package'!A1" display="'Rack Room Work Package'!A1" xr:uid="{00000000-0004-0000-0A00-0000BF000000}"/>
    <hyperlink ref="C11" location="Navigation!A1" display="Return to Navigation Sheet" xr:uid="{00000000-0004-0000-0A00-0000C0000000}"/>
    <hyperlink ref="D11" location="Navigation!A1" display="Return to Navigation Sheet" xr:uid="{00000000-0004-0000-0A00-0000C1000000}"/>
    <hyperlink ref="E11" location="Navigation!A1" display="Return to Navigation Sheet" xr:uid="{00000000-0004-0000-0A00-0000C2000000}"/>
    <hyperlink ref="F11" location="Navigation!A1" display="Return to Navigation Sheet" xr:uid="{00000000-0004-0000-0A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Q130"/>
  <sheetViews>
    <sheetView zoomScale="60" zoomScaleNormal="60" workbookViewId="0"/>
  </sheetViews>
  <sheetFormatPr defaultColWidth="10.8984375" defaultRowHeight="15.6"/>
  <cols>
    <col min="1" max="1" width="3.5" style="395" customWidth="1"/>
    <col min="2" max="2" width="5" style="395" customWidth="1"/>
    <col min="3" max="3" width="6.09765625" style="395" customWidth="1"/>
    <col min="4" max="4" width="15.5" style="395" customWidth="1"/>
    <col min="5" max="12" width="10.8984375" style="395"/>
    <col min="13" max="13" width="16" style="395" customWidth="1"/>
    <col min="14" max="16384" width="10.8984375" style="395"/>
  </cols>
  <sheetData>
    <row r="1" spans="1:17" ht="16.2" thickBot="1"/>
    <row r="2" spans="1:17" ht="26.1" customHeight="1">
      <c r="B2" s="396"/>
      <c r="C2" s="397"/>
      <c r="D2" s="397"/>
      <c r="E2" s="397"/>
      <c r="F2" s="846" t="s">
        <v>44</v>
      </c>
      <c r="G2" s="847"/>
      <c r="H2" s="847"/>
      <c r="I2" s="847"/>
      <c r="J2" s="847"/>
      <c r="K2" s="847"/>
      <c r="L2" s="848"/>
      <c r="M2" s="853" t="s">
        <v>22</v>
      </c>
      <c r="N2" s="906">
        <v>42818</v>
      </c>
      <c r="O2" s="907"/>
      <c r="P2" s="907"/>
      <c r="Q2" s="908"/>
    </row>
    <row r="3" spans="1:17" ht="15.9" customHeight="1" thickBot="1">
      <c r="B3" s="398"/>
      <c r="C3" s="399"/>
      <c r="D3" s="399"/>
      <c r="E3" s="399"/>
      <c r="F3" s="849"/>
      <c r="G3" s="850"/>
      <c r="H3" s="850"/>
      <c r="I3" s="850"/>
      <c r="J3" s="850"/>
      <c r="K3" s="850"/>
      <c r="L3" s="851"/>
      <c r="M3" s="854"/>
      <c r="N3" s="909"/>
      <c r="O3" s="909"/>
      <c r="P3" s="909"/>
      <c r="Q3" s="910"/>
    </row>
    <row r="4" spans="1:17" ht="18" customHeight="1">
      <c r="B4" s="398"/>
      <c r="C4" s="399"/>
      <c r="D4" s="399"/>
      <c r="E4" s="399"/>
      <c r="F4" s="849"/>
      <c r="G4" s="850"/>
      <c r="H4" s="850"/>
      <c r="I4" s="850"/>
      <c r="J4" s="850"/>
      <c r="K4" s="850"/>
      <c r="L4" s="851"/>
      <c r="M4" s="853" t="s">
        <v>23</v>
      </c>
      <c r="N4" s="907" t="s">
        <v>180</v>
      </c>
      <c r="O4" s="907"/>
      <c r="P4" s="907"/>
      <c r="Q4" s="908"/>
    </row>
    <row r="5" spans="1:17" ht="16.2" thickBot="1">
      <c r="B5" s="398"/>
      <c r="C5" s="399"/>
      <c r="D5" s="399"/>
      <c r="E5" s="399"/>
      <c r="F5" s="849"/>
      <c r="G5" s="850"/>
      <c r="H5" s="850"/>
      <c r="I5" s="850"/>
      <c r="J5" s="850"/>
      <c r="K5" s="850"/>
      <c r="L5" s="851"/>
      <c r="M5" s="860"/>
      <c r="N5" s="909"/>
      <c r="O5" s="909"/>
      <c r="P5" s="909"/>
      <c r="Q5" s="910"/>
    </row>
    <row r="6" spans="1:17" ht="21" customHeight="1">
      <c r="B6" s="398"/>
      <c r="C6" s="399"/>
      <c r="D6" s="399"/>
      <c r="E6" s="399"/>
      <c r="F6" s="849"/>
      <c r="G6" s="850"/>
      <c r="H6" s="850"/>
      <c r="I6" s="850"/>
      <c r="J6" s="850"/>
      <c r="K6" s="850"/>
      <c r="L6" s="850"/>
      <c r="M6" s="861" t="s">
        <v>24</v>
      </c>
      <c r="N6" s="911"/>
      <c r="O6" s="911"/>
      <c r="P6" s="911"/>
      <c r="Q6" s="912"/>
    </row>
    <row r="7" spans="1:17" ht="16.2" thickBot="1">
      <c r="B7" s="398"/>
      <c r="C7" s="399"/>
      <c r="D7" s="399"/>
      <c r="E7" s="399"/>
      <c r="F7" s="849"/>
      <c r="G7" s="852"/>
      <c r="H7" s="852"/>
      <c r="I7" s="852"/>
      <c r="J7" s="852"/>
      <c r="K7" s="852"/>
      <c r="L7" s="852"/>
      <c r="M7" s="862"/>
      <c r="N7" s="913"/>
      <c r="O7" s="913"/>
      <c r="P7" s="913"/>
      <c r="Q7" s="914"/>
    </row>
    <row r="8" spans="1:17" s="400" customFormat="1" ht="27" customHeight="1">
      <c r="B8" s="805" t="s">
        <v>26</v>
      </c>
      <c r="C8" s="806"/>
      <c r="D8" s="806"/>
      <c r="E8" s="806"/>
      <c r="F8" s="807"/>
      <c r="G8" s="805" t="s">
        <v>25</v>
      </c>
      <c r="H8" s="806"/>
      <c r="I8" s="806"/>
      <c r="J8" s="806"/>
      <c r="K8" s="806"/>
      <c r="L8" s="806"/>
      <c r="M8" s="828"/>
      <c r="N8" s="829" t="s">
        <v>27</v>
      </c>
      <c r="O8" s="830"/>
      <c r="P8" s="830"/>
      <c r="Q8" s="828"/>
    </row>
    <row r="9" spans="1:17" ht="24" customHeight="1">
      <c r="B9" s="831" t="str">
        <f>'Det Sup Syst Control Account'!C89</f>
        <v>Control Room Work Package</v>
      </c>
      <c r="C9" s="832"/>
      <c r="D9" s="832"/>
      <c r="E9" s="832"/>
      <c r="F9" s="833"/>
      <c r="G9" s="829" t="str">
        <f>'Det Sup Syst Control Account'!B89</f>
        <v>2.04.01.08</v>
      </c>
      <c r="H9" s="830"/>
      <c r="I9" s="830"/>
      <c r="J9" s="830"/>
      <c r="K9" s="830"/>
      <c r="L9" s="830"/>
      <c r="M9" s="828"/>
      <c r="N9" s="829" t="s">
        <v>43</v>
      </c>
      <c r="O9" s="830"/>
      <c r="P9" s="830"/>
      <c r="Q9" s="828"/>
    </row>
    <row r="10" spans="1:17" ht="24" customHeight="1" thickBot="1">
      <c r="B10" s="834"/>
      <c r="C10" s="835"/>
      <c r="D10" s="835"/>
      <c r="E10" s="835"/>
      <c r="F10" s="836"/>
      <c r="G10" s="837"/>
      <c r="H10" s="838"/>
      <c r="I10" s="838"/>
      <c r="J10" s="838"/>
      <c r="K10" s="838"/>
      <c r="L10" s="838"/>
      <c r="M10" s="839"/>
      <c r="N10" s="837"/>
      <c r="O10" s="838"/>
      <c r="P10" s="838"/>
      <c r="Q10" s="839"/>
    </row>
    <row r="11" spans="1:17" ht="24" customHeight="1" thickBot="1">
      <c r="B11" s="469"/>
      <c r="C11" s="788" t="s">
        <v>362</v>
      </c>
      <c r="D11" s="788"/>
      <c r="E11" s="788"/>
      <c r="F11" s="788"/>
      <c r="G11" s="468"/>
      <c r="H11" s="468"/>
      <c r="I11" s="468"/>
      <c r="J11" s="468"/>
      <c r="K11" s="468"/>
      <c r="L11" s="468"/>
      <c r="M11" s="468"/>
      <c r="N11" s="470"/>
      <c r="O11" s="470"/>
      <c r="P11" s="470"/>
      <c r="Q11" s="471"/>
    </row>
    <row r="12" spans="1:17" s="400" customFormat="1" ht="27" customHeight="1">
      <c r="A12" s="395"/>
      <c r="B12" s="802" t="s">
        <v>28</v>
      </c>
      <c r="C12" s="803"/>
      <c r="D12" s="803"/>
      <c r="E12" s="803"/>
      <c r="F12" s="803"/>
      <c r="G12" s="803"/>
      <c r="H12" s="803"/>
      <c r="I12" s="803"/>
      <c r="J12" s="803"/>
      <c r="K12" s="803"/>
      <c r="L12" s="803"/>
      <c r="M12" s="803"/>
      <c r="N12" s="803"/>
      <c r="O12" s="803"/>
      <c r="P12" s="803"/>
      <c r="Q12" s="804"/>
    </row>
    <row r="13" spans="1:17" ht="18" customHeight="1">
      <c r="B13" s="899" t="s">
        <v>437</v>
      </c>
      <c r="C13" s="900"/>
      <c r="D13" s="900"/>
      <c r="E13" s="900"/>
      <c r="F13" s="900"/>
      <c r="G13" s="900"/>
      <c r="H13" s="900"/>
      <c r="I13" s="900"/>
      <c r="J13" s="900"/>
      <c r="K13" s="900"/>
      <c r="L13" s="900"/>
      <c r="M13" s="900"/>
      <c r="N13" s="900"/>
      <c r="O13" s="900"/>
      <c r="P13" s="900"/>
      <c r="Q13" s="901"/>
    </row>
    <row r="14" spans="1:17" ht="18" customHeight="1">
      <c r="B14" s="899"/>
      <c r="C14" s="900"/>
      <c r="D14" s="900"/>
      <c r="E14" s="900"/>
      <c r="F14" s="900"/>
      <c r="G14" s="900"/>
      <c r="H14" s="900"/>
      <c r="I14" s="900"/>
      <c r="J14" s="900"/>
      <c r="K14" s="900"/>
      <c r="L14" s="900"/>
      <c r="M14" s="900"/>
      <c r="N14" s="900"/>
      <c r="O14" s="900"/>
      <c r="P14" s="900"/>
      <c r="Q14" s="901"/>
    </row>
    <row r="15" spans="1:17" ht="18" customHeight="1">
      <c r="B15" s="899"/>
      <c r="C15" s="900"/>
      <c r="D15" s="900"/>
      <c r="E15" s="900"/>
      <c r="F15" s="900"/>
      <c r="G15" s="900"/>
      <c r="H15" s="900"/>
      <c r="I15" s="900"/>
      <c r="J15" s="900"/>
      <c r="K15" s="900"/>
      <c r="L15" s="900"/>
      <c r="M15" s="900"/>
      <c r="N15" s="900"/>
      <c r="O15" s="900"/>
      <c r="P15" s="900"/>
      <c r="Q15" s="901"/>
    </row>
    <row r="16" spans="1:17" ht="18" customHeight="1">
      <c r="B16" s="899"/>
      <c r="C16" s="900"/>
      <c r="D16" s="900"/>
      <c r="E16" s="900"/>
      <c r="F16" s="900"/>
      <c r="G16" s="900"/>
      <c r="H16" s="900"/>
      <c r="I16" s="900"/>
      <c r="J16" s="900"/>
      <c r="K16" s="900"/>
      <c r="L16" s="900"/>
      <c r="M16" s="900"/>
      <c r="N16" s="900"/>
      <c r="O16" s="900"/>
      <c r="P16" s="900"/>
      <c r="Q16" s="901"/>
    </row>
    <row r="17" spans="2:17" ht="18" customHeight="1">
      <c r="B17" s="899"/>
      <c r="C17" s="900"/>
      <c r="D17" s="900"/>
      <c r="E17" s="900"/>
      <c r="F17" s="900"/>
      <c r="G17" s="900"/>
      <c r="H17" s="900"/>
      <c r="I17" s="900"/>
      <c r="J17" s="900"/>
      <c r="K17" s="900"/>
      <c r="L17" s="900"/>
      <c r="M17" s="900"/>
      <c r="N17" s="900"/>
      <c r="O17" s="900"/>
      <c r="P17" s="900"/>
      <c r="Q17" s="901"/>
    </row>
    <row r="18" spans="2:17" ht="18" customHeight="1">
      <c r="B18" s="899"/>
      <c r="C18" s="900"/>
      <c r="D18" s="900"/>
      <c r="E18" s="900"/>
      <c r="F18" s="900"/>
      <c r="G18" s="900"/>
      <c r="H18" s="900"/>
      <c r="I18" s="900"/>
      <c r="J18" s="900"/>
      <c r="K18" s="900"/>
      <c r="L18" s="900"/>
      <c r="M18" s="900"/>
      <c r="N18" s="900"/>
      <c r="O18" s="900"/>
      <c r="P18" s="900"/>
      <c r="Q18" s="901"/>
    </row>
    <row r="19" spans="2:17" ht="18" customHeight="1">
      <c r="B19" s="899"/>
      <c r="C19" s="900"/>
      <c r="D19" s="900"/>
      <c r="E19" s="900"/>
      <c r="F19" s="900"/>
      <c r="G19" s="900"/>
      <c r="H19" s="900"/>
      <c r="I19" s="900"/>
      <c r="J19" s="900"/>
      <c r="K19" s="900"/>
      <c r="L19" s="900"/>
      <c r="M19" s="900"/>
      <c r="N19" s="900"/>
      <c r="O19" s="900"/>
      <c r="P19" s="900"/>
      <c r="Q19" s="901"/>
    </row>
    <row r="20" spans="2:17" ht="18" customHeight="1">
      <c r="B20" s="899"/>
      <c r="C20" s="900"/>
      <c r="D20" s="900"/>
      <c r="E20" s="900"/>
      <c r="F20" s="900"/>
      <c r="G20" s="900"/>
      <c r="H20" s="900"/>
      <c r="I20" s="900"/>
      <c r="J20" s="900"/>
      <c r="K20" s="900"/>
      <c r="L20" s="900"/>
      <c r="M20" s="900"/>
      <c r="N20" s="900"/>
      <c r="O20" s="900"/>
      <c r="P20" s="900"/>
      <c r="Q20" s="901"/>
    </row>
    <row r="21" spans="2:17" ht="18" customHeight="1">
      <c r="B21" s="899"/>
      <c r="C21" s="900"/>
      <c r="D21" s="900"/>
      <c r="E21" s="900"/>
      <c r="F21" s="900"/>
      <c r="G21" s="900"/>
      <c r="H21" s="900"/>
      <c r="I21" s="900"/>
      <c r="J21" s="900"/>
      <c r="K21" s="900"/>
      <c r="L21" s="900"/>
      <c r="M21" s="900"/>
      <c r="N21" s="900"/>
      <c r="O21" s="900"/>
      <c r="P21" s="900"/>
      <c r="Q21" s="901"/>
    </row>
    <row r="22" spans="2:17" ht="18" customHeight="1">
      <c r="B22" s="899"/>
      <c r="C22" s="900"/>
      <c r="D22" s="900"/>
      <c r="E22" s="900"/>
      <c r="F22" s="900"/>
      <c r="G22" s="900"/>
      <c r="H22" s="900"/>
      <c r="I22" s="900"/>
      <c r="J22" s="900"/>
      <c r="K22" s="900"/>
      <c r="L22" s="900"/>
      <c r="M22" s="900"/>
      <c r="N22" s="900"/>
      <c r="O22" s="900"/>
      <c r="P22" s="900"/>
      <c r="Q22" s="901"/>
    </row>
    <row r="23" spans="2:17" ht="18" customHeight="1">
      <c r="B23" s="902"/>
      <c r="C23" s="900"/>
      <c r="D23" s="900"/>
      <c r="E23" s="900"/>
      <c r="F23" s="900"/>
      <c r="G23" s="900"/>
      <c r="H23" s="900"/>
      <c r="I23" s="900"/>
      <c r="J23" s="900"/>
      <c r="K23" s="900"/>
      <c r="L23" s="900"/>
      <c r="M23" s="900"/>
      <c r="N23" s="900"/>
      <c r="O23" s="900"/>
      <c r="P23" s="900"/>
      <c r="Q23" s="901"/>
    </row>
    <row r="24" spans="2:17" ht="18" customHeight="1">
      <c r="B24" s="902"/>
      <c r="C24" s="900"/>
      <c r="D24" s="900"/>
      <c r="E24" s="900"/>
      <c r="F24" s="900"/>
      <c r="G24" s="900"/>
      <c r="H24" s="900"/>
      <c r="I24" s="900"/>
      <c r="J24" s="900"/>
      <c r="K24" s="900"/>
      <c r="L24" s="900"/>
      <c r="M24" s="900"/>
      <c r="N24" s="900"/>
      <c r="O24" s="900"/>
      <c r="P24" s="900"/>
      <c r="Q24" s="901"/>
    </row>
    <row r="25" spans="2:17" ht="18" customHeight="1">
      <c r="B25" s="902"/>
      <c r="C25" s="900"/>
      <c r="D25" s="900"/>
      <c r="E25" s="900"/>
      <c r="F25" s="900"/>
      <c r="G25" s="900"/>
      <c r="H25" s="900"/>
      <c r="I25" s="900"/>
      <c r="J25" s="900"/>
      <c r="K25" s="900"/>
      <c r="L25" s="900"/>
      <c r="M25" s="900"/>
      <c r="N25" s="900"/>
      <c r="O25" s="900"/>
      <c r="P25" s="900"/>
      <c r="Q25" s="901"/>
    </row>
    <row r="26" spans="2:17" ht="18" customHeight="1">
      <c r="B26" s="902"/>
      <c r="C26" s="900"/>
      <c r="D26" s="900"/>
      <c r="E26" s="900"/>
      <c r="F26" s="900"/>
      <c r="G26" s="900"/>
      <c r="H26" s="900"/>
      <c r="I26" s="900"/>
      <c r="J26" s="900"/>
      <c r="K26" s="900"/>
      <c r="L26" s="900"/>
      <c r="M26" s="900"/>
      <c r="N26" s="900"/>
      <c r="O26" s="900"/>
      <c r="P26" s="900"/>
      <c r="Q26" s="901"/>
    </row>
    <row r="27" spans="2:17" ht="18" customHeight="1">
      <c r="B27" s="902"/>
      <c r="C27" s="900"/>
      <c r="D27" s="900"/>
      <c r="E27" s="900"/>
      <c r="F27" s="900"/>
      <c r="G27" s="900"/>
      <c r="H27" s="900"/>
      <c r="I27" s="900"/>
      <c r="J27" s="900"/>
      <c r="K27" s="900"/>
      <c r="L27" s="900"/>
      <c r="M27" s="900"/>
      <c r="N27" s="900"/>
      <c r="O27" s="900"/>
      <c r="P27" s="900"/>
      <c r="Q27" s="901"/>
    </row>
    <row r="28" spans="2:17" ht="15" customHeight="1">
      <c r="B28" s="902"/>
      <c r="C28" s="900"/>
      <c r="D28" s="900"/>
      <c r="E28" s="900"/>
      <c r="F28" s="900"/>
      <c r="G28" s="900"/>
      <c r="H28" s="900"/>
      <c r="I28" s="900"/>
      <c r="J28" s="900"/>
      <c r="K28" s="900"/>
      <c r="L28" s="900"/>
      <c r="M28" s="900"/>
      <c r="N28" s="900"/>
      <c r="O28" s="900"/>
      <c r="P28" s="900"/>
      <c r="Q28" s="901"/>
    </row>
    <row r="29" spans="2:17" ht="15" customHeight="1">
      <c r="B29" s="902"/>
      <c r="C29" s="900"/>
      <c r="D29" s="900"/>
      <c r="E29" s="900"/>
      <c r="F29" s="900"/>
      <c r="G29" s="900"/>
      <c r="H29" s="900"/>
      <c r="I29" s="900"/>
      <c r="J29" s="900"/>
      <c r="K29" s="900"/>
      <c r="L29" s="900"/>
      <c r="M29" s="900"/>
      <c r="N29" s="900"/>
      <c r="O29" s="900"/>
      <c r="P29" s="900"/>
      <c r="Q29" s="901"/>
    </row>
    <row r="30" spans="2:17" ht="15" customHeight="1">
      <c r="B30" s="902"/>
      <c r="C30" s="900"/>
      <c r="D30" s="900"/>
      <c r="E30" s="900"/>
      <c r="F30" s="900"/>
      <c r="G30" s="900"/>
      <c r="H30" s="900"/>
      <c r="I30" s="900"/>
      <c r="J30" s="900"/>
      <c r="K30" s="900"/>
      <c r="L30" s="900"/>
      <c r="M30" s="900"/>
      <c r="N30" s="900"/>
      <c r="O30" s="900"/>
      <c r="P30" s="900"/>
      <c r="Q30" s="901"/>
    </row>
    <row r="31" spans="2:17" ht="15" customHeight="1">
      <c r="B31" s="902"/>
      <c r="C31" s="900"/>
      <c r="D31" s="900"/>
      <c r="E31" s="900"/>
      <c r="F31" s="900"/>
      <c r="G31" s="900"/>
      <c r="H31" s="900"/>
      <c r="I31" s="900"/>
      <c r="J31" s="900"/>
      <c r="K31" s="900"/>
      <c r="L31" s="900"/>
      <c r="M31" s="900"/>
      <c r="N31" s="900"/>
      <c r="O31" s="900"/>
      <c r="P31" s="900"/>
      <c r="Q31" s="901"/>
    </row>
    <row r="32" spans="2:17" ht="15" customHeight="1">
      <c r="B32" s="902"/>
      <c r="C32" s="900"/>
      <c r="D32" s="900"/>
      <c r="E32" s="900"/>
      <c r="F32" s="900"/>
      <c r="G32" s="900"/>
      <c r="H32" s="900"/>
      <c r="I32" s="900"/>
      <c r="J32" s="900"/>
      <c r="K32" s="900"/>
      <c r="L32" s="900"/>
      <c r="M32" s="900"/>
      <c r="N32" s="900"/>
      <c r="O32" s="900"/>
      <c r="P32" s="900"/>
      <c r="Q32" s="901"/>
    </row>
    <row r="33" spans="2:17" ht="15.9" customHeight="1" thickBot="1">
      <c r="B33" s="903"/>
      <c r="C33" s="904"/>
      <c r="D33" s="904"/>
      <c r="E33" s="904"/>
      <c r="F33" s="904"/>
      <c r="G33" s="904"/>
      <c r="H33" s="904"/>
      <c r="I33" s="904"/>
      <c r="J33" s="904"/>
      <c r="K33" s="904"/>
      <c r="L33" s="904"/>
      <c r="M33" s="904"/>
      <c r="N33" s="904"/>
      <c r="O33" s="904"/>
      <c r="P33" s="904"/>
      <c r="Q33" s="905"/>
    </row>
    <row r="34" spans="2:17" s="400" customFormat="1" ht="27" customHeight="1">
      <c r="B34" s="805" t="s">
        <v>29</v>
      </c>
      <c r="C34" s="806"/>
      <c r="D34" s="806"/>
      <c r="E34" s="806"/>
      <c r="F34" s="806"/>
      <c r="G34" s="806"/>
      <c r="H34" s="806"/>
      <c r="I34" s="806"/>
      <c r="J34" s="806"/>
      <c r="K34" s="806"/>
      <c r="L34" s="806"/>
      <c r="M34" s="806"/>
      <c r="N34" s="806"/>
      <c r="O34" s="806"/>
      <c r="P34" s="806"/>
      <c r="Q34" s="807"/>
    </row>
    <row r="35" spans="2:17">
      <c r="B35" s="401"/>
      <c r="Q35" s="402"/>
    </row>
    <row r="36" spans="2:17">
      <c r="B36" s="401"/>
      <c r="Q36" s="402"/>
    </row>
    <row r="37" spans="2:17" ht="18.600000000000001" thickBot="1">
      <c r="B37" s="401"/>
      <c r="C37" s="403"/>
      <c r="D37" s="404" t="s">
        <v>30</v>
      </c>
      <c r="Q37" s="402"/>
    </row>
    <row r="38" spans="2:17" ht="18.600000000000001" thickBot="1">
      <c r="B38" s="401"/>
      <c r="C38" s="403"/>
      <c r="D38" s="404" t="s">
        <v>31</v>
      </c>
      <c r="Q38" s="402"/>
    </row>
    <row r="39" spans="2:17" ht="18.600000000000001" thickBot="1">
      <c r="B39" s="401"/>
      <c r="C39" s="403"/>
      <c r="D39" s="404" t="s">
        <v>32</v>
      </c>
      <c r="Q39" s="402"/>
    </row>
    <row r="40" spans="2:17" ht="18.600000000000001" thickBot="1">
      <c r="B40" s="401"/>
      <c r="C40" s="403"/>
      <c r="D40" s="404" t="s">
        <v>33</v>
      </c>
      <c r="Q40" s="402"/>
    </row>
    <row r="41" spans="2:17" ht="18.600000000000001" thickBot="1">
      <c r="B41" s="401"/>
      <c r="C41" s="403"/>
      <c r="D41" s="404" t="s">
        <v>34</v>
      </c>
      <c r="Q41" s="402"/>
    </row>
    <row r="42" spans="2:17" ht="18.600000000000001" thickBot="1">
      <c r="B42" s="401"/>
      <c r="C42" s="403" t="s">
        <v>42</v>
      </c>
      <c r="D42" s="404" t="s">
        <v>35</v>
      </c>
      <c r="Q42" s="402"/>
    </row>
    <row r="43" spans="2:17" ht="18.600000000000001" thickBot="1">
      <c r="B43" s="401"/>
      <c r="C43" s="403" t="s">
        <v>42</v>
      </c>
      <c r="D43" s="404" t="s">
        <v>36</v>
      </c>
      <c r="Q43" s="402"/>
    </row>
    <row r="44" spans="2:17" ht="18.600000000000001" thickBot="1">
      <c r="B44" s="401"/>
      <c r="C44" s="403"/>
      <c r="D44" s="404" t="s">
        <v>37</v>
      </c>
      <c r="H44" s="407"/>
      <c r="Q44" s="402"/>
    </row>
    <row r="45" spans="2:17">
      <c r="B45" s="401"/>
      <c r="Q45" s="402"/>
    </row>
    <row r="46" spans="2:17" ht="16.2" thickBot="1">
      <c r="B46" s="405"/>
      <c r="C46" s="403"/>
      <c r="D46" s="403"/>
      <c r="E46" s="403"/>
      <c r="F46" s="403"/>
      <c r="G46" s="403"/>
      <c r="H46" s="403"/>
      <c r="I46" s="403"/>
      <c r="J46" s="403"/>
      <c r="K46" s="403"/>
      <c r="L46" s="403"/>
      <c r="M46" s="403"/>
      <c r="N46" s="403"/>
      <c r="O46" s="403"/>
      <c r="P46" s="403"/>
      <c r="Q46" s="406"/>
    </row>
    <row r="47" spans="2:17" s="400" customFormat="1" ht="26.1" customHeight="1">
      <c r="B47" s="805" t="s">
        <v>38</v>
      </c>
      <c r="C47" s="806"/>
      <c r="D47" s="806"/>
      <c r="E47" s="806"/>
      <c r="F47" s="806"/>
      <c r="G47" s="806"/>
      <c r="H47" s="806"/>
      <c r="I47" s="806"/>
      <c r="J47" s="806"/>
      <c r="K47" s="806"/>
      <c r="L47" s="806"/>
      <c r="M47" s="806"/>
      <c r="N47" s="806"/>
      <c r="O47" s="806"/>
      <c r="P47" s="806"/>
      <c r="Q47" s="807"/>
    </row>
    <row r="48" spans="2:17">
      <c r="B48" s="808" t="s">
        <v>179</v>
      </c>
      <c r="C48" s="809"/>
      <c r="D48" s="809"/>
      <c r="E48" s="809"/>
      <c r="F48" s="809"/>
      <c r="G48" s="809"/>
      <c r="H48" s="809"/>
      <c r="I48" s="809"/>
      <c r="J48" s="809"/>
      <c r="K48" s="809"/>
      <c r="L48" s="809"/>
      <c r="M48" s="809"/>
      <c r="N48" s="809"/>
      <c r="O48" s="809"/>
      <c r="P48" s="809"/>
      <c r="Q48" s="810"/>
    </row>
    <row r="49" spans="2:17">
      <c r="B49" s="811"/>
      <c r="C49" s="809"/>
      <c r="D49" s="809"/>
      <c r="E49" s="809"/>
      <c r="F49" s="809"/>
      <c r="G49" s="809"/>
      <c r="H49" s="809"/>
      <c r="I49" s="809"/>
      <c r="J49" s="809"/>
      <c r="K49" s="809"/>
      <c r="L49" s="809"/>
      <c r="M49" s="809"/>
      <c r="N49" s="809"/>
      <c r="O49" s="809"/>
      <c r="P49" s="809"/>
      <c r="Q49" s="810"/>
    </row>
    <row r="50" spans="2:17">
      <c r="B50" s="811"/>
      <c r="C50" s="809"/>
      <c r="D50" s="809"/>
      <c r="E50" s="809"/>
      <c r="F50" s="809"/>
      <c r="G50" s="809"/>
      <c r="H50" s="809"/>
      <c r="I50" s="809"/>
      <c r="J50" s="809"/>
      <c r="K50" s="809"/>
      <c r="L50" s="809"/>
      <c r="M50" s="809"/>
      <c r="N50" s="809"/>
      <c r="O50" s="809"/>
      <c r="P50" s="809"/>
      <c r="Q50" s="810"/>
    </row>
    <row r="51" spans="2:17">
      <c r="B51" s="811"/>
      <c r="C51" s="809"/>
      <c r="D51" s="809"/>
      <c r="E51" s="809"/>
      <c r="F51" s="809"/>
      <c r="G51" s="809"/>
      <c r="H51" s="809"/>
      <c r="I51" s="809"/>
      <c r="J51" s="809"/>
      <c r="K51" s="809"/>
      <c r="L51" s="809"/>
      <c r="M51" s="809"/>
      <c r="N51" s="809"/>
      <c r="O51" s="809"/>
      <c r="P51" s="809"/>
      <c r="Q51" s="810"/>
    </row>
    <row r="52" spans="2:17">
      <c r="B52" s="811"/>
      <c r="C52" s="809"/>
      <c r="D52" s="809"/>
      <c r="E52" s="809"/>
      <c r="F52" s="809"/>
      <c r="G52" s="809"/>
      <c r="H52" s="809"/>
      <c r="I52" s="809"/>
      <c r="J52" s="809"/>
      <c r="K52" s="809"/>
      <c r="L52" s="809"/>
      <c r="M52" s="809"/>
      <c r="N52" s="809"/>
      <c r="O52" s="809"/>
      <c r="P52" s="809"/>
      <c r="Q52" s="810"/>
    </row>
    <row r="53" spans="2:17">
      <c r="B53" s="811"/>
      <c r="C53" s="809"/>
      <c r="D53" s="809"/>
      <c r="E53" s="809"/>
      <c r="F53" s="809"/>
      <c r="G53" s="809"/>
      <c r="H53" s="809"/>
      <c r="I53" s="809"/>
      <c r="J53" s="809"/>
      <c r="K53" s="809"/>
      <c r="L53" s="809"/>
      <c r="M53" s="809"/>
      <c r="N53" s="809"/>
      <c r="O53" s="809"/>
      <c r="P53" s="809"/>
      <c r="Q53" s="810"/>
    </row>
    <row r="54" spans="2:17">
      <c r="B54" s="811"/>
      <c r="C54" s="809"/>
      <c r="D54" s="809"/>
      <c r="E54" s="809"/>
      <c r="F54" s="809"/>
      <c r="G54" s="809"/>
      <c r="H54" s="809"/>
      <c r="I54" s="809"/>
      <c r="J54" s="809"/>
      <c r="K54" s="809"/>
      <c r="L54" s="809"/>
      <c r="M54" s="809"/>
      <c r="N54" s="809"/>
      <c r="O54" s="809"/>
      <c r="P54" s="809"/>
      <c r="Q54" s="810"/>
    </row>
    <row r="55" spans="2:17">
      <c r="B55" s="811"/>
      <c r="C55" s="809"/>
      <c r="D55" s="809"/>
      <c r="E55" s="809"/>
      <c r="F55" s="809"/>
      <c r="G55" s="809"/>
      <c r="H55" s="809"/>
      <c r="I55" s="809"/>
      <c r="J55" s="809"/>
      <c r="K55" s="809"/>
      <c r="L55" s="809"/>
      <c r="M55" s="809"/>
      <c r="N55" s="809"/>
      <c r="O55" s="809"/>
      <c r="P55" s="809"/>
      <c r="Q55" s="810"/>
    </row>
    <row r="56" spans="2:17">
      <c r="B56" s="811"/>
      <c r="C56" s="809"/>
      <c r="D56" s="809"/>
      <c r="E56" s="809"/>
      <c r="F56" s="809"/>
      <c r="G56" s="809"/>
      <c r="H56" s="809"/>
      <c r="I56" s="809"/>
      <c r="J56" s="809"/>
      <c r="K56" s="809"/>
      <c r="L56" s="809"/>
      <c r="M56" s="809"/>
      <c r="N56" s="809"/>
      <c r="O56" s="809"/>
      <c r="P56" s="809"/>
      <c r="Q56" s="810"/>
    </row>
    <row r="57" spans="2:17">
      <c r="B57" s="811"/>
      <c r="C57" s="809"/>
      <c r="D57" s="809"/>
      <c r="E57" s="809"/>
      <c r="F57" s="809"/>
      <c r="G57" s="809"/>
      <c r="H57" s="809"/>
      <c r="I57" s="809"/>
      <c r="J57" s="809"/>
      <c r="K57" s="809"/>
      <c r="L57" s="809"/>
      <c r="M57" s="809"/>
      <c r="N57" s="809"/>
      <c r="O57" s="809"/>
      <c r="P57" s="809"/>
      <c r="Q57" s="810"/>
    </row>
    <row r="58" spans="2:17">
      <c r="B58" s="811"/>
      <c r="C58" s="809"/>
      <c r="D58" s="809"/>
      <c r="E58" s="809"/>
      <c r="F58" s="809"/>
      <c r="G58" s="809"/>
      <c r="H58" s="809"/>
      <c r="I58" s="809"/>
      <c r="J58" s="809"/>
      <c r="K58" s="809"/>
      <c r="L58" s="809"/>
      <c r="M58" s="809"/>
      <c r="N58" s="809"/>
      <c r="O58" s="809"/>
      <c r="P58" s="809"/>
      <c r="Q58" s="810"/>
    </row>
    <row r="59" spans="2:17" ht="16.2" thickBot="1">
      <c r="B59" s="812"/>
      <c r="C59" s="813"/>
      <c r="D59" s="813"/>
      <c r="E59" s="813"/>
      <c r="F59" s="813"/>
      <c r="G59" s="813"/>
      <c r="H59" s="813"/>
      <c r="I59" s="813"/>
      <c r="J59" s="813"/>
      <c r="K59" s="813"/>
      <c r="L59" s="813"/>
      <c r="M59" s="813"/>
      <c r="N59" s="813"/>
      <c r="O59" s="813"/>
      <c r="P59" s="813"/>
      <c r="Q59" s="814"/>
    </row>
    <row r="60" spans="2:17">
      <c r="B60" s="815" t="s">
        <v>39</v>
      </c>
      <c r="C60" s="816"/>
      <c r="D60" s="816"/>
      <c r="E60" s="816"/>
      <c r="F60" s="816"/>
      <c r="G60" s="816"/>
      <c r="H60" s="816"/>
      <c r="I60" s="816"/>
      <c r="J60" s="816"/>
      <c r="K60" s="816"/>
      <c r="L60" s="816"/>
      <c r="M60" s="816"/>
      <c r="N60" s="816"/>
      <c r="O60" s="816"/>
      <c r="P60" s="816"/>
      <c r="Q60" s="817"/>
    </row>
    <row r="61" spans="2:17">
      <c r="B61" s="818"/>
      <c r="C61" s="819"/>
      <c r="D61" s="819"/>
      <c r="E61" s="819"/>
      <c r="F61" s="819"/>
      <c r="G61" s="819"/>
      <c r="H61" s="819"/>
      <c r="I61" s="819"/>
      <c r="J61" s="819"/>
      <c r="K61" s="819"/>
      <c r="L61" s="819"/>
      <c r="M61" s="819"/>
      <c r="N61" s="819"/>
      <c r="O61" s="819"/>
      <c r="P61" s="819"/>
      <c r="Q61" s="820"/>
    </row>
    <row r="62" spans="2:17">
      <c r="B62" s="795" t="s">
        <v>200</v>
      </c>
      <c r="C62" s="796"/>
      <c r="D62" s="796"/>
      <c r="E62" s="796"/>
      <c r="F62" s="796"/>
      <c r="G62" s="796"/>
      <c r="H62" s="796"/>
      <c r="I62" s="796"/>
      <c r="J62" s="796"/>
      <c r="K62" s="796"/>
      <c r="L62" s="796"/>
      <c r="M62" s="796"/>
      <c r="N62" s="796"/>
      <c r="O62" s="796"/>
      <c r="P62" s="796"/>
      <c r="Q62" s="797"/>
    </row>
    <row r="63" spans="2:17">
      <c r="B63" s="798"/>
      <c r="C63" s="796"/>
      <c r="D63" s="796"/>
      <c r="E63" s="796"/>
      <c r="F63" s="796"/>
      <c r="G63" s="796"/>
      <c r="H63" s="796"/>
      <c r="I63" s="796"/>
      <c r="J63" s="796"/>
      <c r="K63" s="796"/>
      <c r="L63" s="796"/>
      <c r="M63" s="796"/>
      <c r="N63" s="796"/>
      <c r="O63" s="796"/>
      <c r="P63" s="796"/>
      <c r="Q63" s="797"/>
    </row>
    <row r="64" spans="2:17">
      <c r="B64" s="798"/>
      <c r="C64" s="796"/>
      <c r="D64" s="796"/>
      <c r="E64" s="796"/>
      <c r="F64" s="796"/>
      <c r="G64" s="796"/>
      <c r="H64" s="796"/>
      <c r="I64" s="796"/>
      <c r="J64" s="796"/>
      <c r="K64" s="796"/>
      <c r="L64" s="796"/>
      <c r="M64" s="796"/>
      <c r="N64" s="796"/>
      <c r="O64" s="796"/>
      <c r="P64" s="796"/>
      <c r="Q64" s="797"/>
    </row>
    <row r="65" spans="2:17">
      <c r="B65" s="798"/>
      <c r="C65" s="796"/>
      <c r="D65" s="796"/>
      <c r="E65" s="796"/>
      <c r="F65" s="796"/>
      <c r="G65" s="796"/>
      <c r="H65" s="796"/>
      <c r="I65" s="796"/>
      <c r="J65" s="796"/>
      <c r="K65" s="796"/>
      <c r="L65" s="796"/>
      <c r="M65" s="796"/>
      <c r="N65" s="796"/>
      <c r="O65" s="796"/>
      <c r="P65" s="796"/>
      <c r="Q65" s="797"/>
    </row>
    <row r="66" spans="2:17">
      <c r="B66" s="798"/>
      <c r="C66" s="796"/>
      <c r="D66" s="796"/>
      <c r="E66" s="796"/>
      <c r="F66" s="796"/>
      <c r="G66" s="796"/>
      <c r="H66" s="796"/>
      <c r="I66" s="796"/>
      <c r="J66" s="796"/>
      <c r="K66" s="796"/>
      <c r="L66" s="796"/>
      <c r="M66" s="796"/>
      <c r="N66" s="796"/>
      <c r="O66" s="796"/>
      <c r="P66" s="796"/>
      <c r="Q66" s="797"/>
    </row>
    <row r="67" spans="2:17">
      <c r="B67" s="798"/>
      <c r="C67" s="796"/>
      <c r="D67" s="796"/>
      <c r="E67" s="796"/>
      <c r="F67" s="796"/>
      <c r="G67" s="796"/>
      <c r="H67" s="796"/>
      <c r="I67" s="796"/>
      <c r="J67" s="796"/>
      <c r="K67" s="796"/>
      <c r="L67" s="796"/>
      <c r="M67" s="796"/>
      <c r="N67" s="796"/>
      <c r="O67" s="796"/>
      <c r="P67" s="796"/>
      <c r="Q67" s="797"/>
    </row>
    <row r="68" spans="2:17">
      <c r="B68" s="798"/>
      <c r="C68" s="796"/>
      <c r="D68" s="796"/>
      <c r="E68" s="796"/>
      <c r="F68" s="796"/>
      <c r="G68" s="796"/>
      <c r="H68" s="796"/>
      <c r="I68" s="796"/>
      <c r="J68" s="796"/>
      <c r="K68" s="796"/>
      <c r="L68" s="796"/>
      <c r="M68" s="796"/>
      <c r="N68" s="796"/>
      <c r="O68" s="796"/>
      <c r="P68" s="796"/>
      <c r="Q68" s="797"/>
    </row>
    <row r="69" spans="2:17">
      <c r="B69" s="798"/>
      <c r="C69" s="796"/>
      <c r="D69" s="796"/>
      <c r="E69" s="796"/>
      <c r="F69" s="796"/>
      <c r="G69" s="796"/>
      <c r="H69" s="796"/>
      <c r="I69" s="796"/>
      <c r="J69" s="796"/>
      <c r="K69" s="796"/>
      <c r="L69" s="796"/>
      <c r="M69" s="796"/>
      <c r="N69" s="796"/>
      <c r="O69" s="796"/>
      <c r="P69" s="796"/>
      <c r="Q69" s="797"/>
    </row>
    <row r="70" spans="2:17">
      <c r="B70" s="798"/>
      <c r="C70" s="796"/>
      <c r="D70" s="796"/>
      <c r="E70" s="796"/>
      <c r="F70" s="796"/>
      <c r="G70" s="796"/>
      <c r="H70" s="796"/>
      <c r="I70" s="796"/>
      <c r="J70" s="796"/>
      <c r="K70" s="796"/>
      <c r="L70" s="796"/>
      <c r="M70" s="796"/>
      <c r="N70" s="796"/>
      <c r="O70" s="796"/>
      <c r="P70" s="796"/>
      <c r="Q70" s="797"/>
    </row>
    <row r="71" spans="2:17">
      <c r="B71" s="798"/>
      <c r="C71" s="796"/>
      <c r="D71" s="796"/>
      <c r="E71" s="796"/>
      <c r="F71" s="796"/>
      <c r="G71" s="796"/>
      <c r="H71" s="796"/>
      <c r="I71" s="796"/>
      <c r="J71" s="796"/>
      <c r="K71" s="796"/>
      <c r="L71" s="796"/>
      <c r="M71" s="796"/>
      <c r="N71" s="796"/>
      <c r="O71" s="796"/>
      <c r="P71" s="796"/>
      <c r="Q71" s="797"/>
    </row>
    <row r="72" spans="2:17">
      <c r="B72" s="798"/>
      <c r="C72" s="796"/>
      <c r="D72" s="796"/>
      <c r="E72" s="796"/>
      <c r="F72" s="796"/>
      <c r="G72" s="796"/>
      <c r="H72" s="796"/>
      <c r="I72" s="796"/>
      <c r="J72" s="796"/>
      <c r="K72" s="796"/>
      <c r="L72" s="796"/>
      <c r="M72" s="796"/>
      <c r="N72" s="796"/>
      <c r="O72" s="796"/>
      <c r="P72" s="796"/>
      <c r="Q72" s="797"/>
    </row>
    <row r="73" spans="2:17" ht="16.2" thickBot="1">
      <c r="B73" s="799"/>
      <c r="C73" s="800"/>
      <c r="D73" s="800"/>
      <c r="E73" s="800"/>
      <c r="F73" s="800"/>
      <c r="G73" s="800"/>
      <c r="H73" s="800"/>
      <c r="I73" s="800"/>
      <c r="J73" s="800"/>
      <c r="K73" s="800"/>
      <c r="L73" s="800"/>
      <c r="M73" s="800"/>
      <c r="N73" s="800"/>
      <c r="O73" s="800"/>
      <c r="P73" s="800"/>
      <c r="Q73" s="801"/>
    </row>
    <row r="74" spans="2:17">
      <c r="B74" s="770" t="s">
        <v>40</v>
      </c>
      <c r="C74" s="771"/>
      <c r="D74" s="771"/>
      <c r="E74" s="771"/>
      <c r="F74" s="771"/>
      <c r="G74" s="771"/>
      <c r="H74" s="771"/>
      <c r="I74" s="771"/>
      <c r="J74" s="771"/>
      <c r="K74" s="771"/>
      <c r="L74" s="771"/>
      <c r="M74" s="771"/>
      <c r="N74" s="771"/>
      <c r="O74" s="771"/>
      <c r="P74" s="771"/>
      <c r="Q74" s="772"/>
    </row>
    <row r="75" spans="2:17">
      <c r="B75" s="773"/>
      <c r="C75" s="774"/>
      <c r="D75" s="774"/>
      <c r="E75" s="774"/>
      <c r="F75" s="774"/>
      <c r="G75" s="774"/>
      <c r="H75" s="774"/>
      <c r="I75" s="774"/>
      <c r="J75" s="774"/>
      <c r="K75" s="774"/>
      <c r="L75" s="774"/>
      <c r="M75" s="774"/>
      <c r="N75" s="774"/>
      <c r="O75" s="774"/>
      <c r="P75" s="774"/>
      <c r="Q75" s="775"/>
    </row>
    <row r="76" spans="2:17" ht="24.9" customHeight="1">
      <c r="B76" s="795" t="s">
        <v>428</v>
      </c>
      <c r="C76" s="796"/>
      <c r="D76" s="796"/>
      <c r="E76" s="796"/>
      <c r="F76" s="796"/>
      <c r="G76" s="796"/>
      <c r="H76" s="796"/>
      <c r="I76" s="796"/>
      <c r="J76" s="796"/>
      <c r="K76" s="796"/>
      <c r="L76" s="796"/>
      <c r="M76" s="796"/>
      <c r="N76" s="796"/>
      <c r="O76" s="796"/>
      <c r="P76" s="796"/>
      <c r="Q76" s="797"/>
    </row>
    <row r="77" spans="2:17" ht="15" customHeight="1">
      <c r="B77" s="798"/>
      <c r="C77" s="796"/>
      <c r="D77" s="796"/>
      <c r="E77" s="796"/>
      <c r="F77" s="796"/>
      <c r="G77" s="796"/>
      <c r="H77" s="796"/>
      <c r="I77" s="796"/>
      <c r="J77" s="796"/>
      <c r="K77" s="796"/>
      <c r="L77" s="796"/>
      <c r="M77" s="796"/>
      <c r="N77" s="796"/>
      <c r="O77" s="796"/>
      <c r="P77" s="796"/>
      <c r="Q77" s="797"/>
    </row>
    <row r="78" spans="2:17" ht="15" customHeight="1">
      <c r="B78" s="798"/>
      <c r="C78" s="796"/>
      <c r="D78" s="796"/>
      <c r="E78" s="796"/>
      <c r="F78" s="796"/>
      <c r="G78" s="796"/>
      <c r="H78" s="796"/>
      <c r="I78" s="796"/>
      <c r="J78" s="796"/>
      <c r="K78" s="796"/>
      <c r="L78" s="796"/>
      <c r="M78" s="796"/>
      <c r="N78" s="796"/>
      <c r="O78" s="796"/>
      <c r="P78" s="796"/>
      <c r="Q78" s="797"/>
    </row>
    <row r="79" spans="2:17" ht="15" customHeight="1">
      <c r="B79" s="798"/>
      <c r="C79" s="796"/>
      <c r="D79" s="796"/>
      <c r="E79" s="796"/>
      <c r="F79" s="796"/>
      <c r="G79" s="796"/>
      <c r="H79" s="796"/>
      <c r="I79" s="796"/>
      <c r="J79" s="796"/>
      <c r="K79" s="796"/>
      <c r="L79" s="796"/>
      <c r="M79" s="796"/>
      <c r="N79" s="796"/>
      <c r="O79" s="796"/>
      <c r="P79" s="796"/>
      <c r="Q79" s="797"/>
    </row>
    <row r="80" spans="2:17" ht="15" customHeight="1">
      <c r="B80" s="798"/>
      <c r="C80" s="796"/>
      <c r="D80" s="796"/>
      <c r="E80" s="796"/>
      <c r="F80" s="796"/>
      <c r="G80" s="796"/>
      <c r="H80" s="796"/>
      <c r="I80" s="796"/>
      <c r="J80" s="796"/>
      <c r="K80" s="796"/>
      <c r="L80" s="796"/>
      <c r="M80" s="796"/>
      <c r="N80" s="796"/>
      <c r="O80" s="796"/>
      <c r="P80" s="796"/>
      <c r="Q80" s="797"/>
    </row>
    <row r="81" spans="2:17" ht="15" customHeight="1">
      <c r="B81" s="798"/>
      <c r="C81" s="796"/>
      <c r="D81" s="796"/>
      <c r="E81" s="796"/>
      <c r="F81" s="796"/>
      <c r="G81" s="796"/>
      <c r="H81" s="796"/>
      <c r="I81" s="796"/>
      <c r="J81" s="796"/>
      <c r="K81" s="796"/>
      <c r="L81" s="796"/>
      <c r="M81" s="796"/>
      <c r="N81" s="796"/>
      <c r="O81" s="796"/>
      <c r="P81" s="796"/>
      <c r="Q81" s="797"/>
    </row>
    <row r="82" spans="2:17" ht="15" customHeight="1">
      <c r="B82" s="798"/>
      <c r="C82" s="796"/>
      <c r="D82" s="796"/>
      <c r="E82" s="796"/>
      <c r="F82" s="796"/>
      <c r="G82" s="796"/>
      <c r="H82" s="796"/>
      <c r="I82" s="796"/>
      <c r="J82" s="796"/>
      <c r="K82" s="796"/>
      <c r="L82" s="796"/>
      <c r="M82" s="796"/>
      <c r="N82" s="796"/>
      <c r="O82" s="796"/>
      <c r="P82" s="796"/>
      <c r="Q82" s="797"/>
    </row>
    <row r="83" spans="2:17" ht="15" customHeight="1">
      <c r="B83" s="798"/>
      <c r="C83" s="796"/>
      <c r="D83" s="796"/>
      <c r="E83" s="796"/>
      <c r="F83" s="796"/>
      <c r="G83" s="796"/>
      <c r="H83" s="796"/>
      <c r="I83" s="796"/>
      <c r="J83" s="796"/>
      <c r="K83" s="796"/>
      <c r="L83" s="796"/>
      <c r="M83" s="796"/>
      <c r="N83" s="796"/>
      <c r="O83" s="796"/>
      <c r="P83" s="796"/>
      <c r="Q83" s="797"/>
    </row>
    <row r="84" spans="2:17" ht="15" customHeight="1">
      <c r="B84" s="798"/>
      <c r="C84" s="796"/>
      <c r="D84" s="796"/>
      <c r="E84" s="796"/>
      <c r="F84" s="796"/>
      <c r="G84" s="796"/>
      <c r="H84" s="796"/>
      <c r="I84" s="796"/>
      <c r="J84" s="796"/>
      <c r="K84" s="796"/>
      <c r="L84" s="796"/>
      <c r="M84" s="796"/>
      <c r="N84" s="796"/>
      <c r="O84" s="796"/>
      <c r="P84" s="796"/>
      <c r="Q84" s="797"/>
    </row>
    <row r="85" spans="2:17" ht="15" customHeight="1">
      <c r="B85" s="798"/>
      <c r="C85" s="796"/>
      <c r="D85" s="796"/>
      <c r="E85" s="796"/>
      <c r="F85" s="796"/>
      <c r="G85" s="796"/>
      <c r="H85" s="796"/>
      <c r="I85" s="796"/>
      <c r="J85" s="796"/>
      <c r="K85" s="796"/>
      <c r="L85" s="796"/>
      <c r="M85" s="796"/>
      <c r="N85" s="796"/>
      <c r="O85" s="796"/>
      <c r="P85" s="796"/>
      <c r="Q85" s="797"/>
    </row>
    <row r="86" spans="2:17" ht="15" customHeight="1">
      <c r="B86" s="798"/>
      <c r="C86" s="796"/>
      <c r="D86" s="796"/>
      <c r="E86" s="796"/>
      <c r="F86" s="796"/>
      <c r="G86" s="796"/>
      <c r="H86" s="796"/>
      <c r="I86" s="796"/>
      <c r="J86" s="796"/>
      <c r="K86" s="796"/>
      <c r="L86" s="796"/>
      <c r="M86" s="796"/>
      <c r="N86" s="796"/>
      <c r="O86" s="796"/>
      <c r="P86" s="796"/>
      <c r="Q86" s="797"/>
    </row>
    <row r="87" spans="2:17" ht="15.9" customHeight="1" thickBot="1">
      <c r="B87" s="799"/>
      <c r="C87" s="800"/>
      <c r="D87" s="800"/>
      <c r="E87" s="800"/>
      <c r="F87" s="800"/>
      <c r="G87" s="800"/>
      <c r="H87" s="800"/>
      <c r="I87" s="800"/>
      <c r="J87" s="800"/>
      <c r="K87" s="800"/>
      <c r="L87" s="800"/>
      <c r="M87" s="800"/>
      <c r="N87" s="800"/>
      <c r="O87" s="800"/>
      <c r="P87" s="800"/>
      <c r="Q87" s="801"/>
    </row>
    <row r="88" spans="2:17">
      <c r="B88" s="770" t="s">
        <v>41</v>
      </c>
      <c r="C88" s="771"/>
      <c r="D88" s="771"/>
      <c r="E88" s="771"/>
      <c r="F88" s="771"/>
      <c r="G88" s="771"/>
      <c r="H88" s="771"/>
      <c r="I88" s="771"/>
      <c r="J88" s="771"/>
      <c r="K88" s="771"/>
      <c r="L88" s="771"/>
      <c r="M88" s="771"/>
      <c r="N88" s="771"/>
      <c r="O88" s="771"/>
      <c r="P88" s="771"/>
      <c r="Q88" s="772"/>
    </row>
    <row r="89" spans="2:17" ht="24.9" customHeight="1">
      <c r="B89" s="773"/>
      <c r="C89" s="774"/>
      <c r="D89" s="774"/>
      <c r="E89" s="774"/>
      <c r="F89" s="774"/>
      <c r="G89" s="774"/>
      <c r="H89" s="774"/>
      <c r="I89" s="774"/>
      <c r="J89" s="774"/>
      <c r="K89" s="774"/>
      <c r="L89" s="774"/>
      <c r="M89" s="774"/>
      <c r="N89" s="774"/>
      <c r="O89" s="774"/>
      <c r="P89" s="774"/>
      <c r="Q89" s="775"/>
    </row>
    <row r="90" spans="2:17" ht="24.9" customHeight="1">
      <c r="B90" s="874" t="s">
        <v>187</v>
      </c>
      <c r="C90" s="893"/>
      <c r="D90" s="893"/>
      <c r="E90" s="893"/>
      <c r="F90" s="893"/>
      <c r="G90" s="893"/>
      <c r="H90" s="893"/>
      <c r="I90" s="893"/>
      <c r="J90" s="893"/>
      <c r="K90" s="893"/>
      <c r="L90" s="893"/>
      <c r="M90" s="893"/>
      <c r="N90" s="893"/>
      <c r="O90" s="893"/>
      <c r="P90" s="893"/>
      <c r="Q90" s="894"/>
    </row>
    <row r="91" spans="2:17" ht="24.9" customHeight="1">
      <c r="B91" s="895"/>
      <c r="C91" s="893"/>
      <c r="D91" s="893"/>
      <c r="E91" s="893"/>
      <c r="F91" s="893"/>
      <c r="G91" s="893"/>
      <c r="H91" s="893"/>
      <c r="I91" s="893"/>
      <c r="J91" s="893"/>
      <c r="K91" s="893"/>
      <c r="L91" s="893"/>
      <c r="M91" s="893"/>
      <c r="N91" s="893"/>
      <c r="O91" s="893"/>
      <c r="P91" s="893"/>
      <c r="Q91" s="894"/>
    </row>
    <row r="92" spans="2:17" ht="24.9" customHeight="1">
      <c r="B92" s="895"/>
      <c r="C92" s="893"/>
      <c r="D92" s="893"/>
      <c r="E92" s="893"/>
      <c r="F92" s="893"/>
      <c r="G92" s="893"/>
      <c r="H92" s="893"/>
      <c r="I92" s="893"/>
      <c r="J92" s="893"/>
      <c r="K92" s="893"/>
      <c r="L92" s="893"/>
      <c r="M92" s="893"/>
      <c r="N92" s="893"/>
      <c r="O92" s="893"/>
      <c r="P92" s="893"/>
      <c r="Q92" s="894"/>
    </row>
    <row r="93" spans="2:17" ht="24.9" customHeight="1">
      <c r="B93" s="895"/>
      <c r="C93" s="893"/>
      <c r="D93" s="893"/>
      <c r="E93" s="893"/>
      <c r="F93" s="893"/>
      <c r="G93" s="893"/>
      <c r="H93" s="893"/>
      <c r="I93" s="893"/>
      <c r="J93" s="893"/>
      <c r="K93" s="893"/>
      <c r="L93" s="893"/>
      <c r="M93" s="893"/>
      <c r="N93" s="893"/>
      <c r="O93" s="893"/>
      <c r="P93" s="893"/>
      <c r="Q93" s="894"/>
    </row>
    <row r="94" spans="2:17" ht="24.9" customHeight="1">
      <c r="B94" s="895"/>
      <c r="C94" s="893"/>
      <c r="D94" s="893"/>
      <c r="E94" s="893"/>
      <c r="F94" s="893"/>
      <c r="G94" s="893"/>
      <c r="H94" s="893"/>
      <c r="I94" s="893"/>
      <c r="J94" s="893"/>
      <c r="K94" s="893"/>
      <c r="L94" s="893"/>
      <c r="M94" s="893"/>
      <c r="N94" s="893"/>
      <c r="O94" s="893"/>
      <c r="P94" s="893"/>
      <c r="Q94" s="894"/>
    </row>
    <row r="95" spans="2:17" ht="24.9" customHeight="1">
      <c r="B95" s="895"/>
      <c r="C95" s="893"/>
      <c r="D95" s="893"/>
      <c r="E95" s="893"/>
      <c r="F95" s="893"/>
      <c r="G95" s="893"/>
      <c r="H95" s="893"/>
      <c r="I95" s="893"/>
      <c r="J95" s="893"/>
      <c r="K95" s="893"/>
      <c r="L95" s="893"/>
      <c r="M95" s="893"/>
      <c r="N95" s="893"/>
      <c r="O95" s="893"/>
      <c r="P95" s="893"/>
      <c r="Q95" s="894"/>
    </row>
    <row r="96" spans="2:17" ht="24.9" customHeight="1">
      <c r="B96" s="895"/>
      <c r="C96" s="893"/>
      <c r="D96" s="893"/>
      <c r="E96" s="893"/>
      <c r="F96" s="893"/>
      <c r="G96" s="893"/>
      <c r="H96" s="893"/>
      <c r="I96" s="893"/>
      <c r="J96" s="893"/>
      <c r="K96" s="893"/>
      <c r="L96" s="893"/>
      <c r="M96" s="893"/>
      <c r="N96" s="893"/>
      <c r="O96" s="893"/>
      <c r="P96" s="893"/>
      <c r="Q96" s="894"/>
    </row>
    <row r="97" spans="2:17" ht="15.9" customHeight="1" thickBot="1">
      <c r="B97" s="896"/>
      <c r="C97" s="897"/>
      <c r="D97" s="897"/>
      <c r="E97" s="897"/>
      <c r="F97" s="897"/>
      <c r="G97" s="897"/>
      <c r="H97" s="897"/>
      <c r="I97" s="897"/>
      <c r="J97" s="897"/>
      <c r="K97" s="897"/>
      <c r="L97" s="897"/>
      <c r="M97" s="897"/>
      <c r="N97" s="897"/>
      <c r="O97" s="897"/>
      <c r="P97" s="897"/>
      <c r="Q97" s="898"/>
    </row>
    <row r="98" spans="2:17">
      <c r="B98" s="770" t="s">
        <v>397</v>
      </c>
      <c r="C98" s="771"/>
      <c r="D98" s="771"/>
      <c r="E98" s="771"/>
      <c r="F98" s="771"/>
      <c r="G98" s="771"/>
      <c r="H98" s="771"/>
      <c r="I98" s="771"/>
      <c r="J98" s="771"/>
      <c r="K98" s="771"/>
      <c r="L98" s="771"/>
      <c r="M98" s="771"/>
      <c r="N98" s="771"/>
      <c r="O98" s="771"/>
      <c r="P98" s="771"/>
      <c r="Q98" s="772"/>
    </row>
    <row r="99" spans="2:17">
      <c r="B99" s="773"/>
      <c r="C99" s="774"/>
      <c r="D99" s="774"/>
      <c r="E99" s="774"/>
      <c r="F99" s="774"/>
      <c r="G99" s="774"/>
      <c r="H99" s="774"/>
      <c r="I99" s="774"/>
      <c r="J99" s="774"/>
      <c r="K99" s="774"/>
      <c r="L99" s="774"/>
      <c r="M99" s="774"/>
      <c r="N99" s="774"/>
      <c r="O99" s="774"/>
      <c r="P99" s="774"/>
      <c r="Q99" s="775"/>
    </row>
    <row r="100" spans="2:17" ht="24.9" customHeight="1">
      <c r="B100" s="795" t="s">
        <v>409</v>
      </c>
      <c r="C100" s="796"/>
      <c r="D100" s="796"/>
      <c r="E100" s="796"/>
      <c r="F100" s="796"/>
      <c r="G100" s="796"/>
      <c r="H100" s="796"/>
      <c r="I100" s="796"/>
      <c r="J100" s="796"/>
      <c r="K100" s="796"/>
      <c r="L100" s="796"/>
      <c r="M100" s="796"/>
      <c r="N100" s="796"/>
      <c r="O100" s="796"/>
      <c r="P100" s="796"/>
      <c r="Q100" s="797"/>
    </row>
    <row r="101" spans="2:17" ht="15" customHeight="1">
      <c r="B101" s="798"/>
      <c r="C101" s="796"/>
      <c r="D101" s="796"/>
      <c r="E101" s="796"/>
      <c r="F101" s="796"/>
      <c r="G101" s="796"/>
      <c r="H101" s="796"/>
      <c r="I101" s="796"/>
      <c r="J101" s="796"/>
      <c r="K101" s="796"/>
      <c r="L101" s="796"/>
      <c r="M101" s="796"/>
      <c r="N101" s="796"/>
      <c r="O101" s="796"/>
      <c r="P101" s="796"/>
      <c r="Q101" s="797"/>
    </row>
    <row r="102" spans="2:17" ht="15" customHeight="1">
      <c r="B102" s="798"/>
      <c r="C102" s="796"/>
      <c r="D102" s="796"/>
      <c r="E102" s="796"/>
      <c r="F102" s="796"/>
      <c r="G102" s="796"/>
      <c r="H102" s="796"/>
      <c r="I102" s="796"/>
      <c r="J102" s="796"/>
      <c r="K102" s="796"/>
      <c r="L102" s="796"/>
      <c r="M102" s="796"/>
      <c r="N102" s="796"/>
      <c r="O102" s="796"/>
      <c r="P102" s="796"/>
      <c r="Q102" s="797"/>
    </row>
    <row r="103" spans="2:17" ht="15" customHeight="1">
      <c r="B103" s="798"/>
      <c r="C103" s="796"/>
      <c r="D103" s="796"/>
      <c r="E103" s="796"/>
      <c r="F103" s="796"/>
      <c r="G103" s="796"/>
      <c r="H103" s="796"/>
      <c r="I103" s="796"/>
      <c r="J103" s="796"/>
      <c r="K103" s="796"/>
      <c r="L103" s="796"/>
      <c r="M103" s="796"/>
      <c r="N103" s="796"/>
      <c r="O103" s="796"/>
      <c r="P103" s="796"/>
      <c r="Q103" s="797"/>
    </row>
    <row r="104" spans="2:17" ht="15" customHeight="1">
      <c r="B104" s="798"/>
      <c r="C104" s="796"/>
      <c r="D104" s="796"/>
      <c r="E104" s="796"/>
      <c r="F104" s="796"/>
      <c r="G104" s="796"/>
      <c r="H104" s="796"/>
      <c r="I104" s="796"/>
      <c r="J104" s="796"/>
      <c r="K104" s="796"/>
      <c r="L104" s="796"/>
      <c r="M104" s="796"/>
      <c r="N104" s="796"/>
      <c r="O104" s="796"/>
      <c r="P104" s="796"/>
      <c r="Q104" s="797"/>
    </row>
    <row r="105" spans="2:17" ht="15" customHeight="1">
      <c r="B105" s="798"/>
      <c r="C105" s="796"/>
      <c r="D105" s="796"/>
      <c r="E105" s="796"/>
      <c r="F105" s="796"/>
      <c r="G105" s="796"/>
      <c r="H105" s="796"/>
      <c r="I105" s="796"/>
      <c r="J105" s="796"/>
      <c r="K105" s="796"/>
      <c r="L105" s="796"/>
      <c r="M105" s="796"/>
      <c r="N105" s="796"/>
      <c r="O105" s="796"/>
      <c r="P105" s="796"/>
      <c r="Q105" s="797"/>
    </row>
    <row r="106" spans="2:17" ht="15" customHeight="1">
      <c r="B106" s="798"/>
      <c r="C106" s="796"/>
      <c r="D106" s="796"/>
      <c r="E106" s="796"/>
      <c r="F106" s="796"/>
      <c r="G106" s="796"/>
      <c r="H106" s="796"/>
      <c r="I106" s="796"/>
      <c r="J106" s="796"/>
      <c r="K106" s="796"/>
      <c r="L106" s="796"/>
      <c r="M106" s="796"/>
      <c r="N106" s="796"/>
      <c r="O106" s="796"/>
      <c r="P106" s="796"/>
      <c r="Q106" s="797"/>
    </row>
    <row r="107" spans="2:17" ht="15" customHeight="1">
      <c r="B107" s="798"/>
      <c r="C107" s="796"/>
      <c r="D107" s="796"/>
      <c r="E107" s="796"/>
      <c r="F107" s="796"/>
      <c r="G107" s="796"/>
      <c r="H107" s="796"/>
      <c r="I107" s="796"/>
      <c r="J107" s="796"/>
      <c r="K107" s="796"/>
      <c r="L107" s="796"/>
      <c r="M107" s="796"/>
      <c r="N107" s="796"/>
      <c r="O107" s="796"/>
      <c r="P107" s="796"/>
      <c r="Q107" s="797"/>
    </row>
    <row r="108" spans="2:17" ht="15" customHeight="1">
      <c r="B108" s="798"/>
      <c r="C108" s="796"/>
      <c r="D108" s="796"/>
      <c r="E108" s="796"/>
      <c r="F108" s="796"/>
      <c r="G108" s="796"/>
      <c r="H108" s="796"/>
      <c r="I108" s="796"/>
      <c r="J108" s="796"/>
      <c r="K108" s="796"/>
      <c r="L108" s="796"/>
      <c r="M108" s="796"/>
      <c r="N108" s="796"/>
      <c r="O108" s="796"/>
      <c r="P108" s="796"/>
      <c r="Q108" s="797"/>
    </row>
    <row r="109" spans="2:17" ht="15" customHeight="1">
      <c r="B109" s="798"/>
      <c r="C109" s="796"/>
      <c r="D109" s="796"/>
      <c r="E109" s="796"/>
      <c r="F109" s="796"/>
      <c r="G109" s="796"/>
      <c r="H109" s="796"/>
      <c r="I109" s="796"/>
      <c r="J109" s="796"/>
      <c r="K109" s="796"/>
      <c r="L109" s="796"/>
      <c r="M109" s="796"/>
      <c r="N109" s="796"/>
      <c r="O109" s="796"/>
      <c r="P109" s="796"/>
      <c r="Q109" s="797"/>
    </row>
    <row r="110" spans="2:17" ht="21" customHeight="1">
      <c r="B110" s="798"/>
      <c r="C110" s="796"/>
      <c r="D110" s="796"/>
      <c r="E110" s="796"/>
      <c r="F110" s="796"/>
      <c r="G110" s="796"/>
      <c r="H110" s="796"/>
      <c r="I110" s="796"/>
      <c r="J110" s="796"/>
      <c r="K110" s="796"/>
      <c r="L110" s="796"/>
      <c r="M110" s="796"/>
      <c r="N110" s="796"/>
      <c r="O110" s="796"/>
      <c r="P110" s="796"/>
      <c r="Q110" s="797"/>
    </row>
    <row r="111" spans="2:17" ht="15" customHeight="1">
      <c r="B111" s="798"/>
      <c r="C111" s="796"/>
      <c r="D111" s="796"/>
      <c r="E111" s="796"/>
      <c r="F111" s="796"/>
      <c r="G111" s="796"/>
      <c r="H111" s="796"/>
      <c r="I111" s="796"/>
      <c r="J111" s="796"/>
      <c r="K111" s="796"/>
      <c r="L111" s="796"/>
      <c r="M111" s="796"/>
      <c r="N111" s="796"/>
      <c r="O111" s="796"/>
      <c r="P111" s="796"/>
      <c r="Q111" s="797"/>
    </row>
    <row r="112" spans="2:17" ht="15.9" customHeight="1" thickBot="1">
      <c r="B112" s="799"/>
      <c r="C112" s="800"/>
      <c r="D112" s="800"/>
      <c r="E112" s="800"/>
      <c r="F112" s="800"/>
      <c r="G112" s="800"/>
      <c r="H112" s="800"/>
      <c r="I112" s="800"/>
      <c r="J112" s="800"/>
      <c r="K112" s="800"/>
      <c r="L112" s="800"/>
      <c r="M112" s="800"/>
      <c r="N112" s="800"/>
      <c r="O112" s="800"/>
      <c r="P112" s="800"/>
      <c r="Q112" s="801"/>
    </row>
    <row r="113" spans="2:17">
      <c r="B113" s="770" t="s">
        <v>41</v>
      </c>
      <c r="C113" s="771"/>
      <c r="D113" s="771"/>
      <c r="E113" s="771"/>
      <c r="F113" s="771"/>
      <c r="G113" s="771"/>
      <c r="H113" s="771"/>
      <c r="I113" s="771"/>
      <c r="J113" s="771"/>
      <c r="K113" s="771"/>
      <c r="L113" s="771"/>
      <c r="M113" s="771"/>
      <c r="N113" s="771"/>
      <c r="O113" s="771"/>
      <c r="P113" s="771"/>
      <c r="Q113" s="772"/>
    </row>
    <row r="114" spans="2:17">
      <c r="B114" s="773"/>
      <c r="C114" s="774"/>
      <c r="D114" s="774"/>
      <c r="E114" s="774"/>
      <c r="F114" s="774"/>
      <c r="G114" s="774"/>
      <c r="H114" s="774"/>
      <c r="I114" s="774"/>
      <c r="J114" s="774"/>
      <c r="K114" s="774"/>
      <c r="L114" s="774"/>
      <c r="M114" s="774"/>
      <c r="N114" s="774"/>
      <c r="O114" s="774"/>
      <c r="P114" s="774"/>
      <c r="Q114" s="775"/>
    </row>
    <row r="115" spans="2:17">
      <c r="B115" s="874" t="s">
        <v>368</v>
      </c>
      <c r="C115" s="875"/>
      <c r="D115" s="875"/>
      <c r="E115" s="875"/>
      <c r="F115" s="875"/>
      <c r="G115" s="875"/>
      <c r="H115" s="875"/>
      <c r="I115" s="875"/>
      <c r="J115" s="875"/>
      <c r="K115" s="875"/>
      <c r="L115" s="875"/>
      <c r="M115" s="875"/>
      <c r="N115" s="875"/>
      <c r="O115" s="875"/>
      <c r="P115" s="875"/>
      <c r="Q115" s="876"/>
    </row>
    <row r="116" spans="2:17" ht="23.1" customHeight="1" thickBot="1">
      <c r="B116" s="874"/>
      <c r="C116" s="875"/>
      <c r="D116" s="875"/>
      <c r="E116" s="875"/>
      <c r="F116" s="875"/>
      <c r="G116" s="875"/>
      <c r="H116" s="875"/>
      <c r="I116" s="875"/>
      <c r="J116" s="875"/>
      <c r="K116" s="875"/>
      <c r="L116" s="875"/>
      <c r="M116" s="875"/>
      <c r="N116" s="875"/>
      <c r="O116" s="875"/>
      <c r="P116" s="875"/>
      <c r="Q116" s="876"/>
    </row>
    <row r="117" spans="2:17" ht="18.600000000000001" thickBot="1">
      <c r="B117" s="877" t="str">
        <f>"Total unburdened material cost for this work package = $" &amp;'Procurement $ by  Work Package'!D11</f>
        <v>Total unburdened material cost for this work package = $50000</v>
      </c>
      <c r="C117" s="878"/>
      <c r="D117" s="878"/>
      <c r="E117" s="878"/>
      <c r="F117" s="878"/>
      <c r="G117" s="878"/>
      <c r="H117" s="878"/>
      <c r="I117" s="879"/>
      <c r="J117" s="545"/>
      <c r="K117" s="545"/>
      <c r="L117" s="545"/>
      <c r="M117" s="545"/>
      <c r="N117" s="545"/>
      <c r="O117" s="545"/>
      <c r="P117" s="545"/>
      <c r="Q117" s="546"/>
    </row>
    <row r="118" spans="2:17" ht="18.600000000000001" thickBot="1">
      <c r="B118" s="547"/>
      <c r="C118" s="548"/>
      <c r="D118" s="548"/>
      <c r="E118" s="548"/>
      <c r="F118" s="548"/>
      <c r="G118" s="548"/>
      <c r="H118" s="548"/>
      <c r="I118" s="548"/>
      <c r="J118" s="548"/>
      <c r="K118" s="548"/>
      <c r="L118" s="548"/>
      <c r="M118" s="548"/>
      <c r="N118" s="548"/>
      <c r="O118" s="548"/>
      <c r="P118" s="548"/>
      <c r="Q118" s="549"/>
    </row>
    <row r="119" spans="2:17">
      <c r="B119" s="770" t="s">
        <v>397</v>
      </c>
      <c r="C119" s="771"/>
      <c r="D119" s="771"/>
      <c r="E119" s="771"/>
      <c r="F119" s="771"/>
      <c r="G119" s="771"/>
      <c r="H119" s="771"/>
      <c r="I119" s="771"/>
      <c r="J119" s="771"/>
      <c r="K119" s="771"/>
      <c r="L119" s="771"/>
      <c r="M119" s="771"/>
      <c r="N119" s="771"/>
      <c r="O119" s="771"/>
      <c r="P119" s="771"/>
      <c r="Q119" s="772"/>
    </row>
    <row r="120" spans="2:17">
      <c r="B120" s="773"/>
      <c r="C120" s="774"/>
      <c r="D120" s="774"/>
      <c r="E120" s="774"/>
      <c r="F120" s="774"/>
      <c r="G120" s="774"/>
      <c r="H120" s="774"/>
      <c r="I120" s="774"/>
      <c r="J120" s="774"/>
      <c r="K120" s="774"/>
      <c r="L120" s="774"/>
      <c r="M120" s="774"/>
      <c r="N120" s="774"/>
      <c r="O120" s="774"/>
      <c r="P120" s="774"/>
      <c r="Q120" s="775"/>
    </row>
    <row r="121" spans="2:17">
      <c r="B121" s="776" t="s">
        <v>407</v>
      </c>
      <c r="C121" s="777"/>
      <c r="D121" s="777"/>
      <c r="E121" s="777"/>
      <c r="F121" s="777"/>
      <c r="G121" s="777"/>
      <c r="H121" s="777"/>
      <c r="I121" s="777"/>
      <c r="J121" s="777"/>
      <c r="K121" s="777"/>
      <c r="L121" s="777"/>
      <c r="M121" s="777"/>
      <c r="N121" s="777"/>
      <c r="O121" s="777"/>
      <c r="P121" s="777"/>
      <c r="Q121" s="778"/>
    </row>
    <row r="122" spans="2:17">
      <c r="B122" s="776"/>
      <c r="C122" s="777"/>
      <c r="D122" s="777"/>
      <c r="E122" s="777"/>
      <c r="F122" s="777"/>
      <c r="G122" s="777"/>
      <c r="H122" s="777"/>
      <c r="I122" s="777"/>
      <c r="J122" s="777"/>
      <c r="K122" s="777"/>
      <c r="L122" s="777"/>
      <c r="M122" s="777"/>
      <c r="N122" s="777"/>
      <c r="O122" s="777"/>
      <c r="P122" s="777"/>
      <c r="Q122" s="778"/>
    </row>
    <row r="123" spans="2:17">
      <c r="B123" s="776"/>
      <c r="C123" s="777"/>
      <c r="D123" s="777"/>
      <c r="E123" s="777"/>
      <c r="F123" s="777"/>
      <c r="G123" s="777"/>
      <c r="H123" s="777"/>
      <c r="I123" s="777"/>
      <c r="J123" s="777"/>
      <c r="K123" s="777"/>
      <c r="L123" s="777"/>
      <c r="M123" s="777"/>
      <c r="N123" s="777"/>
      <c r="O123" s="777"/>
      <c r="P123" s="777"/>
      <c r="Q123" s="778"/>
    </row>
    <row r="124" spans="2:17">
      <c r="B124" s="776"/>
      <c r="C124" s="777"/>
      <c r="D124" s="777"/>
      <c r="E124" s="777"/>
      <c r="F124" s="777"/>
      <c r="G124" s="777"/>
      <c r="H124" s="777"/>
      <c r="I124" s="777"/>
      <c r="J124" s="777"/>
      <c r="K124" s="777"/>
      <c r="L124" s="777"/>
      <c r="M124" s="777"/>
      <c r="N124" s="777"/>
      <c r="O124" s="777"/>
      <c r="P124" s="777"/>
      <c r="Q124" s="778"/>
    </row>
    <row r="125" spans="2:17">
      <c r="B125" s="776"/>
      <c r="C125" s="777"/>
      <c r="D125" s="777"/>
      <c r="E125" s="777"/>
      <c r="F125" s="777"/>
      <c r="G125" s="777"/>
      <c r="H125" s="777"/>
      <c r="I125" s="777"/>
      <c r="J125" s="777"/>
      <c r="K125" s="777"/>
      <c r="L125" s="777"/>
      <c r="M125" s="777"/>
      <c r="N125" s="777"/>
      <c r="O125" s="777"/>
      <c r="P125" s="777"/>
      <c r="Q125" s="778"/>
    </row>
    <row r="126" spans="2:17">
      <c r="B126" s="776"/>
      <c r="C126" s="777"/>
      <c r="D126" s="777"/>
      <c r="E126" s="777"/>
      <c r="F126" s="777"/>
      <c r="G126" s="777"/>
      <c r="H126" s="777"/>
      <c r="I126" s="777"/>
      <c r="J126" s="777"/>
      <c r="K126" s="777"/>
      <c r="L126" s="777"/>
      <c r="M126" s="777"/>
      <c r="N126" s="777"/>
      <c r="O126" s="777"/>
      <c r="P126" s="777"/>
      <c r="Q126" s="778"/>
    </row>
    <row r="127" spans="2:17" ht="16.2" thickBot="1">
      <c r="B127" s="776"/>
      <c r="C127" s="777"/>
      <c r="D127" s="777"/>
      <c r="E127" s="777"/>
      <c r="F127" s="777"/>
      <c r="G127" s="777"/>
      <c r="H127" s="777"/>
      <c r="I127" s="777"/>
      <c r="J127" s="777"/>
      <c r="K127" s="777"/>
      <c r="L127" s="777"/>
      <c r="M127" s="777"/>
      <c r="N127" s="777"/>
      <c r="O127" s="777"/>
      <c r="P127" s="777"/>
      <c r="Q127" s="778"/>
    </row>
    <row r="128" spans="2:17" ht="18">
      <c r="B128" s="508"/>
      <c r="C128" s="779" t="str">
        <f>"Bottoms Up Composite Labor estimate uncertainty for WBS #"  &amp;'Det Sup Syst Control Account'!B89 &amp; ": " &amp;'Det Sup Syst Control Account'!C89</f>
        <v>Bottoms Up Composite Labor estimate uncertainty for WBS #2.04.01.08: Control Room Work Package</v>
      </c>
      <c r="D128" s="780"/>
      <c r="E128" s="780"/>
      <c r="F128" s="780"/>
      <c r="G128" s="780"/>
      <c r="H128" s="780"/>
      <c r="I128" s="509"/>
      <c r="J128" s="780" t="s">
        <v>402</v>
      </c>
      <c r="K128" s="780"/>
      <c r="L128" s="510">
        <f>'Control Room Work Package'!CD20</f>
        <v>0.25000000000000006</v>
      </c>
      <c r="M128" s="368"/>
      <c r="N128" s="368"/>
      <c r="O128" s="368"/>
      <c r="P128" s="368"/>
      <c r="Q128" s="511"/>
    </row>
    <row r="129" spans="2:17" ht="18.600000000000001" thickBot="1">
      <c r="B129" s="508"/>
      <c r="C129" s="783"/>
      <c r="D129" s="784"/>
      <c r="E129" s="784"/>
      <c r="F129" s="784"/>
      <c r="G129" s="784"/>
      <c r="H129" s="784"/>
      <c r="I129" s="515"/>
      <c r="J129" s="784" t="s">
        <v>403</v>
      </c>
      <c r="K129" s="784"/>
      <c r="L129" s="516">
        <f>'Control Room Work Package'!CE20</f>
        <v>0.4</v>
      </c>
      <c r="M129" s="368"/>
      <c r="N129" s="368"/>
      <c r="O129" s="368"/>
      <c r="P129" s="368"/>
      <c r="Q129" s="511"/>
    </row>
    <row r="130" spans="2:17" ht="18.600000000000001" thickBot="1">
      <c r="B130" s="517"/>
      <c r="C130" s="518"/>
      <c r="D130" s="518"/>
      <c r="E130" s="518"/>
      <c r="F130" s="518"/>
      <c r="G130" s="518"/>
      <c r="H130" s="518"/>
      <c r="I130" s="518"/>
      <c r="J130" s="518"/>
      <c r="K130" s="518"/>
      <c r="L130" s="518"/>
      <c r="M130" s="518"/>
      <c r="N130" s="518"/>
      <c r="O130" s="518"/>
      <c r="P130" s="518"/>
      <c r="Q130" s="519"/>
    </row>
  </sheetData>
  <mergeCells count="35">
    <mergeCell ref="F2:L7"/>
    <mergeCell ref="M2:M3"/>
    <mergeCell ref="N2:Q3"/>
    <mergeCell ref="M4:M5"/>
    <mergeCell ref="N4:Q5"/>
    <mergeCell ref="M6:M7"/>
    <mergeCell ref="N6:Q7"/>
    <mergeCell ref="B60:Q61"/>
    <mergeCell ref="B8:F8"/>
    <mergeCell ref="G8:M8"/>
    <mergeCell ref="N8:Q8"/>
    <mergeCell ref="B9:F10"/>
    <mergeCell ref="G9:M10"/>
    <mergeCell ref="N9:Q10"/>
    <mergeCell ref="B12:Q12"/>
    <mergeCell ref="B13:Q33"/>
    <mergeCell ref="B34:Q34"/>
    <mergeCell ref="B47:Q47"/>
    <mergeCell ref="B48:Q59"/>
    <mergeCell ref="C11:F11"/>
    <mergeCell ref="B100:Q112"/>
    <mergeCell ref="B62:Q73"/>
    <mergeCell ref="B74:Q75"/>
    <mergeCell ref="B76:Q87"/>
    <mergeCell ref="B88:Q89"/>
    <mergeCell ref="B90:Q97"/>
    <mergeCell ref="B98:Q99"/>
    <mergeCell ref="C128:H129"/>
    <mergeCell ref="J128:K128"/>
    <mergeCell ref="J129:K129"/>
    <mergeCell ref="B113:Q114"/>
    <mergeCell ref="B115:Q116"/>
    <mergeCell ref="B117:I117"/>
    <mergeCell ref="B119:Q120"/>
    <mergeCell ref="B121:Q127"/>
  </mergeCells>
  <hyperlinks>
    <hyperlink ref="B48" location="'Control Room Work Package'!A1" display="(click here to see the details of the labor and material estimate for this Work Package)" xr:uid="{00000000-0004-0000-0B00-000000000000}"/>
    <hyperlink ref="C48" location="'Control Room Work Package'!A1" display="'Control Room Work Package'!A1" xr:uid="{00000000-0004-0000-0B00-000001000000}"/>
    <hyperlink ref="D48" location="'Control Room Work Package'!A1" display="'Control Room Work Package'!A1" xr:uid="{00000000-0004-0000-0B00-000002000000}"/>
    <hyperlink ref="E48" location="'Control Room Work Package'!A1" display="'Control Room Work Package'!A1" xr:uid="{00000000-0004-0000-0B00-000003000000}"/>
    <hyperlink ref="F48" location="'Control Room Work Package'!A1" display="'Control Room Work Package'!A1" xr:uid="{00000000-0004-0000-0B00-000004000000}"/>
    <hyperlink ref="G48" location="'Control Room Work Package'!A1" display="'Control Room Work Package'!A1" xr:uid="{00000000-0004-0000-0B00-000005000000}"/>
    <hyperlink ref="H48" location="'Control Room Work Package'!A1" display="'Control Room Work Package'!A1" xr:uid="{00000000-0004-0000-0B00-000006000000}"/>
    <hyperlink ref="I48" location="'Control Room Work Package'!A1" display="'Control Room Work Package'!A1" xr:uid="{00000000-0004-0000-0B00-000007000000}"/>
    <hyperlink ref="J48" location="'Control Room Work Package'!A1" display="'Control Room Work Package'!A1" xr:uid="{00000000-0004-0000-0B00-000008000000}"/>
    <hyperlink ref="K48" location="'Control Room Work Package'!A1" display="'Control Room Work Package'!A1" xr:uid="{00000000-0004-0000-0B00-000009000000}"/>
    <hyperlink ref="L48" location="'Control Room Work Package'!A1" display="'Control Room Work Package'!A1" xr:uid="{00000000-0004-0000-0B00-00000A000000}"/>
    <hyperlink ref="M48" location="'Control Room Work Package'!A1" display="'Control Room Work Package'!A1" xr:uid="{00000000-0004-0000-0B00-00000B000000}"/>
    <hyperlink ref="N48" location="'Control Room Work Package'!A1" display="'Control Room Work Package'!A1" xr:uid="{00000000-0004-0000-0B00-00000C000000}"/>
    <hyperlink ref="O48" location="'Control Room Work Package'!A1" display="'Control Room Work Package'!A1" xr:uid="{00000000-0004-0000-0B00-00000D000000}"/>
    <hyperlink ref="P48" location="'Control Room Work Package'!A1" display="'Control Room Work Package'!A1" xr:uid="{00000000-0004-0000-0B00-00000E000000}"/>
    <hyperlink ref="Q48" location="'Control Room Work Package'!A1" display="'Control Room Work Package'!A1" xr:uid="{00000000-0004-0000-0B00-00000F000000}"/>
    <hyperlink ref="B49" location="'Control Room Work Package'!A1" display="'Control Room Work Package'!A1" xr:uid="{00000000-0004-0000-0B00-000010000000}"/>
    <hyperlink ref="C49" location="'Control Room Work Package'!A1" display="'Control Room Work Package'!A1" xr:uid="{00000000-0004-0000-0B00-000011000000}"/>
    <hyperlink ref="D49" location="'Control Room Work Package'!A1" display="'Control Room Work Package'!A1" xr:uid="{00000000-0004-0000-0B00-000012000000}"/>
    <hyperlink ref="E49" location="'Control Room Work Package'!A1" display="'Control Room Work Package'!A1" xr:uid="{00000000-0004-0000-0B00-000013000000}"/>
    <hyperlink ref="F49" location="'Control Room Work Package'!A1" display="'Control Room Work Package'!A1" xr:uid="{00000000-0004-0000-0B00-000014000000}"/>
    <hyperlink ref="G49" location="'Control Room Work Package'!A1" display="'Control Room Work Package'!A1" xr:uid="{00000000-0004-0000-0B00-000015000000}"/>
    <hyperlink ref="H49" location="'Control Room Work Package'!A1" display="'Control Room Work Package'!A1" xr:uid="{00000000-0004-0000-0B00-000016000000}"/>
    <hyperlink ref="I49" location="'Control Room Work Package'!A1" display="'Control Room Work Package'!A1" xr:uid="{00000000-0004-0000-0B00-000017000000}"/>
    <hyperlink ref="J49" location="'Control Room Work Package'!A1" display="'Control Room Work Package'!A1" xr:uid="{00000000-0004-0000-0B00-000018000000}"/>
    <hyperlink ref="K49" location="'Control Room Work Package'!A1" display="'Control Room Work Package'!A1" xr:uid="{00000000-0004-0000-0B00-000019000000}"/>
    <hyperlink ref="L49" location="'Control Room Work Package'!A1" display="'Control Room Work Package'!A1" xr:uid="{00000000-0004-0000-0B00-00001A000000}"/>
    <hyperlink ref="M49" location="'Control Room Work Package'!A1" display="'Control Room Work Package'!A1" xr:uid="{00000000-0004-0000-0B00-00001B000000}"/>
    <hyperlink ref="N49" location="'Control Room Work Package'!A1" display="'Control Room Work Package'!A1" xr:uid="{00000000-0004-0000-0B00-00001C000000}"/>
    <hyperlink ref="O49" location="'Control Room Work Package'!A1" display="'Control Room Work Package'!A1" xr:uid="{00000000-0004-0000-0B00-00001D000000}"/>
    <hyperlink ref="P49" location="'Control Room Work Package'!A1" display="'Control Room Work Package'!A1" xr:uid="{00000000-0004-0000-0B00-00001E000000}"/>
    <hyperlink ref="Q49" location="'Control Room Work Package'!A1" display="'Control Room Work Package'!A1" xr:uid="{00000000-0004-0000-0B00-00001F000000}"/>
    <hyperlink ref="B50" location="'Control Room Work Package'!A1" display="'Control Room Work Package'!A1" xr:uid="{00000000-0004-0000-0B00-000020000000}"/>
    <hyperlink ref="C50" location="'Control Room Work Package'!A1" display="'Control Room Work Package'!A1" xr:uid="{00000000-0004-0000-0B00-000021000000}"/>
    <hyperlink ref="D50" location="'Control Room Work Package'!A1" display="'Control Room Work Package'!A1" xr:uid="{00000000-0004-0000-0B00-000022000000}"/>
    <hyperlink ref="E50" location="'Control Room Work Package'!A1" display="'Control Room Work Package'!A1" xr:uid="{00000000-0004-0000-0B00-000023000000}"/>
    <hyperlink ref="F50" location="'Control Room Work Package'!A1" display="'Control Room Work Package'!A1" xr:uid="{00000000-0004-0000-0B00-000024000000}"/>
    <hyperlink ref="G50" location="'Control Room Work Package'!A1" display="'Control Room Work Package'!A1" xr:uid="{00000000-0004-0000-0B00-000025000000}"/>
    <hyperlink ref="H50" location="'Control Room Work Package'!A1" display="'Control Room Work Package'!A1" xr:uid="{00000000-0004-0000-0B00-000026000000}"/>
    <hyperlink ref="I50" location="'Control Room Work Package'!A1" display="'Control Room Work Package'!A1" xr:uid="{00000000-0004-0000-0B00-000027000000}"/>
    <hyperlink ref="J50" location="'Control Room Work Package'!A1" display="'Control Room Work Package'!A1" xr:uid="{00000000-0004-0000-0B00-000028000000}"/>
    <hyperlink ref="K50" location="'Control Room Work Package'!A1" display="'Control Room Work Package'!A1" xr:uid="{00000000-0004-0000-0B00-000029000000}"/>
    <hyperlink ref="L50" location="'Control Room Work Package'!A1" display="'Control Room Work Package'!A1" xr:uid="{00000000-0004-0000-0B00-00002A000000}"/>
    <hyperlink ref="M50" location="'Control Room Work Package'!A1" display="'Control Room Work Package'!A1" xr:uid="{00000000-0004-0000-0B00-00002B000000}"/>
    <hyperlink ref="N50" location="'Control Room Work Package'!A1" display="'Control Room Work Package'!A1" xr:uid="{00000000-0004-0000-0B00-00002C000000}"/>
    <hyperlink ref="O50" location="'Control Room Work Package'!A1" display="'Control Room Work Package'!A1" xr:uid="{00000000-0004-0000-0B00-00002D000000}"/>
    <hyperlink ref="P50" location="'Control Room Work Package'!A1" display="'Control Room Work Package'!A1" xr:uid="{00000000-0004-0000-0B00-00002E000000}"/>
    <hyperlink ref="Q50" location="'Control Room Work Package'!A1" display="'Control Room Work Package'!A1" xr:uid="{00000000-0004-0000-0B00-00002F000000}"/>
    <hyperlink ref="B51" location="'Control Room Work Package'!A1" display="'Control Room Work Package'!A1" xr:uid="{00000000-0004-0000-0B00-000030000000}"/>
    <hyperlink ref="C51" location="'Control Room Work Package'!A1" display="'Control Room Work Package'!A1" xr:uid="{00000000-0004-0000-0B00-000031000000}"/>
    <hyperlink ref="D51" location="'Control Room Work Package'!A1" display="'Control Room Work Package'!A1" xr:uid="{00000000-0004-0000-0B00-000032000000}"/>
    <hyperlink ref="E51" location="'Control Room Work Package'!A1" display="'Control Room Work Package'!A1" xr:uid="{00000000-0004-0000-0B00-000033000000}"/>
    <hyperlink ref="F51" location="'Control Room Work Package'!A1" display="'Control Room Work Package'!A1" xr:uid="{00000000-0004-0000-0B00-000034000000}"/>
    <hyperlink ref="G51" location="'Control Room Work Package'!A1" display="'Control Room Work Package'!A1" xr:uid="{00000000-0004-0000-0B00-000035000000}"/>
    <hyperlink ref="H51" location="'Control Room Work Package'!A1" display="'Control Room Work Package'!A1" xr:uid="{00000000-0004-0000-0B00-000036000000}"/>
    <hyperlink ref="I51" location="'Control Room Work Package'!A1" display="'Control Room Work Package'!A1" xr:uid="{00000000-0004-0000-0B00-000037000000}"/>
    <hyperlink ref="J51" location="'Control Room Work Package'!A1" display="'Control Room Work Package'!A1" xr:uid="{00000000-0004-0000-0B00-000038000000}"/>
    <hyperlink ref="K51" location="'Control Room Work Package'!A1" display="'Control Room Work Package'!A1" xr:uid="{00000000-0004-0000-0B00-000039000000}"/>
    <hyperlink ref="L51" location="'Control Room Work Package'!A1" display="'Control Room Work Package'!A1" xr:uid="{00000000-0004-0000-0B00-00003A000000}"/>
    <hyperlink ref="M51" location="'Control Room Work Package'!A1" display="'Control Room Work Package'!A1" xr:uid="{00000000-0004-0000-0B00-00003B000000}"/>
    <hyperlink ref="N51" location="'Control Room Work Package'!A1" display="'Control Room Work Package'!A1" xr:uid="{00000000-0004-0000-0B00-00003C000000}"/>
    <hyperlink ref="O51" location="'Control Room Work Package'!A1" display="'Control Room Work Package'!A1" xr:uid="{00000000-0004-0000-0B00-00003D000000}"/>
    <hyperlink ref="P51" location="'Control Room Work Package'!A1" display="'Control Room Work Package'!A1" xr:uid="{00000000-0004-0000-0B00-00003E000000}"/>
    <hyperlink ref="Q51" location="'Control Room Work Package'!A1" display="'Control Room Work Package'!A1" xr:uid="{00000000-0004-0000-0B00-00003F000000}"/>
    <hyperlink ref="B52" location="'Control Room Work Package'!A1" display="'Control Room Work Package'!A1" xr:uid="{00000000-0004-0000-0B00-000040000000}"/>
    <hyperlink ref="C52" location="'Control Room Work Package'!A1" display="'Control Room Work Package'!A1" xr:uid="{00000000-0004-0000-0B00-000041000000}"/>
    <hyperlink ref="D52" location="'Control Room Work Package'!A1" display="'Control Room Work Package'!A1" xr:uid="{00000000-0004-0000-0B00-000042000000}"/>
    <hyperlink ref="E52" location="'Control Room Work Package'!A1" display="'Control Room Work Package'!A1" xr:uid="{00000000-0004-0000-0B00-000043000000}"/>
    <hyperlink ref="F52" location="'Control Room Work Package'!A1" display="'Control Room Work Package'!A1" xr:uid="{00000000-0004-0000-0B00-000044000000}"/>
    <hyperlink ref="G52" location="'Control Room Work Package'!A1" display="'Control Room Work Package'!A1" xr:uid="{00000000-0004-0000-0B00-000045000000}"/>
    <hyperlink ref="H52" location="'Control Room Work Package'!A1" display="'Control Room Work Package'!A1" xr:uid="{00000000-0004-0000-0B00-000046000000}"/>
    <hyperlink ref="I52" location="'Control Room Work Package'!A1" display="'Control Room Work Package'!A1" xr:uid="{00000000-0004-0000-0B00-000047000000}"/>
    <hyperlink ref="J52" location="'Control Room Work Package'!A1" display="'Control Room Work Package'!A1" xr:uid="{00000000-0004-0000-0B00-000048000000}"/>
    <hyperlink ref="K52" location="'Control Room Work Package'!A1" display="'Control Room Work Package'!A1" xr:uid="{00000000-0004-0000-0B00-000049000000}"/>
    <hyperlink ref="L52" location="'Control Room Work Package'!A1" display="'Control Room Work Package'!A1" xr:uid="{00000000-0004-0000-0B00-00004A000000}"/>
    <hyperlink ref="M52" location="'Control Room Work Package'!A1" display="'Control Room Work Package'!A1" xr:uid="{00000000-0004-0000-0B00-00004B000000}"/>
    <hyperlink ref="N52" location="'Control Room Work Package'!A1" display="'Control Room Work Package'!A1" xr:uid="{00000000-0004-0000-0B00-00004C000000}"/>
    <hyperlink ref="O52" location="'Control Room Work Package'!A1" display="'Control Room Work Package'!A1" xr:uid="{00000000-0004-0000-0B00-00004D000000}"/>
    <hyperlink ref="P52" location="'Control Room Work Package'!A1" display="'Control Room Work Package'!A1" xr:uid="{00000000-0004-0000-0B00-00004E000000}"/>
    <hyperlink ref="Q52" location="'Control Room Work Package'!A1" display="'Control Room Work Package'!A1" xr:uid="{00000000-0004-0000-0B00-00004F000000}"/>
    <hyperlink ref="B53" location="'Control Room Work Package'!A1" display="'Control Room Work Package'!A1" xr:uid="{00000000-0004-0000-0B00-000050000000}"/>
    <hyperlink ref="C53" location="'Control Room Work Package'!A1" display="'Control Room Work Package'!A1" xr:uid="{00000000-0004-0000-0B00-000051000000}"/>
    <hyperlink ref="D53" location="'Control Room Work Package'!A1" display="'Control Room Work Package'!A1" xr:uid="{00000000-0004-0000-0B00-000052000000}"/>
    <hyperlink ref="E53" location="'Control Room Work Package'!A1" display="'Control Room Work Package'!A1" xr:uid="{00000000-0004-0000-0B00-000053000000}"/>
    <hyperlink ref="F53" location="'Control Room Work Package'!A1" display="'Control Room Work Package'!A1" xr:uid="{00000000-0004-0000-0B00-000054000000}"/>
    <hyperlink ref="G53" location="'Control Room Work Package'!A1" display="'Control Room Work Package'!A1" xr:uid="{00000000-0004-0000-0B00-000055000000}"/>
    <hyperlink ref="H53" location="'Control Room Work Package'!A1" display="'Control Room Work Package'!A1" xr:uid="{00000000-0004-0000-0B00-000056000000}"/>
    <hyperlink ref="I53" location="'Control Room Work Package'!A1" display="'Control Room Work Package'!A1" xr:uid="{00000000-0004-0000-0B00-000057000000}"/>
    <hyperlink ref="J53" location="'Control Room Work Package'!A1" display="'Control Room Work Package'!A1" xr:uid="{00000000-0004-0000-0B00-000058000000}"/>
    <hyperlink ref="K53" location="'Control Room Work Package'!A1" display="'Control Room Work Package'!A1" xr:uid="{00000000-0004-0000-0B00-000059000000}"/>
    <hyperlink ref="L53" location="'Control Room Work Package'!A1" display="'Control Room Work Package'!A1" xr:uid="{00000000-0004-0000-0B00-00005A000000}"/>
    <hyperlink ref="M53" location="'Control Room Work Package'!A1" display="'Control Room Work Package'!A1" xr:uid="{00000000-0004-0000-0B00-00005B000000}"/>
    <hyperlink ref="N53" location="'Control Room Work Package'!A1" display="'Control Room Work Package'!A1" xr:uid="{00000000-0004-0000-0B00-00005C000000}"/>
    <hyperlink ref="O53" location="'Control Room Work Package'!A1" display="'Control Room Work Package'!A1" xr:uid="{00000000-0004-0000-0B00-00005D000000}"/>
    <hyperlink ref="P53" location="'Control Room Work Package'!A1" display="'Control Room Work Package'!A1" xr:uid="{00000000-0004-0000-0B00-00005E000000}"/>
    <hyperlink ref="Q53" location="'Control Room Work Package'!A1" display="'Control Room Work Package'!A1" xr:uid="{00000000-0004-0000-0B00-00005F000000}"/>
    <hyperlink ref="B54" location="'Control Room Work Package'!A1" display="'Control Room Work Package'!A1" xr:uid="{00000000-0004-0000-0B00-000060000000}"/>
    <hyperlink ref="C54" location="'Control Room Work Package'!A1" display="'Control Room Work Package'!A1" xr:uid="{00000000-0004-0000-0B00-000061000000}"/>
    <hyperlink ref="D54" location="'Control Room Work Package'!A1" display="'Control Room Work Package'!A1" xr:uid="{00000000-0004-0000-0B00-000062000000}"/>
    <hyperlink ref="E54" location="'Control Room Work Package'!A1" display="'Control Room Work Package'!A1" xr:uid="{00000000-0004-0000-0B00-000063000000}"/>
    <hyperlink ref="F54" location="'Control Room Work Package'!A1" display="'Control Room Work Package'!A1" xr:uid="{00000000-0004-0000-0B00-000064000000}"/>
    <hyperlink ref="G54" location="'Control Room Work Package'!A1" display="'Control Room Work Package'!A1" xr:uid="{00000000-0004-0000-0B00-000065000000}"/>
    <hyperlink ref="H54" location="'Control Room Work Package'!A1" display="'Control Room Work Package'!A1" xr:uid="{00000000-0004-0000-0B00-000066000000}"/>
    <hyperlink ref="I54" location="'Control Room Work Package'!A1" display="'Control Room Work Package'!A1" xr:uid="{00000000-0004-0000-0B00-000067000000}"/>
    <hyperlink ref="J54" location="'Control Room Work Package'!A1" display="'Control Room Work Package'!A1" xr:uid="{00000000-0004-0000-0B00-000068000000}"/>
    <hyperlink ref="K54" location="'Control Room Work Package'!A1" display="'Control Room Work Package'!A1" xr:uid="{00000000-0004-0000-0B00-000069000000}"/>
    <hyperlink ref="L54" location="'Control Room Work Package'!A1" display="'Control Room Work Package'!A1" xr:uid="{00000000-0004-0000-0B00-00006A000000}"/>
    <hyperlink ref="M54" location="'Control Room Work Package'!A1" display="'Control Room Work Package'!A1" xr:uid="{00000000-0004-0000-0B00-00006B000000}"/>
    <hyperlink ref="N54" location="'Control Room Work Package'!A1" display="'Control Room Work Package'!A1" xr:uid="{00000000-0004-0000-0B00-00006C000000}"/>
    <hyperlink ref="O54" location="'Control Room Work Package'!A1" display="'Control Room Work Package'!A1" xr:uid="{00000000-0004-0000-0B00-00006D000000}"/>
    <hyperlink ref="P54" location="'Control Room Work Package'!A1" display="'Control Room Work Package'!A1" xr:uid="{00000000-0004-0000-0B00-00006E000000}"/>
    <hyperlink ref="Q54" location="'Control Room Work Package'!A1" display="'Control Room Work Package'!A1" xr:uid="{00000000-0004-0000-0B00-00006F000000}"/>
    <hyperlink ref="B55" location="'Control Room Work Package'!A1" display="'Control Room Work Package'!A1" xr:uid="{00000000-0004-0000-0B00-000070000000}"/>
    <hyperlink ref="C55" location="'Control Room Work Package'!A1" display="'Control Room Work Package'!A1" xr:uid="{00000000-0004-0000-0B00-000071000000}"/>
    <hyperlink ref="D55" location="'Control Room Work Package'!A1" display="'Control Room Work Package'!A1" xr:uid="{00000000-0004-0000-0B00-000072000000}"/>
    <hyperlink ref="E55" location="'Control Room Work Package'!A1" display="'Control Room Work Package'!A1" xr:uid="{00000000-0004-0000-0B00-000073000000}"/>
    <hyperlink ref="F55" location="'Control Room Work Package'!A1" display="'Control Room Work Package'!A1" xr:uid="{00000000-0004-0000-0B00-000074000000}"/>
    <hyperlink ref="G55" location="'Control Room Work Package'!A1" display="'Control Room Work Package'!A1" xr:uid="{00000000-0004-0000-0B00-000075000000}"/>
    <hyperlink ref="H55" location="'Control Room Work Package'!A1" display="'Control Room Work Package'!A1" xr:uid="{00000000-0004-0000-0B00-000076000000}"/>
    <hyperlink ref="I55" location="'Control Room Work Package'!A1" display="'Control Room Work Package'!A1" xr:uid="{00000000-0004-0000-0B00-000077000000}"/>
    <hyperlink ref="J55" location="'Control Room Work Package'!A1" display="'Control Room Work Package'!A1" xr:uid="{00000000-0004-0000-0B00-000078000000}"/>
    <hyperlink ref="K55" location="'Control Room Work Package'!A1" display="'Control Room Work Package'!A1" xr:uid="{00000000-0004-0000-0B00-000079000000}"/>
    <hyperlink ref="L55" location="'Control Room Work Package'!A1" display="'Control Room Work Package'!A1" xr:uid="{00000000-0004-0000-0B00-00007A000000}"/>
    <hyperlink ref="M55" location="'Control Room Work Package'!A1" display="'Control Room Work Package'!A1" xr:uid="{00000000-0004-0000-0B00-00007B000000}"/>
    <hyperlink ref="N55" location="'Control Room Work Package'!A1" display="'Control Room Work Package'!A1" xr:uid="{00000000-0004-0000-0B00-00007C000000}"/>
    <hyperlink ref="O55" location="'Control Room Work Package'!A1" display="'Control Room Work Package'!A1" xr:uid="{00000000-0004-0000-0B00-00007D000000}"/>
    <hyperlink ref="P55" location="'Control Room Work Package'!A1" display="'Control Room Work Package'!A1" xr:uid="{00000000-0004-0000-0B00-00007E000000}"/>
    <hyperlink ref="Q55" location="'Control Room Work Package'!A1" display="'Control Room Work Package'!A1" xr:uid="{00000000-0004-0000-0B00-00007F000000}"/>
    <hyperlink ref="B56" location="'Control Room Work Package'!A1" display="'Control Room Work Package'!A1" xr:uid="{00000000-0004-0000-0B00-000080000000}"/>
    <hyperlink ref="C56" location="'Control Room Work Package'!A1" display="'Control Room Work Package'!A1" xr:uid="{00000000-0004-0000-0B00-000081000000}"/>
    <hyperlink ref="D56" location="'Control Room Work Package'!A1" display="'Control Room Work Package'!A1" xr:uid="{00000000-0004-0000-0B00-000082000000}"/>
    <hyperlink ref="E56" location="'Control Room Work Package'!A1" display="'Control Room Work Package'!A1" xr:uid="{00000000-0004-0000-0B00-000083000000}"/>
    <hyperlink ref="F56" location="'Control Room Work Package'!A1" display="'Control Room Work Package'!A1" xr:uid="{00000000-0004-0000-0B00-000084000000}"/>
    <hyperlink ref="G56" location="'Control Room Work Package'!A1" display="'Control Room Work Package'!A1" xr:uid="{00000000-0004-0000-0B00-000085000000}"/>
    <hyperlink ref="H56" location="'Control Room Work Package'!A1" display="'Control Room Work Package'!A1" xr:uid="{00000000-0004-0000-0B00-000086000000}"/>
    <hyperlink ref="I56" location="'Control Room Work Package'!A1" display="'Control Room Work Package'!A1" xr:uid="{00000000-0004-0000-0B00-000087000000}"/>
    <hyperlink ref="J56" location="'Control Room Work Package'!A1" display="'Control Room Work Package'!A1" xr:uid="{00000000-0004-0000-0B00-000088000000}"/>
    <hyperlink ref="K56" location="'Control Room Work Package'!A1" display="'Control Room Work Package'!A1" xr:uid="{00000000-0004-0000-0B00-000089000000}"/>
    <hyperlink ref="L56" location="'Control Room Work Package'!A1" display="'Control Room Work Package'!A1" xr:uid="{00000000-0004-0000-0B00-00008A000000}"/>
    <hyperlink ref="M56" location="'Control Room Work Package'!A1" display="'Control Room Work Package'!A1" xr:uid="{00000000-0004-0000-0B00-00008B000000}"/>
    <hyperlink ref="N56" location="'Control Room Work Package'!A1" display="'Control Room Work Package'!A1" xr:uid="{00000000-0004-0000-0B00-00008C000000}"/>
    <hyperlink ref="O56" location="'Control Room Work Package'!A1" display="'Control Room Work Package'!A1" xr:uid="{00000000-0004-0000-0B00-00008D000000}"/>
    <hyperlink ref="P56" location="'Control Room Work Package'!A1" display="'Control Room Work Package'!A1" xr:uid="{00000000-0004-0000-0B00-00008E000000}"/>
    <hyperlink ref="Q56" location="'Control Room Work Package'!A1" display="'Control Room Work Package'!A1" xr:uid="{00000000-0004-0000-0B00-00008F000000}"/>
    <hyperlink ref="B57" location="'Control Room Work Package'!A1" display="'Control Room Work Package'!A1" xr:uid="{00000000-0004-0000-0B00-000090000000}"/>
    <hyperlink ref="C57" location="'Control Room Work Package'!A1" display="'Control Room Work Package'!A1" xr:uid="{00000000-0004-0000-0B00-000091000000}"/>
    <hyperlink ref="D57" location="'Control Room Work Package'!A1" display="'Control Room Work Package'!A1" xr:uid="{00000000-0004-0000-0B00-000092000000}"/>
    <hyperlink ref="E57" location="'Control Room Work Package'!A1" display="'Control Room Work Package'!A1" xr:uid="{00000000-0004-0000-0B00-000093000000}"/>
    <hyperlink ref="F57" location="'Control Room Work Package'!A1" display="'Control Room Work Package'!A1" xr:uid="{00000000-0004-0000-0B00-000094000000}"/>
    <hyperlink ref="G57" location="'Control Room Work Package'!A1" display="'Control Room Work Package'!A1" xr:uid="{00000000-0004-0000-0B00-000095000000}"/>
    <hyperlink ref="H57" location="'Control Room Work Package'!A1" display="'Control Room Work Package'!A1" xr:uid="{00000000-0004-0000-0B00-000096000000}"/>
    <hyperlink ref="I57" location="'Control Room Work Package'!A1" display="'Control Room Work Package'!A1" xr:uid="{00000000-0004-0000-0B00-000097000000}"/>
    <hyperlink ref="J57" location="'Control Room Work Package'!A1" display="'Control Room Work Package'!A1" xr:uid="{00000000-0004-0000-0B00-000098000000}"/>
    <hyperlink ref="K57" location="'Control Room Work Package'!A1" display="'Control Room Work Package'!A1" xr:uid="{00000000-0004-0000-0B00-000099000000}"/>
    <hyperlink ref="L57" location="'Control Room Work Package'!A1" display="'Control Room Work Package'!A1" xr:uid="{00000000-0004-0000-0B00-00009A000000}"/>
    <hyperlink ref="M57" location="'Control Room Work Package'!A1" display="'Control Room Work Package'!A1" xr:uid="{00000000-0004-0000-0B00-00009B000000}"/>
    <hyperlink ref="N57" location="'Control Room Work Package'!A1" display="'Control Room Work Package'!A1" xr:uid="{00000000-0004-0000-0B00-00009C000000}"/>
    <hyperlink ref="O57" location="'Control Room Work Package'!A1" display="'Control Room Work Package'!A1" xr:uid="{00000000-0004-0000-0B00-00009D000000}"/>
    <hyperlink ref="P57" location="'Control Room Work Package'!A1" display="'Control Room Work Package'!A1" xr:uid="{00000000-0004-0000-0B00-00009E000000}"/>
    <hyperlink ref="Q57" location="'Control Room Work Package'!A1" display="'Control Room Work Package'!A1" xr:uid="{00000000-0004-0000-0B00-00009F000000}"/>
    <hyperlink ref="B58" location="'Control Room Work Package'!A1" display="'Control Room Work Package'!A1" xr:uid="{00000000-0004-0000-0B00-0000A0000000}"/>
    <hyperlink ref="C58" location="'Control Room Work Package'!A1" display="'Control Room Work Package'!A1" xr:uid="{00000000-0004-0000-0B00-0000A1000000}"/>
    <hyperlink ref="D58" location="'Control Room Work Package'!A1" display="'Control Room Work Package'!A1" xr:uid="{00000000-0004-0000-0B00-0000A2000000}"/>
    <hyperlink ref="E58" location="'Control Room Work Package'!A1" display="'Control Room Work Package'!A1" xr:uid="{00000000-0004-0000-0B00-0000A3000000}"/>
    <hyperlink ref="F58" location="'Control Room Work Package'!A1" display="'Control Room Work Package'!A1" xr:uid="{00000000-0004-0000-0B00-0000A4000000}"/>
    <hyperlink ref="G58" location="'Control Room Work Package'!A1" display="'Control Room Work Package'!A1" xr:uid="{00000000-0004-0000-0B00-0000A5000000}"/>
    <hyperlink ref="H58" location="'Control Room Work Package'!A1" display="'Control Room Work Package'!A1" xr:uid="{00000000-0004-0000-0B00-0000A6000000}"/>
    <hyperlink ref="I58" location="'Control Room Work Package'!A1" display="'Control Room Work Package'!A1" xr:uid="{00000000-0004-0000-0B00-0000A7000000}"/>
    <hyperlink ref="J58" location="'Control Room Work Package'!A1" display="'Control Room Work Package'!A1" xr:uid="{00000000-0004-0000-0B00-0000A8000000}"/>
    <hyperlink ref="K58" location="'Control Room Work Package'!A1" display="'Control Room Work Package'!A1" xr:uid="{00000000-0004-0000-0B00-0000A9000000}"/>
    <hyperlink ref="L58" location="'Control Room Work Package'!A1" display="'Control Room Work Package'!A1" xr:uid="{00000000-0004-0000-0B00-0000AA000000}"/>
    <hyperlink ref="M58" location="'Control Room Work Package'!A1" display="'Control Room Work Package'!A1" xr:uid="{00000000-0004-0000-0B00-0000AB000000}"/>
    <hyperlink ref="N58" location="'Control Room Work Package'!A1" display="'Control Room Work Package'!A1" xr:uid="{00000000-0004-0000-0B00-0000AC000000}"/>
    <hyperlink ref="O58" location="'Control Room Work Package'!A1" display="'Control Room Work Package'!A1" xr:uid="{00000000-0004-0000-0B00-0000AD000000}"/>
    <hyperlink ref="P58" location="'Control Room Work Package'!A1" display="'Control Room Work Package'!A1" xr:uid="{00000000-0004-0000-0B00-0000AE000000}"/>
    <hyperlink ref="Q58" location="'Control Room Work Package'!A1" display="'Control Room Work Package'!A1" xr:uid="{00000000-0004-0000-0B00-0000AF000000}"/>
    <hyperlink ref="B59" location="'Control Room Work Package'!A1" display="'Control Room Work Package'!A1" xr:uid="{00000000-0004-0000-0B00-0000B0000000}"/>
    <hyperlink ref="C59" location="'Control Room Work Package'!A1" display="'Control Room Work Package'!A1" xr:uid="{00000000-0004-0000-0B00-0000B1000000}"/>
    <hyperlink ref="D59" location="'Control Room Work Package'!A1" display="'Control Room Work Package'!A1" xr:uid="{00000000-0004-0000-0B00-0000B2000000}"/>
    <hyperlink ref="E59" location="'Control Room Work Package'!A1" display="'Control Room Work Package'!A1" xr:uid="{00000000-0004-0000-0B00-0000B3000000}"/>
    <hyperlink ref="F59" location="'Control Room Work Package'!A1" display="'Control Room Work Package'!A1" xr:uid="{00000000-0004-0000-0B00-0000B4000000}"/>
    <hyperlink ref="G59" location="'Control Room Work Package'!A1" display="'Control Room Work Package'!A1" xr:uid="{00000000-0004-0000-0B00-0000B5000000}"/>
    <hyperlink ref="H59" location="'Control Room Work Package'!A1" display="'Control Room Work Package'!A1" xr:uid="{00000000-0004-0000-0B00-0000B6000000}"/>
    <hyperlink ref="I59" location="'Control Room Work Package'!A1" display="'Control Room Work Package'!A1" xr:uid="{00000000-0004-0000-0B00-0000B7000000}"/>
    <hyperlink ref="J59" location="'Control Room Work Package'!A1" display="'Control Room Work Package'!A1" xr:uid="{00000000-0004-0000-0B00-0000B8000000}"/>
    <hyperlink ref="K59" location="'Control Room Work Package'!A1" display="'Control Room Work Package'!A1" xr:uid="{00000000-0004-0000-0B00-0000B9000000}"/>
    <hyperlink ref="L59" location="'Control Room Work Package'!A1" display="'Control Room Work Package'!A1" xr:uid="{00000000-0004-0000-0B00-0000BA000000}"/>
    <hyperlink ref="M59" location="'Control Room Work Package'!A1" display="'Control Room Work Package'!A1" xr:uid="{00000000-0004-0000-0B00-0000BB000000}"/>
    <hyperlink ref="N59" location="'Control Room Work Package'!A1" display="'Control Room Work Package'!A1" xr:uid="{00000000-0004-0000-0B00-0000BC000000}"/>
    <hyperlink ref="O59" location="'Control Room Work Package'!A1" display="'Control Room Work Package'!A1" xr:uid="{00000000-0004-0000-0B00-0000BD000000}"/>
    <hyperlink ref="P59" location="'Control Room Work Package'!A1" display="'Control Room Work Package'!A1" xr:uid="{00000000-0004-0000-0B00-0000BE000000}"/>
    <hyperlink ref="Q59" location="'Control Room Work Package'!A1" display="'Control Room Work Package'!A1" xr:uid="{00000000-0004-0000-0B00-0000BF000000}"/>
    <hyperlink ref="C11" location="Navigation!A1" display="Return to Navigation Sheet" xr:uid="{00000000-0004-0000-0B00-0000C0000000}"/>
    <hyperlink ref="D11" location="Navigation!A1" display="Return to Navigation Sheet" xr:uid="{00000000-0004-0000-0B00-0000C1000000}"/>
    <hyperlink ref="E11" location="Navigation!A1" display="Return to Navigation Sheet" xr:uid="{00000000-0004-0000-0B00-0000C2000000}"/>
    <hyperlink ref="F11" location="Navigation!A1" display="Return to Navigation Sheet" xr:uid="{00000000-0004-0000-0B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B1:E22"/>
  <sheetViews>
    <sheetView zoomScale="80" zoomScaleNormal="80" workbookViewId="0"/>
  </sheetViews>
  <sheetFormatPr defaultColWidth="10.8984375" defaultRowHeight="15.6"/>
  <cols>
    <col min="1" max="1" width="1.8984375" style="1" customWidth="1"/>
    <col min="2" max="2" width="26.3984375" style="57" customWidth="1"/>
    <col min="3" max="3" width="54.3984375" style="57" customWidth="1"/>
    <col min="4" max="4" width="15.09765625" style="58" customWidth="1"/>
    <col min="5" max="5" width="103" style="58" customWidth="1"/>
    <col min="6" max="16384" width="10.8984375" style="1"/>
  </cols>
  <sheetData>
    <row r="1" spans="2:5" ht="8.1" customHeight="1" thickBot="1"/>
    <row r="2" spans="2:5" s="59" customFormat="1" ht="42.9" customHeight="1" thickBot="1">
      <c r="B2" s="336" t="s">
        <v>21</v>
      </c>
      <c r="C2" s="337" t="s">
        <v>13</v>
      </c>
      <c r="D2" s="338" t="s">
        <v>14</v>
      </c>
      <c r="E2" s="339" t="s">
        <v>66</v>
      </c>
    </row>
    <row r="3" spans="2:5">
      <c r="B3" s="319"/>
      <c r="C3" s="320"/>
      <c r="D3" s="314"/>
      <c r="E3" s="315"/>
    </row>
    <row r="4" spans="2:5" ht="31.2">
      <c r="B4" s="317" t="str">
        <f>'Det Sup Syst Control Account'!B17</f>
        <v>S328200</v>
      </c>
      <c r="C4" s="318" t="str">
        <f>'Det Sup Syst Control Account'!C17</f>
        <v>Design/Safety Reviews Complete, Line Electric Power Distribution Released for Production</v>
      </c>
      <c r="D4" s="313"/>
      <c r="E4" s="316"/>
    </row>
    <row r="5" spans="2:5" ht="31.2">
      <c r="B5" s="317" t="str">
        <f>'Det Sup Syst Control Account'!B22</f>
        <v>S329300</v>
      </c>
      <c r="C5" s="318" t="str">
        <f>'Det Sup Syst Control Account'!C22</f>
        <v>Line Electric Power Distribution Components Ready for Installation</v>
      </c>
      <c r="D5" s="313"/>
      <c r="E5" s="316"/>
    </row>
    <row r="6" spans="2:5" ht="31.2">
      <c r="B6" s="317" t="str">
        <f>'Det Sup Syst Control Account'!B28</f>
        <v>S329800</v>
      </c>
      <c r="C6" s="318" t="str">
        <f>'Det Sup Syst Control Account'!C28</f>
        <v>Design/Safety Reviews Complete, Detector Support Services Systems Components Released for Production</v>
      </c>
      <c r="D6" s="313"/>
      <c r="E6" s="316"/>
    </row>
    <row r="7" spans="2:5" ht="31.2">
      <c r="B7" s="317" t="str">
        <f>'Det Sup Syst Control Account'!B33</f>
        <v>S330400</v>
      </c>
      <c r="C7" s="318" t="str">
        <f>'Det Sup Syst Control Account'!C33</f>
        <v>Detector Support Services Systems Components Ready for Installation</v>
      </c>
      <c r="D7" s="313"/>
      <c r="E7" s="316"/>
    </row>
    <row r="8" spans="2:5" ht="46.8">
      <c r="B8" s="317" t="str">
        <f>'Det Sup Syst Control Account'!B39</f>
        <v>S331000</v>
      </c>
      <c r="C8" s="318" t="str">
        <f>'Det Sup Syst Control Account'!C39</f>
        <v>Design/Safety Reviews Complete, Detector Electronics Racks and Rack generic support systems Components Released for Production</v>
      </c>
      <c r="D8" s="313"/>
      <c r="E8" s="316"/>
    </row>
    <row r="9" spans="2:5" ht="31.2">
      <c r="B9" s="317" t="str">
        <f>'Det Sup Syst Control Account'!B44</f>
        <v>S331600</v>
      </c>
      <c r="C9" s="318" t="str">
        <f>'Det Sup Syst Control Account'!C44</f>
        <v>Detector Electronics Racks and Rack generic support systems Components Ready for Installation</v>
      </c>
      <c r="D9" s="313"/>
      <c r="E9" s="316"/>
    </row>
    <row r="10" spans="2:5" ht="31.2">
      <c r="B10" s="317" t="str">
        <f>'Det Sup Syst Control Account'!B50</f>
        <v>S332100</v>
      </c>
      <c r="C10" s="318" t="str">
        <f>'Det Sup Syst Control Account'!C50</f>
        <v>Design/Safety Reviews Complete, Detector Gas and Cooling services Systems Components Released for Production</v>
      </c>
      <c r="D10" s="313"/>
      <c r="E10" s="316"/>
    </row>
    <row r="11" spans="2:5" ht="31.2">
      <c r="B11" s="317" t="str">
        <f>'Det Sup Syst Control Account'!B55</f>
        <v>S332700</v>
      </c>
      <c r="C11" s="318" t="str">
        <f>'Det Sup Syst Control Account'!C55</f>
        <v>Detector Gas and Cooling services Systems Components Ready for Installation</v>
      </c>
      <c r="D11" s="313"/>
      <c r="E11" s="316"/>
    </row>
    <row r="12" spans="2:5" ht="31.2">
      <c r="B12" s="317" t="str">
        <f>'Det Sup Syst Control Account'!B61</f>
        <v>S333200</v>
      </c>
      <c r="C12" s="318" t="str">
        <f>'Det Sup Syst Control Account'!C61</f>
        <v>Design/Safety Reviews Complete, Detector Safety Subsystems Components Released for Production</v>
      </c>
      <c r="D12" s="313"/>
      <c r="E12" s="316"/>
    </row>
    <row r="13" spans="2:5" ht="31.2">
      <c r="B13" s="317" t="str">
        <f>'Det Sup Syst Control Account'!B66</f>
        <v>S333800</v>
      </c>
      <c r="C13" s="318" t="str">
        <f>'Det Sup Syst Control Account'!C66</f>
        <v>Detector Safety Subsystems Components   Ready for Installation</v>
      </c>
      <c r="D13" s="313"/>
      <c r="E13" s="316"/>
    </row>
    <row r="14" spans="2:5" ht="31.2">
      <c r="B14" s="317" t="str">
        <f>'Det Sup Syst Control Account'!B72</f>
        <v>S334300</v>
      </c>
      <c r="C14" s="318" t="str">
        <f>'Det Sup Syst Control Account'!C72</f>
        <v>Design/Safety Reviews Complete, Gas Mixing House &amp; Gas Pad Components Released for Production</v>
      </c>
      <c r="D14" s="313"/>
      <c r="E14" s="316"/>
    </row>
    <row r="15" spans="2:5" ht="31.2">
      <c r="B15" s="317" t="str">
        <f>'Det Sup Syst Control Account'!B77</f>
        <v>S334900</v>
      </c>
      <c r="C15" s="318" t="str">
        <f>'Det Sup Syst Control Account'!C77</f>
        <v>Gas Mixing House &amp; Gas Pad  Components Ready for Installation</v>
      </c>
      <c r="D15" s="313"/>
      <c r="E15" s="316"/>
    </row>
    <row r="16" spans="2:5" ht="31.2">
      <c r="B16" s="317" t="str">
        <f>'Det Sup Syst Control Account'!B83</f>
        <v>S335400</v>
      </c>
      <c r="C16" s="318" t="str">
        <f>'Det Sup Syst Control Account'!C83</f>
        <v>Design/Safety Reviews Complete, Rack Room Modifications Components Released for Production</v>
      </c>
      <c r="D16" s="313"/>
      <c r="E16" s="316"/>
    </row>
    <row r="17" spans="2:5">
      <c r="B17" s="317" t="str">
        <f>'Det Sup Syst Control Account'!B88</f>
        <v>S336000</v>
      </c>
      <c r="C17" s="318" t="str">
        <f>'Det Sup Syst Control Account'!C88</f>
        <v>Rack Room Modifications Components Ready for Installation</v>
      </c>
      <c r="D17" s="313"/>
      <c r="E17" s="316"/>
    </row>
    <row r="18" spans="2:5" ht="31.2">
      <c r="B18" s="317" t="str">
        <f>'Det Sup Syst Control Account'!B94</f>
        <v>S336500</v>
      </c>
      <c r="C18" s="318" t="str">
        <f>'Det Sup Syst Control Account'!C94</f>
        <v>Design/Safety Reviews Complete, Control Room Components Released for Production</v>
      </c>
      <c r="D18" s="313"/>
      <c r="E18" s="316"/>
    </row>
    <row r="19" spans="2:5">
      <c r="B19" s="317" t="str">
        <f>'Det Sup Syst Control Account'!B99</f>
        <v>S337100</v>
      </c>
      <c r="C19" s="318" t="str">
        <f>'Det Sup Syst Control Account'!C99</f>
        <v>Control Room components Ready for Installation</v>
      </c>
      <c r="D19" s="313"/>
      <c r="E19" s="316"/>
    </row>
    <row r="20" spans="2:5" ht="16.2" thickBot="1">
      <c r="D20" s="1"/>
      <c r="E20" s="1"/>
    </row>
    <row r="21" spans="2:5" ht="36" customHeight="1" thickBot="1">
      <c r="B21" s="915" t="s">
        <v>362</v>
      </c>
      <c r="C21" s="916"/>
      <c r="D21" s="1"/>
      <c r="E21" s="1"/>
    </row>
    <row r="22" spans="2:5">
      <c r="D22" s="1"/>
      <c r="E22" s="1"/>
    </row>
  </sheetData>
  <mergeCells count="1">
    <mergeCell ref="B21:C21"/>
  </mergeCells>
  <hyperlinks>
    <hyperlink ref="B21" location="Navigation!A1" display="Return to Navigation Sheet" xr:uid="{00000000-0004-0000-0C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B1:L21"/>
  <sheetViews>
    <sheetView zoomScale="80" zoomScaleNormal="80" workbookViewId="0"/>
  </sheetViews>
  <sheetFormatPr defaultColWidth="10.8984375" defaultRowHeight="15.6"/>
  <cols>
    <col min="1" max="1" width="3.8984375" style="1" customWidth="1"/>
    <col min="2" max="2" width="27.8984375" style="51" customWidth="1"/>
    <col min="3" max="4" width="37.09765625" style="4" customWidth="1"/>
    <col min="5" max="5" width="46.3984375" style="58" customWidth="1"/>
    <col min="6" max="7" width="10.8984375" style="58"/>
    <col min="8" max="8" width="12" style="58" customWidth="1"/>
    <col min="9" max="9" width="13.8984375" style="58" customWidth="1"/>
    <col min="10" max="11" width="10.8984375" style="58"/>
    <col min="12" max="12" width="35.59765625" style="1" customWidth="1"/>
    <col min="13" max="16384" width="10.8984375" style="1"/>
  </cols>
  <sheetData>
    <row r="1" spans="2:12" ht="16.2" thickBot="1"/>
    <row r="2" spans="2:12" s="182" customFormat="1" ht="35.1" customHeight="1" thickBot="1">
      <c r="B2" s="354" t="s">
        <v>11</v>
      </c>
      <c r="C2" s="355" t="s">
        <v>177</v>
      </c>
      <c r="D2" s="355" t="s">
        <v>18</v>
      </c>
      <c r="E2" s="356" t="s">
        <v>65</v>
      </c>
      <c r="F2" s="3"/>
      <c r="G2" s="3"/>
      <c r="H2" s="3"/>
      <c r="I2" s="3"/>
      <c r="J2" s="3"/>
      <c r="K2" s="3"/>
    </row>
    <row r="3" spans="2:12">
      <c r="B3" s="358"/>
      <c r="C3" s="359"/>
      <c r="D3" s="359"/>
      <c r="E3" s="919"/>
    </row>
    <row r="4" spans="2:12" s="342" customFormat="1" ht="31.2">
      <c r="B4" s="360" t="str">
        <f>'Det Sup Syst Control Account'!B8</f>
        <v>2.04.01.01</v>
      </c>
      <c r="C4" s="357" t="str">
        <f>'Det Sup Syst Control Account'!C8</f>
        <v>Line Electric Power Distribution Work Package</v>
      </c>
      <c r="D4" s="357"/>
      <c r="E4" s="920"/>
      <c r="F4" s="340"/>
      <c r="G4" s="340"/>
      <c r="H4" s="340"/>
      <c r="I4" s="340"/>
      <c r="J4" s="340"/>
      <c r="K4" s="340"/>
      <c r="L4" s="341"/>
    </row>
    <row r="5" spans="2:12" s="343" customFormat="1" ht="31.8" thickBot="1">
      <c r="B5" s="366" t="str">
        <f>'Det Sup Syst Control Account'!B15</f>
        <v>S328000</v>
      </c>
      <c r="C5" s="363"/>
      <c r="D5" s="363" t="str">
        <f>'Det Sup Syst Control Account'!C15</f>
        <v>Review Line Electric Distribution Design/Safety</v>
      </c>
      <c r="E5" s="921"/>
      <c r="F5" s="58"/>
      <c r="G5" s="58"/>
      <c r="H5" s="58"/>
      <c r="I5" s="58"/>
      <c r="J5" s="58"/>
      <c r="K5" s="58"/>
      <c r="L5" s="1"/>
    </row>
    <row r="6" spans="2:12" s="341" customFormat="1" ht="31.2">
      <c r="B6" s="364" t="str">
        <f>'Det Sup Syst Control Account'!B23</f>
        <v>2.04.01.02</v>
      </c>
      <c r="C6" s="365" t="str">
        <f>'Det Sup Syst Control Account'!C23</f>
        <v>Detector Support Services Systems Components Work Package</v>
      </c>
      <c r="D6" s="365"/>
      <c r="E6" s="917"/>
      <c r="F6" s="340"/>
      <c r="G6" s="340"/>
      <c r="H6" s="340"/>
      <c r="I6" s="340"/>
      <c r="J6" s="340"/>
      <c r="K6" s="340"/>
    </row>
    <row r="7" spans="2:12" ht="31.8" thickBot="1">
      <c r="B7" s="366" t="str">
        <f>'Det Sup Syst Control Account'!B26</f>
        <v>S329600</v>
      </c>
      <c r="C7" s="363"/>
      <c r="D7" s="363" t="str">
        <f>'Det Sup Syst Control Account'!C26</f>
        <v>Review Design Detector Support Services Systems Design/Safety</v>
      </c>
      <c r="E7" s="918"/>
    </row>
    <row r="8" spans="2:12" s="341" customFormat="1" ht="31.2">
      <c r="B8" s="364" t="str">
        <f>'Det Sup Syst Control Account'!B34</f>
        <v>2.04.01.03</v>
      </c>
      <c r="C8" s="365" t="str">
        <f>'Det Sup Syst Control Account'!C34</f>
        <v>Detector Electronics Racks and Rack generic support systems</v>
      </c>
      <c r="D8" s="365"/>
      <c r="E8" s="917"/>
      <c r="F8" s="340"/>
      <c r="G8" s="340"/>
      <c r="H8" s="340"/>
      <c r="I8" s="340"/>
      <c r="J8" s="340"/>
      <c r="K8" s="340"/>
    </row>
    <row r="9" spans="2:12" ht="47.4" thickBot="1">
      <c r="B9" s="366" t="str">
        <f>'Det Sup Syst Control Account'!B37</f>
        <v>S330800</v>
      </c>
      <c r="C9" s="363"/>
      <c r="D9" s="363" t="str">
        <f>'Det Sup Syst Control Account'!C37</f>
        <v>Review Detector Electronics Racks and Rack generic support systems Design/Safety</v>
      </c>
      <c r="E9" s="918"/>
    </row>
    <row r="10" spans="2:12" s="341" customFormat="1" ht="31.2">
      <c r="B10" s="364" t="str">
        <f>'Det Sup Syst Control Account'!B45</f>
        <v>2.04.01.04</v>
      </c>
      <c r="C10" s="365" t="str">
        <f>'Det Sup Syst Control Account'!C45</f>
        <v>Detector Gas and Cooling Services Systems</v>
      </c>
      <c r="D10" s="365"/>
      <c r="E10" s="917"/>
      <c r="F10" s="340"/>
      <c r="G10" s="340"/>
      <c r="H10" s="340"/>
      <c r="I10" s="340"/>
      <c r="J10" s="340"/>
      <c r="K10" s="340"/>
    </row>
    <row r="11" spans="2:12" ht="31.8" thickBot="1">
      <c r="B11" s="366" t="str">
        <f>'Det Sup Syst Control Account'!B48</f>
        <v>S331900</v>
      </c>
      <c r="C11" s="363"/>
      <c r="D11" s="363" t="str">
        <f>'Det Sup Syst Control Account'!C48</f>
        <v>Review Detector Gas and Cooling Services Systems Design/Safety</v>
      </c>
      <c r="E11" s="918"/>
    </row>
    <row r="12" spans="2:12" s="341" customFormat="1" ht="31.2">
      <c r="B12" s="364" t="str">
        <f>'Det Sup Syst Control Account'!B56</f>
        <v>2.04.01.05</v>
      </c>
      <c r="C12" s="365" t="str">
        <f>'Det Sup Syst Control Account'!C56</f>
        <v>Detector Safety Subsystems Work Package</v>
      </c>
      <c r="D12" s="365"/>
      <c r="E12" s="917"/>
      <c r="F12" s="340"/>
      <c r="G12" s="340"/>
      <c r="H12" s="340"/>
      <c r="I12" s="340"/>
      <c r="J12" s="340"/>
      <c r="K12" s="340"/>
    </row>
    <row r="13" spans="2:12" ht="31.8" thickBot="1">
      <c r="B13" s="366" t="str">
        <f>'Det Sup Syst Control Account'!B59</f>
        <v>S333000</v>
      </c>
      <c r="C13" s="363"/>
      <c r="D13" s="363" t="str">
        <f>'Det Sup Syst Control Account'!C59</f>
        <v>Review Detector Safety Subsystems Design/Safety</v>
      </c>
      <c r="E13" s="918"/>
    </row>
    <row r="14" spans="2:12" s="341" customFormat="1" ht="31.2">
      <c r="B14" s="364" t="str">
        <f>'Det Sup Syst Control Account'!B67</f>
        <v>2.04.01.06</v>
      </c>
      <c r="C14" s="365" t="str">
        <f>'Det Sup Syst Control Account'!C67</f>
        <v>Gas Mixing House &amp; Gas Pad Components Work Package</v>
      </c>
      <c r="D14" s="365"/>
      <c r="E14" s="917"/>
      <c r="F14" s="340"/>
      <c r="G14" s="340"/>
      <c r="H14" s="340"/>
      <c r="I14" s="340"/>
      <c r="J14" s="340"/>
      <c r="K14" s="340"/>
    </row>
    <row r="15" spans="2:12" ht="31.8" thickBot="1">
      <c r="B15" s="361" t="str">
        <f>'Det Sup Syst Control Account'!B70</f>
        <v>S334100</v>
      </c>
      <c r="C15" s="363"/>
      <c r="D15" s="363" t="str">
        <f>'Det Sup Syst Control Account'!C70</f>
        <v>Review Gas Mixing House &amp; Gas Pad Components Design/Safety</v>
      </c>
      <c r="E15" s="918"/>
    </row>
    <row r="16" spans="2:12" s="341" customFormat="1" ht="31.2">
      <c r="B16" s="364" t="str">
        <f>'Det Sup Syst Control Account'!B78</f>
        <v>2.04.01.07</v>
      </c>
      <c r="C16" s="365" t="str">
        <f>'Det Sup Syst Control Account'!C78</f>
        <v>Rack Room Modifications Work Package</v>
      </c>
      <c r="D16" s="365"/>
      <c r="E16" s="917"/>
      <c r="F16" s="340"/>
      <c r="G16" s="340"/>
      <c r="H16" s="340"/>
      <c r="I16" s="340"/>
      <c r="J16" s="340"/>
      <c r="K16" s="340"/>
    </row>
    <row r="17" spans="2:11" ht="31.8" thickBot="1">
      <c r="B17" s="361" t="str">
        <f>'Det Sup Syst Control Account'!B81</f>
        <v>S335200</v>
      </c>
      <c r="C17" s="363"/>
      <c r="D17" s="363" t="str">
        <f>'Det Sup Syst Control Account'!C81</f>
        <v>Review Rack Room Modifications Components Design/Safety</v>
      </c>
      <c r="E17" s="918"/>
    </row>
    <row r="18" spans="2:11" s="341" customFormat="1">
      <c r="B18" s="360" t="str">
        <f>'Det Sup Syst Control Account'!B89</f>
        <v>2.04.01.08</v>
      </c>
      <c r="C18" s="357" t="str">
        <f>'Det Sup Syst Control Account'!C89</f>
        <v>Control Room Work Package</v>
      </c>
      <c r="D18" s="357"/>
      <c r="E18" s="917"/>
      <c r="F18" s="340"/>
      <c r="G18" s="340"/>
      <c r="H18" s="340"/>
      <c r="I18" s="340"/>
      <c r="J18" s="340"/>
      <c r="K18" s="340"/>
    </row>
    <row r="19" spans="2:11" ht="16.2" thickBot="1">
      <c r="B19" s="361" t="str">
        <f>'Det Sup Syst Control Account'!B92</f>
        <v>S336300</v>
      </c>
      <c r="C19" s="362"/>
      <c r="D19" s="363" t="str">
        <f>'Det Sup Syst Control Account'!C92</f>
        <v>Review Control Room Design/Safety</v>
      </c>
      <c r="E19" s="918"/>
    </row>
    <row r="20" spans="2:11" ht="16.2" thickBot="1"/>
    <row r="21" spans="2:11" ht="36" customHeight="1" thickBot="1">
      <c r="B21" s="922" t="s">
        <v>362</v>
      </c>
      <c r="C21" s="923"/>
      <c r="D21" s="1"/>
      <c r="E21" s="1"/>
      <c r="F21" s="1"/>
      <c r="G21" s="1"/>
      <c r="H21" s="1"/>
      <c r="I21" s="1"/>
      <c r="J21" s="1"/>
      <c r="K21" s="1"/>
    </row>
  </sheetData>
  <sheetProtection selectLockedCells="1"/>
  <mergeCells count="9">
    <mergeCell ref="E6:E7"/>
    <mergeCell ref="E3:E5"/>
    <mergeCell ref="B21:C21"/>
    <mergeCell ref="E16:E17"/>
    <mergeCell ref="E18:E19"/>
    <mergeCell ref="E8:E9"/>
    <mergeCell ref="E10:E11"/>
    <mergeCell ref="E12:E13"/>
    <mergeCell ref="E14:E15"/>
  </mergeCells>
  <hyperlinks>
    <hyperlink ref="B21" location="Navigation!A1" display="Return to Navigation Sheet" xr:uid="{00000000-0004-0000-0D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B1:L60"/>
  <sheetViews>
    <sheetView zoomScale="70" zoomScaleNormal="70" workbookViewId="0"/>
  </sheetViews>
  <sheetFormatPr defaultColWidth="10.8984375" defaultRowHeight="15.6"/>
  <cols>
    <col min="1" max="1" width="3.59765625" customWidth="1"/>
    <col min="2" max="2" width="23.09765625" style="182" customWidth="1"/>
    <col min="3" max="3" width="32.59765625" style="4" customWidth="1"/>
    <col min="4" max="4" width="26" style="1" customWidth="1"/>
    <col min="5" max="5" width="29.3984375" style="321" customWidth="1"/>
    <col min="49" max="49" width="20.09765625" customWidth="1"/>
  </cols>
  <sheetData>
    <row r="1" spans="2:12" ht="16.2" thickBot="1"/>
    <row r="2" spans="2:12" ht="136.19999999999999" thickBot="1">
      <c r="B2" s="332" t="s">
        <v>174</v>
      </c>
      <c r="C2" s="333" t="s">
        <v>175</v>
      </c>
      <c r="D2" s="334" t="s">
        <v>176</v>
      </c>
      <c r="E2" s="335" t="s">
        <v>65</v>
      </c>
    </row>
    <row r="3" spans="2:12">
      <c r="B3" s="323"/>
      <c r="C3" s="324"/>
      <c r="D3" s="347"/>
      <c r="E3" s="350"/>
    </row>
    <row r="4" spans="2:12" ht="31.2">
      <c r="B4" s="325" t="str">
        <f>'Det Sup Syst Control Account'!B8</f>
        <v>2.04.01.01</v>
      </c>
      <c r="C4" s="326" t="str">
        <f>'Det Sup Syst Control Account'!C8</f>
        <v>Line Electric Power Distribution Work Package</v>
      </c>
      <c r="D4" s="348">
        <f>'Det Sup Syst Control Account'!AZ20</f>
        <v>50000</v>
      </c>
      <c r="E4" s="351"/>
      <c r="F4" s="322"/>
      <c r="G4" s="322"/>
      <c r="H4" s="322"/>
      <c r="I4" s="322"/>
      <c r="J4" s="322"/>
      <c r="K4" s="322"/>
      <c r="L4" s="322"/>
    </row>
    <row r="5" spans="2:12" ht="46.8">
      <c r="B5" s="325" t="str">
        <f>'Det Sup Syst Control Account'!B23</f>
        <v>2.04.01.02</v>
      </c>
      <c r="C5" s="326" t="str">
        <f>'Det Sup Syst Control Account'!C23</f>
        <v>Detector Support Services Systems Components Work Package</v>
      </c>
      <c r="D5" s="348">
        <f>'Det Sup Syst Control Account'!AZ31</f>
        <v>32000</v>
      </c>
      <c r="E5" s="351"/>
      <c r="F5" s="322"/>
      <c r="G5" s="322"/>
      <c r="H5" s="322"/>
      <c r="I5" s="322"/>
      <c r="J5" s="322"/>
      <c r="K5" s="322"/>
      <c r="L5" s="322"/>
    </row>
    <row r="6" spans="2:12" ht="31.2">
      <c r="B6" s="325" t="str">
        <f>'Det Sup Syst Control Account'!B34</f>
        <v>2.04.01.03</v>
      </c>
      <c r="C6" s="326" t="str">
        <f>'Det Sup Syst Control Account'!C34</f>
        <v>Detector Electronics Racks and Rack generic support systems</v>
      </c>
      <c r="D6" s="348">
        <f>'Det Sup Syst Control Account'!AZ42</f>
        <v>32000</v>
      </c>
      <c r="E6" s="351"/>
      <c r="F6" s="322"/>
      <c r="G6" s="322"/>
      <c r="H6" s="322"/>
      <c r="I6" s="322"/>
      <c r="J6" s="322"/>
      <c r="K6" s="322"/>
      <c r="L6" s="322"/>
    </row>
    <row r="7" spans="2:12" ht="31.2">
      <c r="B7" s="325" t="str">
        <f>'Det Sup Syst Control Account'!B45</f>
        <v>2.04.01.04</v>
      </c>
      <c r="C7" s="326" t="str">
        <f>'Det Sup Syst Control Account'!C45</f>
        <v>Detector Gas and Cooling Services Systems</v>
      </c>
      <c r="D7" s="348">
        <f>'Det Sup Syst Control Account'!AZ53</f>
        <v>107000</v>
      </c>
      <c r="E7" s="351"/>
      <c r="F7" s="322"/>
      <c r="G7" s="322"/>
      <c r="H7" s="322"/>
      <c r="I7" s="322"/>
      <c r="J7" s="322"/>
      <c r="K7" s="322"/>
      <c r="L7" s="322"/>
    </row>
    <row r="8" spans="2:12" ht="31.2">
      <c r="B8" s="325" t="str">
        <f>'Det Sup Syst Control Account'!B56</f>
        <v>2.04.01.05</v>
      </c>
      <c r="C8" s="326" t="str">
        <f>'Det Sup Syst Control Account'!C56</f>
        <v>Detector Safety Subsystems Work Package</v>
      </c>
      <c r="D8" s="348">
        <f>'Det Sup Syst Control Account'!AZ64</f>
        <v>12000</v>
      </c>
      <c r="E8" s="351"/>
      <c r="F8" s="322"/>
      <c r="G8" s="322"/>
      <c r="H8" s="322"/>
      <c r="I8" s="322"/>
      <c r="J8" s="322"/>
      <c r="K8" s="322"/>
      <c r="L8" s="322"/>
    </row>
    <row r="9" spans="2:12" ht="31.2">
      <c r="B9" s="325" t="str">
        <f>'Det Sup Syst Control Account'!B67</f>
        <v>2.04.01.06</v>
      </c>
      <c r="C9" s="326" t="str">
        <f>'Det Sup Syst Control Account'!C67</f>
        <v>Gas Mixing House &amp; Gas Pad Components Work Package</v>
      </c>
      <c r="D9" s="348">
        <f>'Det Sup Syst Control Account'!AZ75</f>
        <v>10000</v>
      </c>
      <c r="E9" s="351"/>
      <c r="F9" s="322"/>
      <c r="G9" s="322"/>
      <c r="H9" s="322"/>
      <c r="I9" s="322"/>
      <c r="J9" s="322"/>
      <c r="K9" s="322"/>
      <c r="L9" s="322"/>
    </row>
    <row r="10" spans="2:12" ht="31.2">
      <c r="B10" s="325" t="str">
        <f>'Det Sup Syst Control Account'!B78</f>
        <v>2.04.01.07</v>
      </c>
      <c r="C10" s="326" t="str">
        <f>'Det Sup Syst Control Account'!C78</f>
        <v>Rack Room Modifications Work Package</v>
      </c>
      <c r="D10" s="348">
        <f>'Det Sup Syst Control Account'!AZ86</f>
        <v>20000</v>
      </c>
      <c r="E10" s="351"/>
      <c r="F10" s="322"/>
      <c r="G10" s="322"/>
      <c r="H10" s="322"/>
      <c r="I10" s="322"/>
      <c r="J10" s="322"/>
      <c r="K10" s="322"/>
      <c r="L10" s="322"/>
    </row>
    <row r="11" spans="2:12">
      <c r="B11" s="325" t="str">
        <f>'Det Sup Syst Control Account'!B89</f>
        <v>2.04.01.08</v>
      </c>
      <c r="C11" s="326" t="str">
        <f>'Det Sup Syst Control Account'!C89</f>
        <v>Control Room Work Package</v>
      </c>
      <c r="D11" s="348">
        <f>'Det Sup Syst Control Account'!AZ97</f>
        <v>50000</v>
      </c>
      <c r="E11" s="351"/>
      <c r="F11" s="322"/>
      <c r="G11" s="322"/>
      <c r="H11" s="322"/>
      <c r="I11" s="322"/>
      <c r="J11" s="322"/>
      <c r="K11" s="322"/>
      <c r="L11" s="322"/>
    </row>
    <row r="12" spans="2:12" ht="16.2" thickBot="1">
      <c r="B12" s="327"/>
      <c r="C12" s="328"/>
      <c r="D12" s="349"/>
      <c r="E12" s="352"/>
      <c r="F12" s="322"/>
      <c r="G12" s="322"/>
      <c r="H12" s="322"/>
      <c r="I12" s="322"/>
      <c r="J12" s="322"/>
    </row>
    <row r="13" spans="2:12" ht="16.2" thickBot="1">
      <c r="B13" s="322"/>
      <c r="C13" s="322"/>
      <c r="D13" s="322"/>
      <c r="E13" s="322"/>
      <c r="F13" s="322"/>
      <c r="G13" s="322"/>
      <c r="H13" s="322"/>
      <c r="I13" s="322"/>
      <c r="J13" s="322"/>
    </row>
    <row r="14" spans="2:12" ht="16.2" thickBot="1">
      <c r="B14" s="322"/>
      <c r="C14" s="452" t="s">
        <v>442</v>
      </c>
      <c r="D14" s="453">
        <f>SUM(D4:D11)</f>
        <v>313000</v>
      </c>
      <c r="E14" s="454" t="s">
        <v>330</v>
      </c>
      <c r="F14" s="322"/>
      <c r="G14" s="322"/>
      <c r="H14" s="322"/>
      <c r="I14" s="322"/>
      <c r="J14" s="322"/>
    </row>
    <row r="15" spans="2:12">
      <c r="B15" s="322"/>
      <c r="C15" s="322"/>
      <c r="D15" s="322"/>
      <c r="E15" s="322"/>
      <c r="F15" s="322"/>
      <c r="G15" s="322"/>
      <c r="H15" s="322"/>
      <c r="I15" s="322"/>
      <c r="J15" s="322"/>
    </row>
    <row r="16" spans="2:12" ht="16.2" thickBot="1">
      <c r="B16" s="322"/>
      <c r="C16" s="322"/>
      <c r="D16" s="322"/>
      <c r="E16" s="322"/>
      <c r="F16" s="322"/>
      <c r="G16" s="322"/>
      <c r="H16" s="322"/>
      <c r="I16" s="322"/>
      <c r="J16" s="322"/>
    </row>
    <row r="17" spans="2:10" s="1" customFormat="1" ht="36" customHeight="1" thickBot="1">
      <c r="B17" s="922" t="s">
        <v>362</v>
      </c>
      <c r="C17" s="923"/>
    </row>
    <row r="18" spans="2:10">
      <c r="B18" s="322"/>
      <c r="C18" s="322"/>
      <c r="D18" s="322"/>
      <c r="E18" s="322"/>
      <c r="F18" s="322"/>
      <c r="G18" s="322"/>
      <c r="H18" s="322"/>
      <c r="I18" s="322"/>
      <c r="J18" s="322"/>
    </row>
    <row r="19" spans="2:10">
      <c r="B19" s="322"/>
      <c r="C19" s="322"/>
      <c r="D19" s="322"/>
      <c r="E19" s="322"/>
      <c r="F19" s="322"/>
      <c r="G19" s="322"/>
      <c r="H19" s="322"/>
      <c r="I19" s="322"/>
      <c r="J19" s="322"/>
    </row>
    <row r="20" spans="2:10">
      <c r="B20" s="322"/>
      <c r="C20" s="322"/>
      <c r="D20" s="322"/>
      <c r="E20" s="322"/>
      <c r="F20" s="322"/>
      <c r="G20" s="322"/>
      <c r="H20" s="322"/>
      <c r="I20" s="322"/>
      <c r="J20" s="322"/>
    </row>
    <row r="21" spans="2:10">
      <c r="B21" s="322"/>
      <c r="C21" s="322"/>
      <c r="D21" s="322"/>
      <c r="E21" s="322"/>
      <c r="F21" s="322"/>
      <c r="G21" s="322"/>
      <c r="H21" s="322"/>
      <c r="I21" s="322"/>
      <c r="J21" s="322"/>
    </row>
    <row r="22" spans="2:10">
      <c r="B22" s="322"/>
      <c r="C22" s="322"/>
      <c r="D22" s="322"/>
      <c r="E22" s="322"/>
      <c r="F22" s="322"/>
      <c r="G22" s="322"/>
      <c r="H22" s="322"/>
      <c r="I22" s="322"/>
      <c r="J22" s="322"/>
    </row>
    <row r="23" spans="2:10">
      <c r="B23" s="322"/>
      <c r="C23" s="322"/>
      <c r="D23" s="322"/>
      <c r="E23" s="322"/>
      <c r="F23" s="322"/>
      <c r="G23" s="322"/>
      <c r="H23" s="322"/>
      <c r="I23" s="322"/>
      <c r="J23" s="322"/>
    </row>
    <row r="24" spans="2:10">
      <c r="B24" s="322"/>
      <c r="C24" s="322"/>
      <c r="D24" s="322"/>
      <c r="E24" s="322"/>
      <c r="F24" s="322"/>
      <c r="G24" s="322"/>
      <c r="H24" s="322"/>
      <c r="I24" s="322"/>
      <c r="J24" s="322"/>
    </row>
    <row r="25" spans="2:10">
      <c r="B25" s="322"/>
      <c r="C25" s="322"/>
      <c r="D25" s="322"/>
      <c r="E25" s="322"/>
      <c r="F25" s="322"/>
      <c r="G25" s="322"/>
      <c r="H25" s="322"/>
      <c r="I25" s="322"/>
      <c r="J25" s="322"/>
    </row>
    <row r="26" spans="2:10">
      <c r="B26" s="322"/>
      <c r="C26" s="322"/>
      <c r="D26" s="322"/>
      <c r="E26" s="322"/>
      <c r="F26" s="322"/>
      <c r="G26" s="322"/>
      <c r="H26" s="322"/>
      <c r="I26" s="322"/>
      <c r="J26" s="322"/>
    </row>
    <row r="27" spans="2:10">
      <c r="B27" s="322"/>
      <c r="C27" s="322"/>
      <c r="D27" s="322"/>
      <c r="E27" s="322"/>
      <c r="F27" s="322"/>
      <c r="G27" s="322"/>
      <c r="H27" s="322"/>
      <c r="I27" s="322"/>
      <c r="J27" s="322"/>
    </row>
    <row r="28" spans="2:10">
      <c r="B28" s="322"/>
      <c r="C28" s="322"/>
      <c r="D28" s="322"/>
      <c r="E28" s="322"/>
      <c r="F28" s="322"/>
      <c r="G28" s="322"/>
      <c r="H28" s="322"/>
      <c r="I28" s="322"/>
      <c r="J28" s="322"/>
    </row>
    <row r="29" spans="2:10">
      <c r="B29" s="322"/>
      <c r="C29" s="322"/>
      <c r="D29" s="322"/>
      <c r="E29" s="322"/>
      <c r="F29" s="322"/>
      <c r="G29" s="322"/>
      <c r="H29" s="322"/>
      <c r="I29" s="322"/>
      <c r="J29" s="322"/>
    </row>
    <row r="30" spans="2:10">
      <c r="B30" s="322"/>
      <c r="C30" s="322"/>
      <c r="D30" s="322"/>
      <c r="E30" s="322"/>
      <c r="F30" s="322"/>
      <c r="G30" s="322"/>
      <c r="H30" s="322"/>
      <c r="I30" s="322"/>
      <c r="J30" s="322"/>
    </row>
    <row r="31" spans="2:10">
      <c r="B31" s="322"/>
      <c r="C31" s="322"/>
      <c r="D31" s="322"/>
      <c r="E31" s="322"/>
      <c r="F31" s="322"/>
      <c r="G31" s="322"/>
      <c r="H31" s="322"/>
      <c r="I31" s="322"/>
      <c r="J31" s="322"/>
    </row>
    <row r="32" spans="2:10">
      <c r="B32" s="322"/>
      <c r="C32" s="322"/>
      <c r="D32" s="322"/>
      <c r="E32" s="322"/>
      <c r="F32" s="322"/>
      <c r="G32" s="322"/>
      <c r="H32" s="322"/>
      <c r="I32" s="322"/>
      <c r="J32" s="322"/>
    </row>
    <row r="33" spans="2:10">
      <c r="B33" s="322"/>
      <c r="C33" s="322"/>
      <c r="D33" s="322"/>
      <c r="E33" s="322"/>
      <c r="F33" s="322"/>
      <c r="G33" s="322"/>
      <c r="H33" s="322"/>
      <c r="I33" s="322"/>
      <c r="J33" s="322"/>
    </row>
    <row r="34" spans="2:10">
      <c r="B34" s="322"/>
      <c r="C34" s="322"/>
      <c r="D34" s="322"/>
      <c r="E34" s="322"/>
      <c r="F34" s="322"/>
      <c r="G34" s="322"/>
      <c r="H34" s="322"/>
      <c r="I34" s="322"/>
      <c r="J34" s="322"/>
    </row>
    <row r="35" spans="2:10">
      <c r="B35" s="322"/>
      <c r="C35" s="322"/>
      <c r="D35" s="322"/>
      <c r="E35" s="322"/>
      <c r="F35" s="322"/>
      <c r="G35" s="322"/>
      <c r="H35" s="322"/>
      <c r="I35" s="322"/>
      <c r="J35" s="322"/>
    </row>
    <row r="36" spans="2:10">
      <c r="B36" s="322"/>
      <c r="C36" s="322"/>
      <c r="D36" s="322"/>
      <c r="E36" s="322"/>
      <c r="F36" s="322"/>
      <c r="G36" s="322"/>
      <c r="H36" s="322"/>
      <c r="I36" s="322"/>
      <c r="J36" s="322"/>
    </row>
    <row r="37" spans="2:10">
      <c r="B37" s="322"/>
      <c r="C37" s="322"/>
      <c r="D37" s="322"/>
      <c r="E37" s="322"/>
      <c r="F37" s="322"/>
      <c r="G37" s="322"/>
      <c r="H37" s="322"/>
      <c r="I37" s="322"/>
      <c r="J37" s="322"/>
    </row>
    <row r="38" spans="2:10">
      <c r="B38" s="322"/>
      <c r="C38" s="322"/>
      <c r="D38" s="322"/>
      <c r="E38" s="322"/>
      <c r="F38" s="322"/>
      <c r="G38" s="322"/>
      <c r="H38" s="322"/>
      <c r="I38" s="322"/>
      <c r="J38" s="322"/>
    </row>
    <row r="39" spans="2:10">
      <c r="B39" s="322"/>
      <c r="C39" s="322"/>
      <c r="D39" s="322"/>
      <c r="E39" s="322"/>
      <c r="F39" s="322"/>
      <c r="G39" s="322"/>
      <c r="H39" s="322"/>
      <c r="I39" s="322"/>
      <c r="J39" s="322"/>
    </row>
    <row r="40" spans="2:10">
      <c r="B40" s="322"/>
      <c r="C40" s="322"/>
      <c r="D40" s="322"/>
      <c r="E40" s="322"/>
      <c r="F40" s="322"/>
      <c r="G40" s="322"/>
      <c r="H40" s="322"/>
      <c r="I40" s="322"/>
      <c r="J40" s="322"/>
    </row>
    <row r="41" spans="2:10">
      <c r="B41" s="322"/>
      <c r="C41" s="322"/>
      <c r="D41" s="322"/>
      <c r="E41" s="322"/>
      <c r="F41" s="322"/>
      <c r="G41" s="322"/>
      <c r="H41" s="322"/>
      <c r="I41" s="322"/>
      <c r="J41" s="322"/>
    </row>
    <row r="42" spans="2:10">
      <c r="B42" s="322"/>
      <c r="C42" s="322"/>
      <c r="D42" s="322"/>
      <c r="E42" s="322"/>
      <c r="F42" s="322"/>
      <c r="G42" s="322"/>
      <c r="H42" s="322"/>
      <c r="I42" s="322"/>
      <c r="J42" s="322"/>
    </row>
    <row r="43" spans="2:10">
      <c r="B43" s="322"/>
      <c r="C43" s="322"/>
      <c r="D43" s="322"/>
      <c r="E43" s="322"/>
      <c r="F43" s="322"/>
      <c r="G43" s="322"/>
      <c r="H43" s="322"/>
      <c r="I43" s="322"/>
      <c r="J43" s="322"/>
    </row>
    <row r="44" spans="2:10">
      <c r="B44" s="322"/>
      <c r="C44" s="322"/>
      <c r="D44" s="322"/>
      <c r="E44" s="322"/>
      <c r="F44" s="322"/>
      <c r="G44" s="322"/>
      <c r="H44" s="322"/>
      <c r="I44" s="322"/>
      <c r="J44" s="322"/>
    </row>
    <row r="45" spans="2:10">
      <c r="B45" s="322"/>
      <c r="C45" s="322"/>
      <c r="D45" s="322"/>
      <c r="E45" s="322"/>
      <c r="F45" s="322"/>
      <c r="G45" s="322"/>
      <c r="H45" s="322"/>
      <c r="I45" s="322"/>
      <c r="J45" s="322"/>
    </row>
    <row r="46" spans="2:10">
      <c r="B46" s="322"/>
      <c r="C46" s="322"/>
      <c r="D46" s="322"/>
      <c r="E46" s="322"/>
      <c r="F46" s="322"/>
      <c r="G46" s="322"/>
      <c r="H46" s="322"/>
      <c r="I46" s="322"/>
      <c r="J46" s="322"/>
    </row>
    <row r="47" spans="2:10">
      <c r="B47" s="322"/>
      <c r="C47" s="322"/>
      <c r="D47" s="322"/>
      <c r="E47" s="322"/>
      <c r="F47" s="322"/>
      <c r="G47" s="322"/>
      <c r="H47" s="322"/>
      <c r="I47" s="322"/>
      <c r="J47" s="322"/>
    </row>
    <row r="48" spans="2:10">
      <c r="B48" s="322"/>
      <c r="C48" s="322"/>
      <c r="D48" s="322"/>
      <c r="E48" s="322"/>
      <c r="F48" s="322"/>
      <c r="G48" s="322"/>
      <c r="H48" s="322"/>
      <c r="I48" s="322"/>
      <c r="J48" s="322"/>
    </row>
    <row r="49" spans="2:10">
      <c r="B49" s="322"/>
      <c r="C49" s="322"/>
      <c r="D49" s="322"/>
      <c r="E49" s="322"/>
      <c r="F49" s="322"/>
      <c r="G49" s="322"/>
      <c r="H49" s="322"/>
      <c r="I49" s="322"/>
      <c r="J49" s="322"/>
    </row>
    <row r="50" spans="2:10">
      <c r="B50" s="322"/>
      <c r="C50" s="322"/>
      <c r="D50" s="322"/>
      <c r="E50" s="322"/>
      <c r="F50" s="322"/>
      <c r="G50" s="322"/>
      <c r="H50" s="322"/>
      <c r="I50" s="322"/>
      <c r="J50" s="322"/>
    </row>
    <row r="51" spans="2:10">
      <c r="B51" s="322"/>
      <c r="C51" s="322"/>
      <c r="D51" s="322"/>
      <c r="E51" s="322"/>
      <c r="F51" s="322"/>
      <c r="G51" s="322"/>
      <c r="H51" s="322"/>
      <c r="I51" s="322"/>
      <c r="J51" s="322"/>
    </row>
    <row r="52" spans="2:10">
      <c r="B52" s="322"/>
      <c r="C52" s="322"/>
      <c r="D52" s="322"/>
      <c r="E52" s="322"/>
      <c r="F52" s="322"/>
      <c r="G52" s="322"/>
      <c r="H52" s="322"/>
      <c r="I52" s="322"/>
      <c r="J52" s="322"/>
    </row>
    <row r="53" spans="2:10">
      <c r="B53" s="322"/>
      <c r="C53" s="322"/>
      <c r="D53" s="322"/>
      <c r="E53" s="322"/>
      <c r="F53" s="322"/>
      <c r="G53" s="322"/>
      <c r="H53" s="322"/>
      <c r="I53" s="322"/>
      <c r="J53" s="322"/>
    </row>
    <row r="54" spans="2:10">
      <c r="B54" s="322"/>
      <c r="C54" s="322"/>
      <c r="D54" s="322"/>
      <c r="E54" s="322"/>
      <c r="F54" s="322"/>
      <c r="G54" s="322"/>
      <c r="H54" s="322"/>
      <c r="I54" s="322"/>
      <c r="J54" s="322"/>
    </row>
    <row r="55" spans="2:10">
      <c r="B55" s="322"/>
      <c r="C55" s="322"/>
      <c r="D55" s="322"/>
      <c r="E55" s="322"/>
      <c r="F55" s="322"/>
      <c r="G55" s="322"/>
      <c r="H55" s="322"/>
      <c r="I55" s="322"/>
      <c r="J55" s="322"/>
    </row>
    <row r="56" spans="2:10">
      <c r="B56" s="322"/>
      <c r="C56" s="322"/>
      <c r="D56" s="322"/>
      <c r="E56" s="322"/>
      <c r="F56" s="322"/>
      <c r="G56" s="322"/>
      <c r="H56" s="322"/>
      <c r="I56" s="322"/>
      <c r="J56" s="322"/>
    </row>
    <row r="57" spans="2:10">
      <c r="B57" s="322"/>
      <c r="C57" s="322"/>
      <c r="D57" s="322"/>
      <c r="E57" s="322"/>
      <c r="F57" s="322"/>
      <c r="G57" s="322"/>
      <c r="H57" s="322"/>
      <c r="I57" s="322"/>
      <c r="J57" s="322"/>
    </row>
    <row r="58" spans="2:10">
      <c r="D58"/>
      <c r="E58"/>
    </row>
    <row r="59" spans="2:10">
      <c r="B59"/>
      <c r="C59"/>
      <c r="D59"/>
      <c r="E59"/>
    </row>
    <row r="60" spans="2:10">
      <c r="B60"/>
      <c r="C60"/>
      <c r="D60"/>
      <c r="E60"/>
    </row>
  </sheetData>
  <sheetProtection selectLockedCells="1"/>
  <mergeCells count="1">
    <mergeCell ref="B17:C17"/>
  </mergeCells>
  <hyperlinks>
    <hyperlink ref="B17" location="Navigation!A1" display="Return to Navigation Sheet" xr:uid="{00000000-0004-0000-0E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B1:CH189"/>
  <sheetViews>
    <sheetView topLeftCell="C7" zoomScale="60" zoomScaleNormal="60" workbookViewId="0">
      <selection activeCell="C7" sqref="C7"/>
    </sheetView>
  </sheetViews>
  <sheetFormatPr defaultColWidth="11" defaultRowHeight="15.6"/>
  <cols>
    <col min="1" max="1" width="1.5" style="9" customWidth="1"/>
    <col min="2" max="2" width="24.8984375" style="9" customWidth="1"/>
    <col min="3" max="3" width="42.8984375" style="51" customWidth="1"/>
    <col min="4" max="4" width="100.09765625" style="183" customWidth="1"/>
    <col min="5" max="5" width="10.8984375" style="3" customWidth="1"/>
    <col min="6" max="6" width="15.8984375" style="3" customWidth="1"/>
    <col min="7" max="7" width="1.8984375" style="3" customWidth="1"/>
    <col min="8" max="8" width="10.8984375" style="3" customWidth="1"/>
    <col min="9" max="9" width="1.8984375" style="3" customWidth="1"/>
    <col min="10" max="12" width="12.8984375" style="3" customWidth="1"/>
    <col min="13" max="13" width="1.8984375" style="3" customWidth="1"/>
    <col min="14" max="14" width="10.8984375" style="3" customWidth="1"/>
    <col min="15" max="15" width="1.8984375" style="3" customWidth="1"/>
    <col min="16" max="19" width="12.8984375" style="3" customWidth="1"/>
    <col min="20" max="20" width="1.8984375" style="3" customWidth="1"/>
    <col min="21" max="21" width="10.8984375" style="3" customWidth="1"/>
    <col min="22" max="22" width="1.8984375" style="3" customWidth="1"/>
    <col min="23" max="23" width="12.8984375" style="10" customWidth="1"/>
    <col min="24" max="28" width="12.8984375" style="3" customWidth="1"/>
    <col min="29" max="29" width="1.8984375" style="3" customWidth="1"/>
    <col min="30" max="30" width="10.8984375" style="3" customWidth="1"/>
    <col min="31" max="31" width="1.8984375" style="3" customWidth="1"/>
    <col min="32" max="32" width="12.8984375" style="3" customWidth="1"/>
    <col min="33" max="33" width="10.8984375" style="3" customWidth="1"/>
    <col min="34" max="34" width="14.8984375" style="3" customWidth="1"/>
    <col min="35" max="38" width="10.8984375" style="3" customWidth="1"/>
    <col min="39" max="39" width="13.8984375" style="3" customWidth="1"/>
    <col min="40" max="40" width="16.8984375" style="3" customWidth="1"/>
    <col min="41" max="41" width="1.8984375" style="3" customWidth="1"/>
    <col min="42" max="42" width="10.8984375" style="3" customWidth="1"/>
    <col min="43" max="43" width="1.8984375" style="3" customWidth="1"/>
    <col min="44" max="48" width="10.8984375" style="3" customWidth="1"/>
    <col min="49" max="49" width="1.8984375" style="52" customWidth="1"/>
    <col min="50" max="50" width="10.8984375" style="3" customWidth="1"/>
    <col min="51" max="51" width="1.8984375" style="52" customWidth="1"/>
    <col min="52" max="52" width="16.09765625" style="537" customWidth="1"/>
    <col min="53" max="53" width="1.8984375" style="52" customWidth="1"/>
    <col min="54" max="55" width="10.8984375" style="541" customWidth="1"/>
    <col min="56" max="56" width="1.8984375" style="52" customWidth="1"/>
    <col min="57" max="57" width="60.8984375" style="3" customWidth="1"/>
    <col min="58" max="58" width="1.8984375" style="52" customWidth="1"/>
    <col min="59" max="60" width="50.8984375" style="3" customWidth="1"/>
    <col min="61" max="61" width="1.8984375" style="52" customWidth="1"/>
    <col min="62" max="62" width="14.09765625" style="3" customWidth="1"/>
    <col min="63" max="68" width="10.8984375" style="3" customWidth="1"/>
    <col min="69" max="69" width="1.8984375" style="3" customWidth="1"/>
    <col min="70" max="70" width="14.3984375" style="622" customWidth="1"/>
    <col min="71" max="76" width="11.8984375" style="622" customWidth="1"/>
    <col min="77" max="77" width="2.5" style="9" customWidth="1"/>
    <col min="78" max="78" width="17.09765625" style="537" customWidth="1"/>
    <col min="79" max="79" width="19.09765625" style="537" customWidth="1"/>
    <col min="80" max="80" width="13.3984375" style="537" bestFit="1" customWidth="1"/>
    <col min="81" max="16384" width="11" style="9"/>
  </cols>
  <sheetData>
    <row r="1" spans="2:86" ht="16.2" thickBot="1">
      <c r="B1" s="540"/>
      <c r="BR1" s="612"/>
      <c r="BS1" s="612"/>
      <c r="BT1" s="612"/>
      <c r="BU1" s="612"/>
      <c r="BV1" s="612"/>
      <c r="BW1" s="612"/>
      <c r="BX1" s="612"/>
      <c r="BZ1" s="520"/>
      <c r="CA1" s="520"/>
      <c r="CB1" s="520"/>
      <c r="CC1" s="522"/>
      <c r="CD1" s="522"/>
      <c r="CE1" s="522"/>
      <c r="CF1" s="522"/>
    </row>
    <row r="2" spans="2:86" ht="30" customHeight="1" thickBot="1">
      <c r="B2" s="915" t="s">
        <v>361</v>
      </c>
      <c r="C2" s="916"/>
      <c r="BR2" s="612"/>
      <c r="BS2" s="612"/>
      <c r="BT2" s="612"/>
      <c r="BU2" s="612"/>
      <c r="BV2" s="612"/>
      <c r="BW2" s="612"/>
      <c r="BX2" s="612"/>
      <c r="BZ2" s="520"/>
      <c r="CA2" s="520"/>
      <c r="CB2" s="520"/>
      <c r="CC2" s="522"/>
      <c r="CD2" s="522"/>
      <c r="CE2" s="522"/>
      <c r="CF2" s="522"/>
    </row>
    <row r="3" spans="2:86" ht="12" customHeight="1" thickBot="1">
      <c r="W3" s="3"/>
      <c r="AB3" s="3" t="s">
        <v>20</v>
      </c>
      <c r="BM3" s="10"/>
      <c r="BR3" s="612"/>
      <c r="BS3" s="612"/>
      <c r="BT3" s="612"/>
      <c r="BU3" s="612"/>
      <c r="BV3" s="612"/>
      <c r="BW3" s="612"/>
      <c r="BX3" s="612"/>
      <c r="BZ3" s="520"/>
      <c r="CA3" s="520"/>
      <c r="CB3" s="520"/>
      <c r="CC3" s="522"/>
      <c r="CD3" s="522"/>
      <c r="CE3" s="522"/>
      <c r="CF3" s="522"/>
    </row>
    <row r="4" spans="2:86" s="61" customFormat="1" ht="41.1" customHeight="1" thickBot="1">
      <c r="B4" s="984" t="s">
        <v>530</v>
      </c>
      <c r="C4" s="208" t="s">
        <v>410</v>
      </c>
      <c r="D4" s="986" t="s">
        <v>7</v>
      </c>
      <c r="E4" s="963"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Q4" s="43"/>
      <c r="BR4" s="924" t="s">
        <v>359</v>
      </c>
      <c r="BS4" s="925"/>
      <c r="BT4" s="925"/>
      <c r="BU4" s="925"/>
      <c r="BV4" s="925"/>
      <c r="BW4" s="925"/>
      <c r="BX4" s="926"/>
      <c r="BY4" s="9"/>
      <c r="BZ4" s="520"/>
      <c r="CA4" s="520"/>
      <c r="CB4" s="520"/>
      <c r="CC4" s="523"/>
      <c r="CD4" s="523"/>
      <c r="CE4" s="523"/>
      <c r="CF4" s="523"/>
      <c r="CG4" s="15"/>
      <c r="CH4" s="15"/>
    </row>
    <row r="5" spans="2:86" s="15" customFormat="1" ht="33.9" customHeight="1" thickBot="1">
      <c r="B5" s="985"/>
      <c r="C5" s="60" t="s">
        <v>366</v>
      </c>
      <c r="D5" s="987"/>
      <c r="E5" s="956"/>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Q5" s="37"/>
      <c r="BR5" s="687" t="s">
        <v>96</v>
      </c>
      <c r="BS5" s="184" t="s">
        <v>97</v>
      </c>
      <c r="BT5" s="184" t="s">
        <v>98</v>
      </c>
      <c r="BU5" s="184" t="s">
        <v>99</v>
      </c>
      <c r="BV5" s="184" t="s">
        <v>10</v>
      </c>
      <c r="BW5" s="184" t="s">
        <v>64</v>
      </c>
      <c r="BX5" s="685" t="s">
        <v>100</v>
      </c>
      <c r="BY5" s="9"/>
      <c r="BZ5" s="927" t="s">
        <v>360</v>
      </c>
      <c r="CA5" s="929" t="s">
        <v>390</v>
      </c>
      <c r="CB5" s="931" t="s">
        <v>391</v>
      </c>
      <c r="CC5" s="524"/>
      <c r="CD5" s="933" t="s">
        <v>443</v>
      </c>
      <c r="CE5" s="934"/>
      <c r="CF5" s="524"/>
      <c r="CG5" s="9"/>
      <c r="CH5" s="9"/>
    </row>
    <row r="6" spans="2:86" s="15" customFormat="1" ht="41.1" customHeight="1" thickBot="1">
      <c r="B6" s="985"/>
      <c r="C6" s="65" t="s">
        <v>0</v>
      </c>
      <c r="D6" s="987"/>
      <c r="E6" s="956"/>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928"/>
      <c r="CA6" s="930"/>
      <c r="CB6" s="932"/>
      <c r="CC6" s="524"/>
      <c r="CD6" s="935"/>
      <c r="CE6" s="936"/>
      <c r="CF6" s="524"/>
      <c r="CG6" s="9"/>
      <c r="CH6" s="9"/>
    </row>
    <row r="7" spans="2:86" ht="407.1" customHeight="1" thickBot="1">
      <c r="B7" s="56" t="str">
        <f>C4</f>
        <v>2.04.01</v>
      </c>
      <c r="C7" s="56" t="str">
        <f>C5</f>
        <v>Detector Support Systems</v>
      </c>
      <c r="D7" s="417" t="str">
        <f>'BoE for Det Sup Systems'!B13</f>
        <v xml:space="preserve">Technical Scope:
WBS 2.04.01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Line Electric Power Distribution
2.   Detector Support Services Systems Components  
3.   Detector Electronics Racks and Rack generic support systems  
4.   Detector Gas and Cooling Services Systems  
5.   Detector Safety Subsystems    
6.   Gas Mixing House &amp; Gas Pad Components    
7.   Rack Room Modifications    
8.   Control Room and Offices Modifications   
Work Statement:
The actual installation of  these components and equipment will take place at the sPHENIX experiment complex at building 1008 and is covered in the sPHENIX 2.05.01 control account. There are 8 work packages included in this control account. Each work package has its own separate Basis of Estimate (BoE) document elsewhere in this workbook. These documents can be accessed from the Navigation page in this workbook. (see link below). </v>
      </c>
      <c r="E7" s="54"/>
      <c r="F7" s="54"/>
      <c r="G7" s="353"/>
      <c r="H7" s="54"/>
      <c r="I7" s="353"/>
      <c r="J7" s="236"/>
      <c r="K7" s="237"/>
      <c r="L7" s="238"/>
      <c r="M7" s="353"/>
      <c r="N7" s="54"/>
      <c r="O7" s="353"/>
      <c r="P7" s="236"/>
      <c r="Q7" s="237"/>
      <c r="R7" s="237"/>
      <c r="S7" s="238"/>
      <c r="T7" s="353"/>
      <c r="U7" s="54"/>
      <c r="V7" s="353"/>
      <c r="W7" s="236"/>
      <c r="X7" s="237"/>
      <c r="Y7" s="237"/>
      <c r="Z7" s="237"/>
      <c r="AA7" s="237"/>
      <c r="AB7" s="238"/>
      <c r="AC7" s="353"/>
      <c r="AD7" s="54"/>
      <c r="AE7" s="353"/>
      <c r="AF7" s="236"/>
      <c r="AG7" s="237"/>
      <c r="AH7" s="237"/>
      <c r="AI7" s="237"/>
      <c r="AJ7" s="237"/>
      <c r="AK7" s="237"/>
      <c r="AL7" s="237"/>
      <c r="AM7" s="237"/>
      <c r="AN7" s="238"/>
      <c r="AO7" s="353"/>
      <c r="AP7" s="54"/>
      <c r="AQ7" s="353"/>
      <c r="AR7" s="236"/>
      <c r="AS7" s="237"/>
      <c r="AT7" s="237"/>
      <c r="AU7" s="237"/>
      <c r="AV7" s="238"/>
      <c r="AW7" s="55"/>
      <c r="AX7" s="54"/>
      <c r="AY7" s="55"/>
      <c r="AZ7" s="239">
        <f>SUM(AZ8+AZ23+AZ34+AZ45+AZ56+AZ67+AZ78+AZ89)</f>
        <v>313000</v>
      </c>
      <c r="BA7" s="240"/>
      <c r="BB7" s="596"/>
      <c r="BC7" s="597"/>
      <c r="BD7" s="55"/>
      <c r="BE7" s="54"/>
      <c r="BF7" s="55"/>
      <c r="BG7" s="236"/>
      <c r="BH7" s="238"/>
      <c r="BI7" s="55"/>
      <c r="BJ7" s="967"/>
      <c r="BK7" s="968"/>
      <c r="BL7" s="968"/>
      <c r="BM7" s="968"/>
      <c r="BN7" s="968"/>
      <c r="BO7" s="968"/>
      <c r="BP7" s="969"/>
      <c r="BQ7" s="9"/>
      <c r="BR7" s="674">
        <f t="shared" ref="BR7:BX7" si="0">SUM(BR8+BR23+BR34+BR45+BR56+BR67+BR78+BR89)</f>
        <v>0</v>
      </c>
      <c r="BS7" s="675">
        <f t="shared" si="0"/>
        <v>28674</v>
      </c>
      <c r="BT7" s="675">
        <f t="shared" si="0"/>
        <v>203384.99999999997</v>
      </c>
      <c r="BU7" s="675">
        <f t="shared" si="0"/>
        <v>132355.20000000001</v>
      </c>
      <c r="BV7" s="675">
        <f t="shared" si="0"/>
        <v>89209.999999999985</v>
      </c>
      <c r="BW7" s="675">
        <f t="shared" si="0"/>
        <v>0</v>
      </c>
      <c r="BX7" s="676">
        <f t="shared" si="0"/>
        <v>0</v>
      </c>
      <c r="BZ7" s="525">
        <f>SUM(BZ8+BZ23+BZ34+BZ45+BZ56+BZ67+BZ78+BZ89)</f>
        <v>453624.2</v>
      </c>
      <c r="CA7" s="526">
        <f>SUM(CA8+CA23+CA34+CA45+CA56+CA67+CA78+CA89)</f>
        <v>567030.25</v>
      </c>
      <c r="CB7" s="527">
        <f>SUM(CB8+CB23+CB34+CB45+CB56+CB67+CB78+CB89)</f>
        <v>430700</v>
      </c>
      <c r="CC7" s="522"/>
      <c r="CD7" s="528">
        <f>(CA7-BZ7)/BZ7</f>
        <v>0.24999999999999997</v>
      </c>
      <c r="CE7" s="529">
        <f>(CB7-AZ7)/AZ7</f>
        <v>0.37603833865814695</v>
      </c>
      <c r="CF7" s="522"/>
    </row>
    <row r="8" spans="2:86" ht="375" thickBot="1">
      <c r="B8" s="679" t="str">
        <f>'Line Electric Work Package'!C4</f>
        <v>2.04.01.01</v>
      </c>
      <c r="C8" s="53" t="str">
        <f>'Line Electric Work Package'!C5</f>
        <v>Line Electric Power Distribution Work Package</v>
      </c>
      <c r="D8" s="416" t="str">
        <f>'BoE for Line Electric'!B13</f>
        <v xml:space="preserve">Technical Scope:
This work package encompasses all scientific, engineering and technical staff efforts to plan and supervise all aspects of the sPHENIX line electrical requirements and distribution of line electricity to all subsystems. Electrical distribution within the subsystems and detector control, signal and monitoring electronics are outside of this scope. (see each subsystems work packages for such info)
Work Statement:
 This work package includes the following tasks:
1.  Evaluate the existing facility electric power distribution system at building 1008A to adequately supply sPHENIX Experimental Equipment. Perform a load flow and short circuit analysis starting from the 13.8KV/480V Substation 8A to the 480VAC Bus DP, through to the 208VAC Bus DPA and ending at the 208VAC distribution panels in the Intersection Region (IR). 
2. Perform an ARC Flash calculation.
3. Modify the above system, as required, including but not limited to, transformers, circuit breakers, power quality instruments/equipment to facilitate remote monitoring &amp; control, cables, and Transient Voltage Surge Suppression (TVSS).
4. Review the design 
5. Procure equipment needed to implement this design. 
6. Deliver the equipment to building 1008  the sPHENIX complex ready to be install. (Note: actual installation is covered under sPHENIX WBS 2.05.01)
</v>
      </c>
      <c r="E8" s="54"/>
      <c r="F8" s="54"/>
      <c r="G8" s="353"/>
      <c r="H8" s="54"/>
      <c r="I8" s="353"/>
      <c r="J8" s="236"/>
      <c r="K8" s="237"/>
      <c r="L8" s="238"/>
      <c r="M8" s="353"/>
      <c r="N8" s="54"/>
      <c r="O8" s="353"/>
      <c r="P8" s="236"/>
      <c r="Q8" s="237"/>
      <c r="R8" s="237"/>
      <c r="S8" s="238"/>
      <c r="T8" s="353"/>
      <c r="U8" s="54"/>
      <c r="V8" s="353"/>
      <c r="W8" s="236"/>
      <c r="X8" s="237"/>
      <c r="Y8" s="237"/>
      <c r="Z8" s="237"/>
      <c r="AA8" s="237"/>
      <c r="AB8" s="238"/>
      <c r="AC8" s="353"/>
      <c r="AD8" s="54"/>
      <c r="AE8" s="353"/>
      <c r="AF8" s="236"/>
      <c r="AG8" s="237"/>
      <c r="AH8" s="237"/>
      <c r="AI8" s="237"/>
      <c r="AJ8" s="237"/>
      <c r="AK8" s="237"/>
      <c r="AL8" s="237"/>
      <c r="AM8" s="237"/>
      <c r="AN8" s="238"/>
      <c r="AO8" s="353"/>
      <c r="AP8" s="54"/>
      <c r="AQ8" s="353"/>
      <c r="AR8" s="236"/>
      <c r="AS8" s="237"/>
      <c r="AT8" s="237"/>
      <c r="AU8" s="237"/>
      <c r="AV8" s="238"/>
      <c r="AW8" s="55"/>
      <c r="AX8" s="54"/>
      <c r="AY8" s="55"/>
      <c r="AZ8" s="239">
        <f t="shared" ref="AZ8" si="1" xml:space="preserve"> SUM(AZ9:AZ22)</f>
        <v>50000</v>
      </c>
      <c r="BA8" s="240"/>
      <c r="BB8" s="596"/>
      <c r="BC8" s="597"/>
      <c r="BD8" s="55"/>
      <c r="BE8" s="54"/>
      <c r="BF8" s="55"/>
      <c r="BG8" s="236"/>
      <c r="BH8" s="238"/>
      <c r="BI8" s="55"/>
      <c r="BJ8" s="967"/>
      <c r="BK8" s="968"/>
      <c r="BL8" s="968"/>
      <c r="BM8" s="968"/>
      <c r="BN8" s="968"/>
      <c r="BO8" s="968"/>
      <c r="BP8" s="969"/>
      <c r="BQ8" s="9"/>
      <c r="BR8" s="613">
        <f xml:space="preserve"> SUM(BR9:BR22)</f>
        <v>0</v>
      </c>
      <c r="BS8" s="614">
        <f t="shared" ref="BS8:BX8" si="2" xml:space="preserve"> SUM(BS9:BS22)</f>
        <v>0</v>
      </c>
      <c r="BT8" s="614">
        <f t="shared" si="2"/>
        <v>22737.4</v>
      </c>
      <c r="BU8" s="614">
        <f t="shared" si="2"/>
        <v>648.79999999999995</v>
      </c>
      <c r="BV8" s="614">
        <f t="shared" si="2"/>
        <v>0</v>
      </c>
      <c r="BW8" s="614">
        <f t="shared" si="2"/>
        <v>0</v>
      </c>
      <c r="BX8" s="615">
        <f t="shared" si="2"/>
        <v>0</v>
      </c>
      <c r="BZ8" s="657">
        <f t="shared" ref="BZ8:CB8" si="3" xml:space="preserve"> SUM(BZ9:BZ22)</f>
        <v>23386.199999999997</v>
      </c>
      <c r="CA8" s="658">
        <f t="shared" si="3"/>
        <v>29232.75</v>
      </c>
      <c r="CB8" s="659">
        <f t="shared" si="3"/>
        <v>62500</v>
      </c>
      <c r="CC8" s="522"/>
      <c r="CD8" s="522"/>
      <c r="CE8" s="522"/>
      <c r="CF8" s="522"/>
    </row>
    <row r="9" spans="2:86" ht="31.2">
      <c r="B9" s="224" t="str">
        <f>'Line Electric Work Package'!B7</f>
        <v>S327400</v>
      </c>
      <c r="C9" s="250" t="str">
        <f>'Line Electric Work Package'!C7</f>
        <v>Evaluate Exiting Power Distribution System for Line Electric Power</v>
      </c>
      <c r="D9" s="251" t="str">
        <f>'Line Electric Work Package'!D7</f>
        <v>Technical Scope: Evaluation of the existing power supplied to the PHENIX detector subsystems in the 1008 IR. 
Work Statement: Gather all relevant information from existing PHENIX documentation.</v>
      </c>
      <c r="E9" s="252">
        <f>'Line Electric Work Package'!E7</f>
        <v>20</v>
      </c>
      <c r="F9" s="252">
        <f>'Line Electric Work Package'!F7</f>
        <v>0</v>
      </c>
      <c r="G9" s="253"/>
      <c r="H9" s="252">
        <f>'Line Electric Work Package'!H7</f>
        <v>0</v>
      </c>
      <c r="I9" s="253"/>
      <c r="J9" s="254">
        <f>'Line Electric Work Package'!J7</f>
        <v>0</v>
      </c>
      <c r="K9" s="255">
        <f>'Line Electric Work Package'!K7</f>
        <v>0</v>
      </c>
      <c r="L9" s="256">
        <f>'Line Electric Work Package'!L7</f>
        <v>0</v>
      </c>
      <c r="M9" s="253"/>
      <c r="N9" s="252">
        <f>'Line Electric Work Package'!N7</f>
        <v>0</v>
      </c>
      <c r="O9" s="253"/>
      <c r="P9" s="254">
        <f>'Line Electric Work Package'!P7</f>
        <v>0</v>
      </c>
      <c r="Q9" s="255">
        <f>'Line Electric Work Package'!Q7</f>
        <v>0</v>
      </c>
      <c r="R9" s="255">
        <f>'Line Electric Work Package'!R7</f>
        <v>0</v>
      </c>
      <c r="S9" s="256">
        <f>'Line Electric Work Package'!S7</f>
        <v>0</v>
      </c>
      <c r="T9" s="253"/>
      <c r="U9" s="252">
        <f>'Line Electric Work Package'!U7</f>
        <v>0</v>
      </c>
      <c r="V9" s="253"/>
      <c r="W9" s="254">
        <f>'Line Electric Work Package'!W7</f>
        <v>0</v>
      </c>
      <c r="X9" s="255">
        <f>'Line Electric Work Package'!X7</f>
        <v>0</v>
      </c>
      <c r="Y9" s="255">
        <f>'Line Electric Work Package'!Y7</f>
        <v>0</v>
      </c>
      <c r="Z9" s="255">
        <f>'Line Electric Work Package'!Z7</f>
        <v>0</v>
      </c>
      <c r="AA9" s="255">
        <f>'Line Electric Work Package'!AA7</f>
        <v>0</v>
      </c>
      <c r="AB9" s="256">
        <f>'Line Electric Work Package'!AB7</f>
        <v>0</v>
      </c>
      <c r="AC9" s="253"/>
      <c r="AD9" s="252">
        <f>'Line Electric Work Package'!AD7</f>
        <v>0</v>
      </c>
      <c r="AE9" s="253"/>
      <c r="AF9" s="254">
        <f>'Line Electric Work Package'!AF7</f>
        <v>0</v>
      </c>
      <c r="AG9" s="255">
        <f>'Line Electric Work Package'!AG7</f>
        <v>0</v>
      </c>
      <c r="AH9" s="255">
        <f>'Line Electric Work Package'!AH7</f>
        <v>0</v>
      </c>
      <c r="AI9" s="255">
        <f>'Line Electric Work Package'!AI7</f>
        <v>0</v>
      </c>
      <c r="AJ9" s="255">
        <f>'Line Electric Work Package'!AJ7</f>
        <v>0</v>
      </c>
      <c r="AK9" s="255">
        <f>'Line Electric Work Package'!AK7</f>
        <v>0</v>
      </c>
      <c r="AL9" s="255">
        <f>'Line Electric Work Package'!AL7</f>
        <v>0</v>
      </c>
      <c r="AM9" s="255">
        <f>'Line Electric Work Package'!AM7</f>
        <v>0</v>
      </c>
      <c r="AN9" s="256">
        <f>'Line Electric Work Package'!AN7</f>
        <v>0</v>
      </c>
      <c r="AO9" s="253"/>
      <c r="AP9" s="252">
        <f>'Line Electric Work Package'!AP7</f>
        <v>0</v>
      </c>
      <c r="AQ9" s="253"/>
      <c r="AR9" s="254">
        <f>'Line Electric Work Package'!AR7</f>
        <v>0</v>
      </c>
      <c r="AS9" s="255">
        <f>'Line Electric Work Package'!AS7</f>
        <v>0</v>
      </c>
      <c r="AT9" s="255">
        <f>'Line Electric Work Package'!AT7</f>
        <v>0</v>
      </c>
      <c r="AU9" s="255">
        <f>'Line Electric Work Package'!AU7</f>
        <v>0</v>
      </c>
      <c r="AV9" s="256">
        <f>'Line Electric Work Package'!AV7</f>
        <v>0</v>
      </c>
      <c r="AW9" s="257"/>
      <c r="AX9" s="252">
        <f>'Line Electric Work Package'!AX7</f>
        <v>0</v>
      </c>
      <c r="AY9" s="257"/>
      <c r="AZ9" s="670">
        <f>'Line Electric Work Package'!AZ7</f>
        <v>0</v>
      </c>
      <c r="BA9" s="257"/>
      <c r="BB9" s="598">
        <f>'Line Electric Work Package'!BB7</f>
        <v>0.25</v>
      </c>
      <c r="BC9" s="599">
        <f>'Line Electric Work Package'!BC7</f>
        <v>0</v>
      </c>
      <c r="BD9" s="257"/>
      <c r="BE9" s="252" t="str">
        <f>'Line Electric Work Package'!BE7</f>
        <v/>
      </c>
      <c r="BF9" s="257"/>
      <c r="BG9" s="254" t="str">
        <f>'Line Electric Work Package'!BG7</f>
        <v>sPHENIX Engineers, Technicians, Designers and Scientists; effort is well defined/ L4</v>
      </c>
      <c r="BH9" s="256" t="str">
        <f>'Line Electric Work Package'!BH7</f>
        <v>No Materials required for this task/M1</v>
      </c>
      <c r="BI9" s="257"/>
      <c r="BJ9" s="254">
        <f>'Line Electric Work Package'!BJ7</f>
        <v>0</v>
      </c>
      <c r="BK9" s="255">
        <f>'Line Electric Work Package'!BK7</f>
        <v>0</v>
      </c>
      <c r="BL9" s="255">
        <f>'Line Electric Work Package'!BL7</f>
        <v>0</v>
      </c>
      <c r="BM9" s="255">
        <f>'Line Electric Work Package'!BM7</f>
        <v>0</v>
      </c>
      <c r="BN9" s="255">
        <f>'Line Electric Work Package'!BN7</f>
        <v>0</v>
      </c>
      <c r="BO9" s="255">
        <f>'Line Electric Work Package'!BO7</f>
        <v>0</v>
      </c>
      <c r="BP9" s="256">
        <f>'Line Electric Work Package'!BP7</f>
        <v>0</v>
      </c>
      <c r="BQ9" s="9"/>
      <c r="BR9" s="627">
        <f>'Line Electric Work Package'!BR7</f>
        <v>0</v>
      </c>
      <c r="BS9" s="628">
        <f>'Line Electric Work Package'!BS7</f>
        <v>0</v>
      </c>
      <c r="BT9" s="628">
        <f>'Line Electric Work Package'!BT7</f>
        <v>0</v>
      </c>
      <c r="BU9" s="628">
        <f>'Line Electric Work Package'!BU7</f>
        <v>0</v>
      </c>
      <c r="BV9" s="628">
        <f>'Line Electric Work Package'!BV7</f>
        <v>0</v>
      </c>
      <c r="BW9" s="628">
        <f>'Line Electric Work Package'!BW7</f>
        <v>0</v>
      </c>
      <c r="BX9" s="629">
        <f>'Line Electric Work Package'!BX7</f>
        <v>0</v>
      </c>
      <c r="BZ9" s="530">
        <f t="shared" ref="BZ9:BZ22" si="4">SUM(BR9:BX9)</f>
        <v>0</v>
      </c>
      <c r="CA9" s="531">
        <f t="shared" ref="CA9:CA22" si="5">BZ9*(1+BB9)</f>
        <v>0</v>
      </c>
      <c r="CB9" s="532">
        <f t="shared" ref="CB9:CB22" si="6">AZ9*(1+BC9)</f>
        <v>0</v>
      </c>
      <c r="CC9" s="522"/>
      <c r="CD9" s="522"/>
      <c r="CE9" s="522"/>
      <c r="CF9" s="522"/>
    </row>
    <row r="10" spans="2:86" ht="31.2">
      <c r="B10" s="206" t="str">
        <f>'Line Electric Work Package'!B8</f>
        <v>S327500</v>
      </c>
      <c r="C10" s="196" t="str">
        <f>'Line Electric Work Package'!C8</f>
        <v>Gather Design Requirements for All sPHENIX Subsystems for Line Electric Power</v>
      </c>
      <c r="D10" s="209" t="str">
        <f>'Line Electric Work Package'!D8</f>
        <v>Technical Scope: Evaluation of the specific requirements for sPHENIX detector subsystems line electric power. 
Work Statement: Gather all relevant information from subsystems.</v>
      </c>
      <c r="E10" s="47">
        <f>'Line Electric Work Package'!E8</f>
        <v>10</v>
      </c>
      <c r="F10" s="47">
        <f>'Line Electric Work Package'!F8</f>
        <v>0</v>
      </c>
      <c r="G10" s="213"/>
      <c r="H10" s="47">
        <f>'Line Electric Work Package'!H8</f>
        <v>0</v>
      </c>
      <c r="I10" s="213"/>
      <c r="J10" s="215">
        <f>'Line Electric Work Package'!J8</f>
        <v>0</v>
      </c>
      <c r="K10" s="48">
        <f>'Line Electric Work Package'!K8</f>
        <v>0</v>
      </c>
      <c r="L10" s="49">
        <f>'Line Electric Work Package'!L8</f>
        <v>0</v>
      </c>
      <c r="M10" s="213"/>
      <c r="N10" s="47">
        <f>'Line Electric Work Package'!N8</f>
        <v>20</v>
      </c>
      <c r="O10" s="213"/>
      <c r="P10" s="215">
        <f>'Line Electric Work Package'!P8</f>
        <v>0</v>
      </c>
      <c r="Q10" s="48">
        <f>'Line Electric Work Package'!Q8</f>
        <v>0</v>
      </c>
      <c r="R10" s="48">
        <f>'Line Electric Work Package'!R8</f>
        <v>0</v>
      </c>
      <c r="S10" s="49">
        <f>'Line Electric Work Package'!S8</f>
        <v>20</v>
      </c>
      <c r="T10" s="213"/>
      <c r="U10" s="47">
        <f>'Line Electric Work Package'!U8</f>
        <v>0</v>
      </c>
      <c r="V10" s="213"/>
      <c r="W10" s="215">
        <f>'Line Electric Work Package'!W8</f>
        <v>0</v>
      </c>
      <c r="X10" s="48">
        <f>'Line Electric Work Package'!X8</f>
        <v>0</v>
      </c>
      <c r="Y10" s="48">
        <f>'Line Electric Work Package'!Y8</f>
        <v>0</v>
      </c>
      <c r="Z10" s="48">
        <f>'Line Electric Work Package'!Z8</f>
        <v>0</v>
      </c>
      <c r="AA10" s="48">
        <f>'Line Electric Work Package'!AA8</f>
        <v>0</v>
      </c>
      <c r="AB10" s="49">
        <f>'Line Electric Work Package'!AB8</f>
        <v>0</v>
      </c>
      <c r="AC10" s="213"/>
      <c r="AD10" s="47">
        <f>'Line Electric Work Package'!AD8</f>
        <v>0</v>
      </c>
      <c r="AE10" s="213"/>
      <c r="AF10" s="215">
        <f>'Line Electric Work Package'!AF8</f>
        <v>0</v>
      </c>
      <c r="AG10" s="48">
        <f>'Line Electric Work Package'!AG8</f>
        <v>0</v>
      </c>
      <c r="AH10" s="48">
        <f>'Line Electric Work Package'!AH8</f>
        <v>0</v>
      </c>
      <c r="AI10" s="48">
        <f>'Line Electric Work Package'!AI8</f>
        <v>0</v>
      </c>
      <c r="AJ10" s="48">
        <f>'Line Electric Work Package'!AJ8</f>
        <v>0</v>
      </c>
      <c r="AK10" s="48">
        <f>'Line Electric Work Package'!AK8</f>
        <v>0</v>
      </c>
      <c r="AL10" s="48">
        <f>'Line Electric Work Package'!AL8</f>
        <v>0</v>
      </c>
      <c r="AM10" s="48">
        <f>'Line Electric Work Package'!AM8</f>
        <v>0</v>
      </c>
      <c r="AN10" s="49">
        <f>'Line Electric Work Package'!AN8</f>
        <v>0</v>
      </c>
      <c r="AO10" s="213"/>
      <c r="AP10" s="47">
        <f>'Line Electric Work Package'!AP8</f>
        <v>0</v>
      </c>
      <c r="AQ10" s="213"/>
      <c r="AR10" s="215">
        <f>'Line Electric Work Package'!AR8</f>
        <v>0</v>
      </c>
      <c r="AS10" s="48">
        <f>'Line Electric Work Package'!AS8</f>
        <v>0</v>
      </c>
      <c r="AT10" s="48">
        <f>'Line Electric Work Package'!AT8</f>
        <v>0</v>
      </c>
      <c r="AU10" s="48">
        <f>'Line Electric Work Package'!AU8</f>
        <v>0</v>
      </c>
      <c r="AV10" s="49">
        <f>'Line Electric Work Package'!AV8</f>
        <v>0</v>
      </c>
      <c r="AW10" s="221"/>
      <c r="AX10" s="47">
        <f>'Line Electric Work Package'!AX8</f>
        <v>0</v>
      </c>
      <c r="AY10" s="221"/>
      <c r="AZ10" s="671">
        <f>'Line Electric Work Package'!AZ8</f>
        <v>0</v>
      </c>
      <c r="BA10" s="221"/>
      <c r="BB10" s="600">
        <f>'Line Electric Work Package'!BB8</f>
        <v>0.25</v>
      </c>
      <c r="BC10" s="601">
        <f>'Line Electric Work Package'!BC8</f>
        <v>0</v>
      </c>
      <c r="BD10" s="221"/>
      <c r="BE10" s="47" t="str">
        <f>'Line Electric Work Package'!BE8</f>
        <v/>
      </c>
      <c r="BF10" s="221"/>
      <c r="BG10" s="215" t="str">
        <f>'Line Electric Work Package'!BG8</f>
        <v>sPHENIX Engineers, Technicians, Designers and Scientists; effort is well defined/ L4</v>
      </c>
      <c r="BH10" s="49" t="str">
        <f>'Line Electric Work Package'!BH8</f>
        <v>No Materials required for this task/M1</v>
      </c>
      <c r="BI10" s="221"/>
      <c r="BJ10" s="215">
        <f>'Line Electric Work Package'!BJ8</f>
        <v>0</v>
      </c>
      <c r="BK10" s="48">
        <f>'Line Electric Work Package'!BK8</f>
        <v>0</v>
      </c>
      <c r="BL10" s="48">
        <f>'Line Electric Work Package'!BL8</f>
        <v>20</v>
      </c>
      <c r="BM10" s="48">
        <f>'Line Electric Work Package'!BM8</f>
        <v>0</v>
      </c>
      <c r="BN10" s="48">
        <f>'Line Electric Work Package'!BN8</f>
        <v>0</v>
      </c>
      <c r="BO10" s="48">
        <f>'Line Electric Work Package'!BO8</f>
        <v>0</v>
      </c>
      <c r="BP10" s="49">
        <f>'Line Electric Work Package'!BP8</f>
        <v>0</v>
      </c>
      <c r="BQ10" s="9"/>
      <c r="BR10" s="627">
        <f>'Line Electric Work Package'!BR8</f>
        <v>0</v>
      </c>
      <c r="BS10" s="628">
        <f>'Line Electric Work Package'!BS8</f>
        <v>0</v>
      </c>
      <c r="BT10" s="628">
        <f>'Line Electric Work Package'!BT8</f>
        <v>2086</v>
      </c>
      <c r="BU10" s="628">
        <f>'Line Electric Work Package'!BU8</f>
        <v>0</v>
      </c>
      <c r="BV10" s="628">
        <f>'Line Electric Work Package'!BV8</f>
        <v>0</v>
      </c>
      <c r="BW10" s="628">
        <f>'Line Electric Work Package'!BW8</f>
        <v>0</v>
      </c>
      <c r="BX10" s="629">
        <f>'Line Electric Work Package'!BX8</f>
        <v>0</v>
      </c>
      <c r="BZ10" s="530">
        <f t="shared" si="4"/>
        <v>2086</v>
      </c>
      <c r="CA10" s="531">
        <f t="shared" si="5"/>
        <v>2607.5</v>
      </c>
      <c r="CB10" s="532">
        <f t="shared" si="6"/>
        <v>0</v>
      </c>
      <c r="CC10" s="522"/>
      <c r="CD10" s="522"/>
      <c r="CE10" s="522"/>
      <c r="CF10" s="522"/>
    </row>
    <row r="11" spans="2:86" ht="46.8">
      <c r="B11" s="206" t="str">
        <f>'Line Electric Work Package'!B9</f>
        <v>S327600</v>
      </c>
      <c r="C11" s="196" t="str">
        <f>'Line Electric Work Package'!C9</f>
        <v>Evaluate Normal, Emergency and UPS Load Requirements for Line Electric Power</v>
      </c>
      <c r="D11" s="209" t="str">
        <f>'Line Electric Work Package'!D9</f>
        <v>Technical Scope: Evaluation of the normal, emergency and UPS loads for sPHENIX detector subsystems in the 1008 IR. 
Work Statement: Gather all relevant information from existing PHENIX documentation.</v>
      </c>
      <c r="E11" s="47">
        <f>'Line Electric Work Package'!E9</f>
        <v>5</v>
      </c>
      <c r="F11" s="47">
        <f>'Line Electric Work Package'!F9</f>
        <v>0</v>
      </c>
      <c r="G11" s="213"/>
      <c r="H11" s="47">
        <f>'Line Electric Work Package'!H9</f>
        <v>0</v>
      </c>
      <c r="I11" s="213"/>
      <c r="J11" s="215">
        <f>'Line Electric Work Package'!J9</f>
        <v>0</v>
      </c>
      <c r="K11" s="48">
        <f>'Line Electric Work Package'!K9</f>
        <v>0</v>
      </c>
      <c r="L11" s="49">
        <f>'Line Electric Work Package'!L9</f>
        <v>0</v>
      </c>
      <c r="M11" s="213"/>
      <c r="N11" s="47">
        <f>'Line Electric Work Package'!N9</f>
        <v>10</v>
      </c>
      <c r="O11" s="213"/>
      <c r="P11" s="215">
        <f>'Line Electric Work Package'!P9</f>
        <v>0</v>
      </c>
      <c r="Q11" s="48">
        <f>'Line Electric Work Package'!Q9</f>
        <v>0</v>
      </c>
      <c r="R11" s="48">
        <f>'Line Electric Work Package'!R9</f>
        <v>0</v>
      </c>
      <c r="S11" s="49">
        <f>'Line Electric Work Package'!S9</f>
        <v>10</v>
      </c>
      <c r="T11" s="213"/>
      <c r="U11" s="47">
        <f>'Line Electric Work Package'!U9</f>
        <v>0</v>
      </c>
      <c r="V11" s="213"/>
      <c r="W11" s="215">
        <f>'Line Electric Work Package'!W9</f>
        <v>0</v>
      </c>
      <c r="X11" s="48">
        <f>'Line Electric Work Package'!X9</f>
        <v>0</v>
      </c>
      <c r="Y11" s="48">
        <f>'Line Electric Work Package'!Y9</f>
        <v>0</v>
      </c>
      <c r="Z11" s="48">
        <f>'Line Electric Work Package'!Z9</f>
        <v>0</v>
      </c>
      <c r="AA11" s="48">
        <f>'Line Electric Work Package'!AA9</f>
        <v>0</v>
      </c>
      <c r="AB11" s="49">
        <f>'Line Electric Work Package'!AB9</f>
        <v>0</v>
      </c>
      <c r="AC11" s="213"/>
      <c r="AD11" s="47">
        <f>'Line Electric Work Package'!AD9</f>
        <v>0</v>
      </c>
      <c r="AE11" s="213"/>
      <c r="AF11" s="215">
        <f>'Line Electric Work Package'!AF9</f>
        <v>0</v>
      </c>
      <c r="AG11" s="48">
        <f>'Line Electric Work Package'!AG9</f>
        <v>0</v>
      </c>
      <c r="AH11" s="48">
        <f>'Line Electric Work Package'!AH9</f>
        <v>0</v>
      </c>
      <c r="AI11" s="48">
        <f>'Line Electric Work Package'!AI9</f>
        <v>0</v>
      </c>
      <c r="AJ11" s="48">
        <f>'Line Electric Work Package'!AJ9</f>
        <v>0</v>
      </c>
      <c r="AK11" s="48">
        <f>'Line Electric Work Package'!AK9</f>
        <v>0</v>
      </c>
      <c r="AL11" s="48">
        <f>'Line Electric Work Package'!AL9</f>
        <v>0</v>
      </c>
      <c r="AM11" s="48">
        <f>'Line Electric Work Package'!AM9</f>
        <v>0</v>
      </c>
      <c r="AN11" s="49">
        <f>'Line Electric Work Package'!AN9</f>
        <v>0</v>
      </c>
      <c r="AO11" s="213"/>
      <c r="AP11" s="47">
        <f>'Line Electric Work Package'!AP9</f>
        <v>0</v>
      </c>
      <c r="AQ11" s="213"/>
      <c r="AR11" s="215">
        <f>'Line Electric Work Package'!AR9</f>
        <v>0</v>
      </c>
      <c r="AS11" s="48">
        <f>'Line Electric Work Package'!AS9</f>
        <v>0</v>
      </c>
      <c r="AT11" s="48">
        <f>'Line Electric Work Package'!AT9</f>
        <v>0</v>
      </c>
      <c r="AU11" s="48">
        <f>'Line Electric Work Package'!AU9</f>
        <v>0</v>
      </c>
      <c r="AV11" s="49">
        <f>'Line Electric Work Package'!AV9</f>
        <v>0</v>
      </c>
      <c r="AW11" s="221"/>
      <c r="AX11" s="47">
        <f>'Line Electric Work Package'!AX9</f>
        <v>0</v>
      </c>
      <c r="AY11" s="221"/>
      <c r="AZ11" s="671">
        <f>'Line Electric Work Package'!AZ9</f>
        <v>0</v>
      </c>
      <c r="BA11" s="221"/>
      <c r="BB11" s="600">
        <f>'Line Electric Work Package'!BB9</f>
        <v>0.25</v>
      </c>
      <c r="BC11" s="601">
        <f>'Line Electric Work Package'!BC9</f>
        <v>0</v>
      </c>
      <c r="BD11" s="221"/>
      <c r="BE11" s="47" t="str">
        <f>'Line Electric Work Package'!BE9</f>
        <v/>
      </c>
      <c r="BF11" s="221"/>
      <c r="BG11" s="215" t="str">
        <f>'Line Electric Work Package'!BG9</f>
        <v>sPHENIX Engineers, Technicians, Designers and Scientists; effort is well defined/ L4</v>
      </c>
      <c r="BH11" s="49" t="str">
        <f>'Line Electric Work Package'!BH9</f>
        <v>No Materials required for this task/M1</v>
      </c>
      <c r="BI11" s="221"/>
      <c r="BJ11" s="215">
        <f>'Line Electric Work Package'!BJ9</f>
        <v>0</v>
      </c>
      <c r="BK11" s="48">
        <f>'Line Electric Work Package'!BK9</f>
        <v>0</v>
      </c>
      <c r="BL11" s="48">
        <f>'Line Electric Work Package'!BL9</f>
        <v>10</v>
      </c>
      <c r="BM11" s="48">
        <f>'Line Electric Work Package'!BM9</f>
        <v>0</v>
      </c>
      <c r="BN11" s="48">
        <f>'Line Electric Work Package'!BN9</f>
        <v>0</v>
      </c>
      <c r="BO11" s="48">
        <f>'Line Electric Work Package'!BO9</f>
        <v>0</v>
      </c>
      <c r="BP11" s="49">
        <f>'Line Electric Work Package'!BP9</f>
        <v>0</v>
      </c>
      <c r="BQ11" s="9"/>
      <c r="BR11" s="627">
        <f>'Line Electric Work Package'!BR9</f>
        <v>0</v>
      </c>
      <c r="BS11" s="628">
        <f>'Line Electric Work Package'!BS9</f>
        <v>0</v>
      </c>
      <c r="BT11" s="628">
        <f>'Line Electric Work Package'!BT9</f>
        <v>1043</v>
      </c>
      <c r="BU11" s="628">
        <f>'Line Electric Work Package'!BU9</f>
        <v>0</v>
      </c>
      <c r="BV11" s="628">
        <f>'Line Electric Work Package'!BV9</f>
        <v>0</v>
      </c>
      <c r="BW11" s="628">
        <f>'Line Electric Work Package'!BW9</f>
        <v>0</v>
      </c>
      <c r="BX11" s="629">
        <f>'Line Electric Work Package'!BX9</f>
        <v>0</v>
      </c>
      <c r="BZ11" s="530">
        <f t="shared" si="4"/>
        <v>1043</v>
      </c>
      <c r="CA11" s="531">
        <f t="shared" si="5"/>
        <v>1303.75</v>
      </c>
      <c r="CB11" s="532">
        <f t="shared" si="6"/>
        <v>0</v>
      </c>
      <c r="CC11" s="522"/>
      <c r="CD11" s="522"/>
      <c r="CE11" s="522"/>
      <c r="CF11" s="522"/>
    </row>
    <row r="12" spans="2:86" ht="31.2">
      <c r="B12" s="206" t="str">
        <f>'Line Electric Work Package'!B10</f>
        <v>S327700</v>
      </c>
      <c r="C12" s="196" t="str">
        <f>'Line Electric Work Package'!C10</f>
        <v>Calculate Power Transformer Requirements for Line Electric Power</v>
      </c>
      <c r="D12" s="209" t="str">
        <f>'Line Electric Work Package'!D10</f>
        <v>Technical Scope: Evaluation of the Power Transformer loads for sPHENIX detector subsystems in the 1008 IR. 
Work Statement: Gather all relevant information from existing PHENIX documentation.</v>
      </c>
      <c r="E12" s="47">
        <f>'Line Electric Work Package'!E10</f>
        <v>8</v>
      </c>
      <c r="F12" s="47">
        <f>'Line Electric Work Package'!F10</f>
        <v>0</v>
      </c>
      <c r="G12" s="213"/>
      <c r="H12" s="47">
        <f>'Line Electric Work Package'!H10</f>
        <v>0</v>
      </c>
      <c r="I12" s="213"/>
      <c r="J12" s="215">
        <f>'Line Electric Work Package'!J10</f>
        <v>0</v>
      </c>
      <c r="K12" s="48">
        <f>'Line Electric Work Package'!K10</f>
        <v>0</v>
      </c>
      <c r="L12" s="49">
        <f>'Line Electric Work Package'!L10</f>
        <v>0</v>
      </c>
      <c r="M12" s="213"/>
      <c r="N12" s="47">
        <f>'Line Electric Work Package'!N10</f>
        <v>16</v>
      </c>
      <c r="O12" s="213"/>
      <c r="P12" s="215">
        <f>'Line Electric Work Package'!P10</f>
        <v>0</v>
      </c>
      <c r="Q12" s="48">
        <f>'Line Electric Work Package'!Q10</f>
        <v>0</v>
      </c>
      <c r="R12" s="48">
        <f>'Line Electric Work Package'!R10</f>
        <v>0</v>
      </c>
      <c r="S12" s="49">
        <f>'Line Electric Work Package'!S10</f>
        <v>16</v>
      </c>
      <c r="T12" s="213"/>
      <c r="U12" s="47">
        <f>'Line Electric Work Package'!U10</f>
        <v>0</v>
      </c>
      <c r="V12" s="213"/>
      <c r="W12" s="215">
        <f>'Line Electric Work Package'!W10</f>
        <v>0</v>
      </c>
      <c r="X12" s="48">
        <f>'Line Electric Work Package'!X10</f>
        <v>0</v>
      </c>
      <c r="Y12" s="48">
        <f>'Line Electric Work Package'!Y10</f>
        <v>0</v>
      </c>
      <c r="Z12" s="48">
        <f>'Line Electric Work Package'!Z10</f>
        <v>0</v>
      </c>
      <c r="AA12" s="48">
        <f>'Line Electric Work Package'!AA10</f>
        <v>0</v>
      </c>
      <c r="AB12" s="49">
        <f>'Line Electric Work Package'!AB10</f>
        <v>0</v>
      </c>
      <c r="AC12" s="213"/>
      <c r="AD12" s="47">
        <f>'Line Electric Work Package'!AD10</f>
        <v>0</v>
      </c>
      <c r="AE12" s="213"/>
      <c r="AF12" s="215">
        <f>'Line Electric Work Package'!AF10</f>
        <v>0</v>
      </c>
      <c r="AG12" s="48">
        <f>'Line Electric Work Package'!AG10</f>
        <v>0</v>
      </c>
      <c r="AH12" s="48">
        <f>'Line Electric Work Package'!AH10</f>
        <v>0</v>
      </c>
      <c r="AI12" s="48">
        <f>'Line Electric Work Package'!AI10</f>
        <v>0</v>
      </c>
      <c r="AJ12" s="48">
        <f>'Line Electric Work Package'!AJ10</f>
        <v>0</v>
      </c>
      <c r="AK12" s="48">
        <f>'Line Electric Work Package'!AK10</f>
        <v>0</v>
      </c>
      <c r="AL12" s="48">
        <f>'Line Electric Work Package'!AL10</f>
        <v>0</v>
      </c>
      <c r="AM12" s="48">
        <f>'Line Electric Work Package'!AM10</f>
        <v>0</v>
      </c>
      <c r="AN12" s="49">
        <f>'Line Electric Work Package'!AN10</f>
        <v>0</v>
      </c>
      <c r="AO12" s="213"/>
      <c r="AP12" s="47">
        <f>'Line Electric Work Package'!AP10</f>
        <v>0</v>
      </c>
      <c r="AQ12" s="213"/>
      <c r="AR12" s="215">
        <f>'Line Electric Work Package'!AR10</f>
        <v>0</v>
      </c>
      <c r="AS12" s="48">
        <f>'Line Electric Work Package'!AS10</f>
        <v>0</v>
      </c>
      <c r="AT12" s="48">
        <f>'Line Electric Work Package'!AT10</f>
        <v>0</v>
      </c>
      <c r="AU12" s="48">
        <f>'Line Electric Work Package'!AU10</f>
        <v>0</v>
      </c>
      <c r="AV12" s="49">
        <f>'Line Electric Work Package'!AV10</f>
        <v>0</v>
      </c>
      <c r="AW12" s="221"/>
      <c r="AX12" s="47">
        <f>'Line Electric Work Package'!AX10</f>
        <v>0</v>
      </c>
      <c r="AY12" s="221"/>
      <c r="AZ12" s="671">
        <f>'Line Electric Work Package'!AZ10</f>
        <v>0</v>
      </c>
      <c r="BA12" s="221"/>
      <c r="BB12" s="600">
        <f>'Line Electric Work Package'!BB10</f>
        <v>0.25</v>
      </c>
      <c r="BC12" s="601">
        <f>'Line Electric Work Package'!BC10</f>
        <v>0</v>
      </c>
      <c r="BD12" s="221"/>
      <c r="BE12" s="47" t="str">
        <f>'Line Electric Work Package'!BE10</f>
        <v/>
      </c>
      <c r="BF12" s="221"/>
      <c r="BG12" s="215" t="str">
        <f>'Line Electric Work Package'!BG10</f>
        <v>sPHENIX Engineers, Technicians, Designers and Scientists; effort is well defined/ L4</v>
      </c>
      <c r="BH12" s="49" t="str">
        <f>'Line Electric Work Package'!BH10</f>
        <v>No Materials required for this task/M1</v>
      </c>
      <c r="BI12" s="221"/>
      <c r="BJ12" s="215">
        <f>'Line Electric Work Package'!BJ10</f>
        <v>0</v>
      </c>
      <c r="BK12" s="48">
        <f>'Line Electric Work Package'!BK10</f>
        <v>0</v>
      </c>
      <c r="BL12" s="48">
        <f>'Line Electric Work Package'!BL10</f>
        <v>16</v>
      </c>
      <c r="BM12" s="48">
        <f>'Line Electric Work Package'!BM10</f>
        <v>0</v>
      </c>
      <c r="BN12" s="48">
        <f>'Line Electric Work Package'!BN10</f>
        <v>0</v>
      </c>
      <c r="BO12" s="48">
        <f>'Line Electric Work Package'!BO10</f>
        <v>0</v>
      </c>
      <c r="BP12" s="49">
        <f>'Line Electric Work Package'!BP10</f>
        <v>0</v>
      </c>
      <c r="BQ12" s="9"/>
      <c r="BR12" s="627">
        <f>'Line Electric Work Package'!BR10</f>
        <v>0</v>
      </c>
      <c r="BS12" s="628">
        <f>'Line Electric Work Package'!BS10</f>
        <v>0</v>
      </c>
      <c r="BT12" s="628">
        <f>'Line Electric Work Package'!BT10</f>
        <v>1668.8</v>
      </c>
      <c r="BU12" s="628">
        <f>'Line Electric Work Package'!BU10</f>
        <v>0</v>
      </c>
      <c r="BV12" s="628">
        <f>'Line Electric Work Package'!BV10</f>
        <v>0</v>
      </c>
      <c r="BW12" s="628">
        <f>'Line Electric Work Package'!BW10</f>
        <v>0</v>
      </c>
      <c r="BX12" s="629">
        <f>'Line Electric Work Package'!BX10</f>
        <v>0</v>
      </c>
      <c r="BZ12" s="530">
        <f t="shared" si="4"/>
        <v>1668.8</v>
      </c>
      <c r="CA12" s="531">
        <f t="shared" si="5"/>
        <v>2086</v>
      </c>
      <c r="CB12" s="532">
        <f t="shared" si="6"/>
        <v>0</v>
      </c>
      <c r="CC12" s="522"/>
      <c r="CD12" s="522"/>
      <c r="CE12" s="522"/>
      <c r="CF12" s="522"/>
    </row>
    <row r="13" spans="2:86" ht="46.8">
      <c r="B13" s="206" t="str">
        <f>'Line Electric Work Package'!B11</f>
        <v>S327800</v>
      </c>
      <c r="C13" s="196" t="str">
        <f>'Line Electric Work Package'!C11</f>
        <v>Size Conductors for Line Electric Power</v>
      </c>
      <c r="D13" s="209" t="str">
        <f>'Line Electric Work Package'!D11</f>
        <v>Technical Scope: Evaluation of the Line Electric Power conductors feeding the sPHENIX detector subsystems in the 1008 IR. 
Work Statement: Calculate the optimum size of conductors..</v>
      </c>
      <c r="E13" s="47">
        <f>'Line Electric Work Package'!E11</f>
        <v>4</v>
      </c>
      <c r="F13" s="47">
        <f>'Line Electric Work Package'!F11</f>
        <v>0</v>
      </c>
      <c r="G13" s="213"/>
      <c r="H13" s="47">
        <f>'Line Electric Work Package'!H11</f>
        <v>0</v>
      </c>
      <c r="I13" s="213"/>
      <c r="J13" s="215">
        <f>'Line Electric Work Package'!J11</f>
        <v>0</v>
      </c>
      <c r="K13" s="48">
        <f>'Line Electric Work Package'!K11</f>
        <v>0</v>
      </c>
      <c r="L13" s="49">
        <f>'Line Electric Work Package'!L11</f>
        <v>0</v>
      </c>
      <c r="M13" s="213"/>
      <c r="N13" s="47">
        <f>'Line Electric Work Package'!N11</f>
        <v>8</v>
      </c>
      <c r="O13" s="213"/>
      <c r="P13" s="215">
        <f>'Line Electric Work Package'!P11</f>
        <v>0</v>
      </c>
      <c r="Q13" s="48">
        <f>'Line Electric Work Package'!Q11</f>
        <v>0</v>
      </c>
      <c r="R13" s="48">
        <f>'Line Electric Work Package'!R11</f>
        <v>0</v>
      </c>
      <c r="S13" s="49">
        <f>'Line Electric Work Package'!S11</f>
        <v>8</v>
      </c>
      <c r="T13" s="213"/>
      <c r="U13" s="47">
        <f>'Line Electric Work Package'!U11</f>
        <v>0</v>
      </c>
      <c r="V13" s="213"/>
      <c r="W13" s="215">
        <f>'Line Electric Work Package'!W11</f>
        <v>0</v>
      </c>
      <c r="X13" s="48">
        <f>'Line Electric Work Package'!X11</f>
        <v>0</v>
      </c>
      <c r="Y13" s="48">
        <f>'Line Electric Work Package'!Y11</f>
        <v>0</v>
      </c>
      <c r="Z13" s="48">
        <f>'Line Electric Work Package'!Z11</f>
        <v>0</v>
      </c>
      <c r="AA13" s="48">
        <f>'Line Electric Work Package'!AA11</f>
        <v>0</v>
      </c>
      <c r="AB13" s="49">
        <f>'Line Electric Work Package'!AB11</f>
        <v>0</v>
      </c>
      <c r="AC13" s="213"/>
      <c r="AD13" s="47">
        <f>'Line Electric Work Package'!AD11</f>
        <v>0</v>
      </c>
      <c r="AE13" s="213"/>
      <c r="AF13" s="215">
        <f>'Line Electric Work Package'!AF11</f>
        <v>0</v>
      </c>
      <c r="AG13" s="48">
        <f>'Line Electric Work Package'!AG11</f>
        <v>0</v>
      </c>
      <c r="AH13" s="48">
        <f>'Line Electric Work Package'!AH11</f>
        <v>0</v>
      </c>
      <c r="AI13" s="48">
        <f>'Line Electric Work Package'!AI11</f>
        <v>0</v>
      </c>
      <c r="AJ13" s="48">
        <f>'Line Electric Work Package'!AJ11</f>
        <v>0</v>
      </c>
      <c r="AK13" s="48">
        <f>'Line Electric Work Package'!AK11</f>
        <v>0</v>
      </c>
      <c r="AL13" s="48">
        <f>'Line Electric Work Package'!AL11</f>
        <v>0</v>
      </c>
      <c r="AM13" s="48">
        <f>'Line Electric Work Package'!AM11</f>
        <v>0</v>
      </c>
      <c r="AN13" s="49">
        <f>'Line Electric Work Package'!AN11</f>
        <v>0</v>
      </c>
      <c r="AO13" s="213"/>
      <c r="AP13" s="47">
        <f>'Line Electric Work Package'!AP11</f>
        <v>0</v>
      </c>
      <c r="AQ13" s="213"/>
      <c r="AR13" s="215">
        <f>'Line Electric Work Package'!AR11</f>
        <v>0</v>
      </c>
      <c r="AS13" s="48">
        <f>'Line Electric Work Package'!AS11</f>
        <v>0</v>
      </c>
      <c r="AT13" s="48">
        <f>'Line Electric Work Package'!AT11</f>
        <v>0</v>
      </c>
      <c r="AU13" s="48">
        <f>'Line Electric Work Package'!AU11</f>
        <v>0</v>
      </c>
      <c r="AV13" s="49">
        <f>'Line Electric Work Package'!AV11</f>
        <v>0</v>
      </c>
      <c r="AW13" s="221"/>
      <c r="AX13" s="47">
        <f>'Line Electric Work Package'!AX11</f>
        <v>0</v>
      </c>
      <c r="AY13" s="221"/>
      <c r="AZ13" s="671">
        <f>'Line Electric Work Package'!AZ11</f>
        <v>0</v>
      </c>
      <c r="BA13" s="221"/>
      <c r="BB13" s="600">
        <f>'Line Electric Work Package'!BB11</f>
        <v>0.25</v>
      </c>
      <c r="BC13" s="601">
        <f>'Line Electric Work Package'!BC11</f>
        <v>0</v>
      </c>
      <c r="BD13" s="221"/>
      <c r="BE13" s="47" t="str">
        <f>'Line Electric Work Package'!BE11</f>
        <v/>
      </c>
      <c r="BF13" s="221"/>
      <c r="BG13" s="215" t="str">
        <f>'Line Electric Work Package'!BG11</f>
        <v>sPHENIX Engineers, Technicians, Designers and Scientists; effort is well defined/ L4</v>
      </c>
      <c r="BH13" s="49" t="str">
        <f>'Line Electric Work Package'!BH11</f>
        <v>No Materials required for this task/M1</v>
      </c>
      <c r="BI13" s="221"/>
      <c r="BJ13" s="215">
        <f>'Line Electric Work Package'!BJ11</f>
        <v>0</v>
      </c>
      <c r="BK13" s="48">
        <f>'Line Electric Work Package'!BK11</f>
        <v>0</v>
      </c>
      <c r="BL13" s="48">
        <f>'Line Electric Work Package'!BL11</f>
        <v>8</v>
      </c>
      <c r="BM13" s="48">
        <f>'Line Electric Work Package'!BM11</f>
        <v>0</v>
      </c>
      <c r="BN13" s="48">
        <f>'Line Electric Work Package'!BN11</f>
        <v>0</v>
      </c>
      <c r="BO13" s="48">
        <f>'Line Electric Work Package'!BO11</f>
        <v>0</v>
      </c>
      <c r="BP13" s="49">
        <f>'Line Electric Work Package'!BP11</f>
        <v>0</v>
      </c>
      <c r="BQ13" s="9"/>
      <c r="BR13" s="627">
        <f>'Line Electric Work Package'!BR11</f>
        <v>0</v>
      </c>
      <c r="BS13" s="628">
        <f>'Line Electric Work Package'!BS11</f>
        <v>0</v>
      </c>
      <c r="BT13" s="628">
        <f>'Line Electric Work Package'!BT11</f>
        <v>834.4</v>
      </c>
      <c r="BU13" s="628">
        <f>'Line Electric Work Package'!BU11</f>
        <v>0</v>
      </c>
      <c r="BV13" s="628">
        <f>'Line Electric Work Package'!BV11</f>
        <v>0</v>
      </c>
      <c r="BW13" s="628">
        <f>'Line Electric Work Package'!BW11</f>
        <v>0</v>
      </c>
      <c r="BX13" s="629">
        <f>'Line Electric Work Package'!BX11</f>
        <v>0</v>
      </c>
      <c r="BZ13" s="530">
        <f t="shared" si="4"/>
        <v>834.4</v>
      </c>
      <c r="CA13" s="531">
        <f t="shared" si="5"/>
        <v>1043</v>
      </c>
      <c r="CB13" s="532">
        <f t="shared" si="6"/>
        <v>0</v>
      </c>
      <c r="CC13" s="522"/>
      <c r="CD13" s="522"/>
      <c r="CE13" s="522"/>
      <c r="CF13" s="522"/>
    </row>
    <row r="14" spans="2:86" ht="46.8">
      <c r="B14" s="206" t="str">
        <f>'Line Electric Work Package'!B12</f>
        <v>S327900</v>
      </c>
      <c r="C14" s="196" t="str">
        <f>'Line Electric Work Package'!C12</f>
        <v>Create Line Electric Distribution Design/Schematic Drawings for Line Electric Power</v>
      </c>
      <c r="D14" s="209" t="str">
        <f>'Line Electric Work Package'!D12</f>
        <v>Technical Scope: Design schematic drawings for the Line Electric Power Distribution System in the 1008 IR. 
Work Statement: Create appropriate One-line drawings to reflect the sPHENIX desired configuration.</v>
      </c>
      <c r="E14" s="47">
        <f>'Line Electric Work Package'!E12</f>
        <v>4</v>
      </c>
      <c r="F14" s="47">
        <f>'Line Electric Work Package'!F12</f>
        <v>0</v>
      </c>
      <c r="G14" s="213"/>
      <c r="H14" s="47">
        <f>'Line Electric Work Package'!H12</f>
        <v>0</v>
      </c>
      <c r="I14" s="213"/>
      <c r="J14" s="215">
        <f>'Line Electric Work Package'!J12</f>
        <v>0</v>
      </c>
      <c r="K14" s="48">
        <f>'Line Electric Work Package'!K12</f>
        <v>0</v>
      </c>
      <c r="L14" s="49">
        <f>'Line Electric Work Package'!L12</f>
        <v>0</v>
      </c>
      <c r="M14" s="213"/>
      <c r="N14" s="47">
        <f>'Line Electric Work Package'!N12</f>
        <v>8</v>
      </c>
      <c r="O14" s="213"/>
      <c r="P14" s="215">
        <f>'Line Electric Work Package'!P12</f>
        <v>0</v>
      </c>
      <c r="Q14" s="48">
        <f>'Line Electric Work Package'!Q12</f>
        <v>0</v>
      </c>
      <c r="R14" s="48">
        <f>'Line Electric Work Package'!R12</f>
        <v>0</v>
      </c>
      <c r="S14" s="49">
        <f>'Line Electric Work Package'!S12</f>
        <v>8</v>
      </c>
      <c r="T14" s="213"/>
      <c r="U14" s="47">
        <f>'Line Electric Work Package'!U12</f>
        <v>8</v>
      </c>
      <c r="V14" s="213"/>
      <c r="W14" s="215">
        <f>'Line Electric Work Package'!W12</f>
        <v>0</v>
      </c>
      <c r="X14" s="48">
        <f>'Line Electric Work Package'!X12</f>
        <v>0</v>
      </c>
      <c r="Y14" s="48">
        <f>'Line Electric Work Package'!Y12</f>
        <v>0</v>
      </c>
      <c r="Z14" s="48">
        <f>'Line Electric Work Package'!Z12</f>
        <v>8</v>
      </c>
      <c r="AA14" s="48">
        <f>'Line Electric Work Package'!AA12</f>
        <v>0</v>
      </c>
      <c r="AB14" s="49">
        <f>'Line Electric Work Package'!AB12</f>
        <v>0</v>
      </c>
      <c r="AC14" s="213"/>
      <c r="AD14" s="47">
        <f>'Line Electric Work Package'!AD12</f>
        <v>0</v>
      </c>
      <c r="AE14" s="213"/>
      <c r="AF14" s="215">
        <f>'Line Electric Work Package'!AF12</f>
        <v>0</v>
      </c>
      <c r="AG14" s="48">
        <f>'Line Electric Work Package'!AG12</f>
        <v>0</v>
      </c>
      <c r="AH14" s="48">
        <f>'Line Electric Work Package'!AH12</f>
        <v>0</v>
      </c>
      <c r="AI14" s="48">
        <f>'Line Electric Work Package'!AI12</f>
        <v>0</v>
      </c>
      <c r="AJ14" s="48">
        <f>'Line Electric Work Package'!AJ12</f>
        <v>0</v>
      </c>
      <c r="AK14" s="48">
        <f>'Line Electric Work Package'!AK12</f>
        <v>0</v>
      </c>
      <c r="AL14" s="48">
        <f>'Line Electric Work Package'!AL12</f>
        <v>0</v>
      </c>
      <c r="AM14" s="48">
        <f>'Line Electric Work Package'!AM12</f>
        <v>0</v>
      </c>
      <c r="AN14" s="49">
        <f>'Line Electric Work Package'!AN12</f>
        <v>0</v>
      </c>
      <c r="AO14" s="213"/>
      <c r="AP14" s="47">
        <f>'Line Electric Work Package'!AP12</f>
        <v>0</v>
      </c>
      <c r="AQ14" s="213"/>
      <c r="AR14" s="215">
        <f>'Line Electric Work Package'!AR12</f>
        <v>0</v>
      </c>
      <c r="AS14" s="48">
        <f>'Line Electric Work Package'!AS12</f>
        <v>0</v>
      </c>
      <c r="AT14" s="48">
        <f>'Line Electric Work Package'!AT12</f>
        <v>0</v>
      </c>
      <c r="AU14" s="48">
        <f>'Line Electric Work Package'!AU12</f>
        <v>0</v>
      </c>
      <c r="AV14" s="49">
        <f>'Line Electric Work Package'!AV12</f>
        <v>0</v>
      </c>
      <c r="AW14" s="221"/>
      <c r="AX14" s="47">
        <f>'Line Electric Work Package'!AX12</f>
        <v>0</v>
      </c>
      <c r="AY14" s="221"/>
      <c r="AZ14" s="671">
        <f>'Line Electric Work Package'!AZ12</f>
        <v>0</v>
      </c>
      <c r="BA14" s="221"/>
      <c r="BB14" s="600">
        <f>'Line Electric Work Package'!BB12</f>
        <v>0.25</v>
      </c>
      <c r="BC14" s="601">
        <f>'Line Electric Work Package'!BC12</f>
        <v>0</v>
      </c>
      <c r="BD14" s="221"/>
      <c r="BE14" s="47" t="str">
        <f>'Line Electric Work Package'!BE12</f>
        <v/>
      </c>
      <c r="BF14" s="221"/>
      <c r="BG14" s="215" t="str">
        <f>'Line Electric Work Package'!BG12</f>
        <v>sPHENIX Engineers, Technicians, Designers and Scientists; effort is well defined/ L4</v>
      </c>
      <c r="BH14" s="49" t="str">
        <f>'Line Electric Work Package'!BH12</f>
        <v>No Materials required for this task/M1</v>
      </c>
      <c r="BI14" s="221"/>
      <c r="BJ14" s="215">
        <f>'Line Electric Work Package'!BJ12</f>
        <v>0</v>
      </c>
      <c r="BK14" s="48">
        <f>'Line Electric Work Package'!BK12</f>
        <v>0</v>
      </c>
      <c r="BL14" s="48">
        <f>'Line Electric Work Package'!BL12</f>
        <v>8</v>
      </c>
      <c r="BM14" s="48">
        <f>'Line Electric Work Package'!BM12</f>
        <v>8</v>
      </c>
      <c r="BN14" s="48">
        <f>'Line Electric Work Package'!BN12</f>
        <v>0</v>
      </c>
      <c r="BO14" s="48">
        <f>'Line Electric Work Package'!BO12</f>
        <v>0</v>
      </c>
      <c r="BP14" s="49">
        <f>'Line Electric Work Package'!BP12</f>
        <v>0</v>
      </c>
      <c r="BQ14" s="9"/>
      <c r="BR14" s="627">
        <f>'Line Electric Work Package'!BR12</f>
        <v>0</v>
      </c>
      <c r="BS14" s="628">
        <f>'Line Electric Work Package'!BS12</f>
        <v>0</v>
      </c>
      <c r="BT14" s="628">
        <f>'Line Electric Work Package'!BT12</f>
        <v>834.4</v>
      </c>
      <c r="BU14" s="628">
        <f>'Line Electric Work Package'!BU12</f>
        <v>648.79999999999995</v>
      </c>
      <c r="BV14" s="628">
        <f>'Line Electric Work Package'!BV12</f>
        <v>0</v>
      </c>
      <c r="BW14" s="628">
        <f>'Line Electric Work Package'!BW12</f>
        <v>0</v>
      </c>
      <c r="BX14" s="629">
        <f>'Line Electric Work Package'!BX12</f>
        <v>0</v>
      </c>
      <c r="BZ14" s="530">
        <f t="shared" si="4"/>
        <v>1483.1999999999998</v>
      </c>
      <c r="CA14" s="531">
        <f t="shared" si="5"/>
        <v>1853.9999999999998</v>
      </c>
      <c r="CB14" s="532">
        <f t="shared" si="6"/>
        <v>0</v>
      </c>
      <c r="CC14" s="522"/>
      <c r="CD14" s="522"/>
      <c r="CE14" s="522"/>
      <c r="CF14" s="522"/>
    </row>
    <row r="15" spans="2:86" ht="46.8">
      <c r="B15" s="206" t="str">
        <f>'Line Electric Work Package'!B13</f>
        <v>S328000</v>
      </c>
      <c r="C15" s="196" t="str">
        <f>'Line Electric Work Package'!C13</f>
        <v>Review Line Electric Distribution Design/Safety</v>
      </c>
      <c r="D15" s="209" t="str">
        <f>'Line Electric Work Package'!D13</f>
        <v>Technical Scope: Review the Line Electric Power Distribution System for sPHENIX detector subsystems in the 1008 IR. 
Work Statement: Prepare documents and presentations as appropriate for review by CAD electrical engineering.</v>
      </c>
      <c r="E15" s="47">
        <f>'Line Electric Work Package'!E13</f>
        <v>5</v>
      </c>
      <c r="F15" s="47">
        <f>'Line Electric Work Package'!F13</f>
        <v>0</v>
      </c>
      <c r="G15" s="213"/>
      <c r="H15" s="47">
        <f>'Line Electric Work Package'!H13</f>
        <v>0</v>
      </c>
      <c r="I15" s="213"/>
      <c r="J15" s="215">
        <f>'Line Electric Work Package'!J13</f>
        <v>0</v>
      </c>
      <c r="K15" s="48">
        <f>'Line Electric Work Package'!K13</f>
        <v>0</v>
      </c>
      <c r="L15" s="49">
        <f>'Line Electric Work Package'!L13</f>
        <v>0</v>
      </c>
      <c r="M15" s="213"/>
      <c r="N15" s="47">
        <f>'Line Electric Work Package'!N13</f>
        <v>8</v>
      </c>
      <c r="O15" s="213"/>
      <c r="P15" s="215">
        <f>'Line Electric Work Package'!P13</f>
        <v>0</v>
      </c>
      <c r="Q15" s="48">
        <f>'Line Electric Work Package'!Q13</f>
        <v>0</v>
      </c>
      <c r="R15" s="48">
        <f>'Line Electric Work Package'!R13</f>
        <v>0</v>
      </c>
      <c r="S15" s="49">
        <f>'Line Electric Work Package'!S13</f>
        <v>8</v>
      </c>
      <c r="T15" s="213"/>
      <c r="U15" s="47">
        <f>'Line Electric Work Package'!U13</f>
        <v>0</v>
      </c>
      <c r="V15" s="213"/>
      <c r="W15" s="215">
        <f>'Line Electric Work Package'!W13</f>
        <v>0</v>
      </c>
      <c r="X15" s="48">
        <f>'Line Electric Work Package'!X13</f>
        <v>0</v>
      </c>
      <c r="Y15" s="48">
        <f>'Line Electric Work Package'!Y13</f>
        <v>0</v>
      </c>
      <c r="Z15" s="48">
        <f>'Line Electric Work Package'!Z13</f>
        <v>0</v>
      </c>
      <c r="AA15" s="48">
        <f>'Line Electric Work Package'!AA13</f>
        <v>0</v>
      </c>
      <c r="AB15" s="49">
        <f>'Line Electric Work Package'!AB13</f>
        <v>0</v>
      </c>
      <c r="AC15" s="213"/>
      <c r="AD15" s="47">
        <f>'Line Electric Work Package'!AD13</f>
        <v>0</v>
      </c>
      <c r="AE15" s="213"/>
      <c r="AF15" s="215">
        <f>'Line Electric Work Package'!AF13</f>
        <v>0</v>
      </c>
      <c r="AG15" s="48">
        <f>'Line Electric Work Package'!AG13</f>
        <v>0</v>
      </c>
      <c r="AH15" s="48">
        <f>'Line Electric Work Package'!AH13</f>
        <v>0</v>
      </c>
      <c r="AI15" s="48">
        <f>'Line Electric Work Package'!AI13</f>
        <v>0</v>
      </c>
      <c r="AJ15" s="48">
        <f>'Line Electric Work Package'!AJ13</f>
        <v>0</v>
      </c>
      <c r="AK15" s="48">
        <f>'Line Electric Work Package'!AK13</f>
        <v>0</v>
      </c>
      <c r="AL15" s="48">
        <f>'Line Electric Work Package'!AL13</f>
        <v>0</v>
      </c>
      <c r="AM15" s="48">
        <f>'Line Electric Work Package'!AM13</f>
        <v>0</v>
      </c>
      <c r="AN15" s="49">
        <f>'Line Electric Work Package'!AN13</f>
        <v>0</v>
      </c>
      <c r="AO15" s="213"/>
      <c r="AP15" s="47">
        <f>'Line Electric Work Package'!AP13</f>
        <v>0</v>
      </c>
      <c r="AQ15" s="213"/>
      <c r="AR15" s="215">
        <f>'Line Electric Work Package'!AR13</f>
        <v>0</v>
      </c>
      <c r="AS15" s="48">
        <f>'Line Electric Work Package'!AS13</f>
        <v>0</v>
      </c>
      <c r="AT15" s="48">
        <f>'Line Electric Work Package'!AT13</f>
        <v>0</v>
      </c>
      <c r="AU15" s="48">
        <f>'Line Electric Work Package'!AU13</f>
        <v>0</v>
      </c>
      <c r="AV15" s="49">
        <f>'Line Electric Work Package'!AV13</f>
        <v>0</v>
      </c>
      <c r="AW15" s="221"/>
      <c r="AX15" s="47">
        <f>'Line Electric Work Package'!AX13</f>
        <v>0</v>
      </c>
      <c r="AY15" s="221"/>
      <c r="AZ15" s="671">
        <f>'Line Electric Work Package'!AZ13</f>
        <v>0</v>
      </c>
      <c r="BA15" s="221"/>
      <c r="BB15" s="600">
        <f>'Line Electric Work Package'!BB13</f>
        <v>0.25</v>
      </c>
      <c r="BC15" s="601">
        <f>'Line Electric Work Package'!BC13</f>
        <v>0</v>
      </c>
      <c r="BD15" s="221"/>
      <c r="BE15" s="47" t="str">
        <f>'Line Electric Work Package'!BE13</f>
        <v/>
      </c>
      <c r="BF15" s="221"/>
      <c r="BG15" s="215" t="str">
        <f>'Line Electric Work Package'!BG13</f>
        <v>sPHENIX Engineers, Technicians, Designers and Scientists; effort is well defined/ L4</v>
      </c>
      <c r="BH15" s="49" t="str">
        <f>'Line Electric Work Package'!BH13</f>
        <v>No Materials required for this task/M1</v>
      </c>
      <c r="BI15" s="221"/>
      <c r="BJ15" s="215">
        <f>'Line Electric Work Package'!BJ13</f>
        <v>0</v>
      </c>
      <c r="BK15" s="48">
        <f>'Line Electric Work Package'!BK13</f>
        <v>0</v>
      </c>
      <c r="BL15" s="48">
        <f>'Line Electric Work Package'!BL13</f>
        <v>8</v>
      </c>
      <c r="BM15" s="48">
        <f>'Line Electric Work Package'!BM13</f>
        <v>0</v>
      </c>
      <c r="BN15" s="48">
        <f>'Line Electric Work Package'!BN13</f>
        <v>0</v>
      </c>
      <c r="BO15" s="48">
        <f>'Line Electric Work Package'!BO13</f>
        <v>0</v>
      </c>
      <c r="BP15" s="49">
        <f>'Line Electric Work Package'!BP13</f>
        <v>0</v>
      </c>
      <c r="BQ15" s="9"/>
      <c r="BR15" s="627">
        <f>'Line Electric Work Package'!BR13</f>
        <v>0</v>
      </c>
      <c r="BS15" s="628">
        <f>'Line Electric Work Package'!BS13</f>
        <v>0</v>
      </c>
      <c r="BT15" s="628">
        <f>'Line Electric Work Package'!BT13</f>
        <v>834.4</v>
      </c>
      <c r="BU15" s="628">
        <f>'Line Electric Work Package'!BU13</f>
        <v>0</v>
      </c>
      <c r="BV15" s="628">
        <f>'Line Electric Work Package'!BV13</f>
        <v>0</v>
      </c>
      <c r="BW15" s="628">
        <f>'Line Electric Work Package'!BW13</f>
        <v>0</v>
      </c>
      <c r="BX15" s="629">
        <f>'Line Electric Work Package'!BX13</f>
        <v>0</v>
      </c>
      <c r="BZ15" s="530">
        <f t="shared" si="4"/>
        <v>834.4</v>
      </c>
      <c r="CA15" s="531">
        <f t="shared" si="5"/>
        <v>1043</v>
      </c>
      <c r="CB15" s="532">
        <f t="shared" si="6"/>
        <v>0</v>
      </c>
      <c r="CC15" s="522"/>
      <c r="CD15" s="522"/>
      <c r="CE15" s="522"/>
      <c r="CF15" s="522"/>
    </row>
    <row r="16" spans="2:86" ht="46.8">
      <c r="B16" s="206" t="str">
        <f>'Line Electric Work Package'!B14</f>
        <v>S328100</v>
      </c>
      <c r="C16" s="196" t="str">
        <f>'Line Electric Work Package'!C14</f>
        <v>Address Action Items from Line Electric Distribution  Design &amp; Safety Reviews</v>
      </c>
      <c r="D16" s="209" t="str">
        <f>'Line Electric Work Package'!D14</f>
        <v>Technical Scope: Evaluation of the action items from Safety Reviews  for the Line Electric Power Distribution System. 1008 IR. 
Work Statement: Appropriately address all action items from review.</v>
      </c>
      <c r="E16" s="47">
        <f>'Line Electric Work Package'!E14</f>
        <v>5</v>
      </c>
      <c r="F16" s="47">
        <f>'Line Electric Work Package'!F14</f>
        <v>0</v>
      </c>
      <c r="G16" s="213"/>
      <c r="H16" s="47">
        <f>'Line Electric Work Package'!H14</f>
        <v>0</v>
      </c>
      <c r="I16" s="213"/>
      <c r="J16" s="215">
        <f>'Line Electric Work Package'!J14</f>
        <v>0</v>
      </c>
      <c r="K16" s="48">
        <f>'Line Electric Work Package'!K14</f>
        <v>0</v>
      </c>
      <c r="L16" s="49">
        <f>'Line Electric Work Package'!L14</f>
        <v>0</v>
      </c>
      <c r="M16" s="213"/>
      <c r="N16" s="47">
        <f>'Line Electric Work Package'!N14</f>
        <v>8</v>
      </c>
      <c r="O16" s="213"/>
      <c r="P16" s="215">
        <f>'Line Electric Work Package'!P14</f>
        <v>0</v>
      </c>
      <c r="Q16" s="48">
        <f>'Line Electric Work Package'!Q14</f>
        <v>0</v>
      </c>
      <c r="R16" s="48">
        <f>'Line Electric Work Package'!R14</f>
        <v>0</v>
      </c>
      <c r="S16" s="49">
        <f>'Line Electric Work Package'!S14</f>
        <v>8</v>
      </c>
      <c r="T16" s="213"/>
      <c r="U16" s="47">
        <f>'Line Electric Work Package'!U14</f>
        <v>0</v>
      </c>
      <c r="V16" s="213"/>
      <c r="W16" s="215">
        <f>'Line Electric Work Package'!W14</f>
        <v>0</v>
      </c>
      <c r="X16" s="48">
        <f>'Line Electric Work Package'!X14</f>
        <v>0</v>
      </c>
      <c r="Y16" s="48">
        <f>'Line Electric Work Package'!Y14</f>
        <v>0</v>
      </c>
      <c r="Z16" s="48">
        <f>'Line Electric Work Package'!Z14</f>
        <v>0</v>
      </c>
      <c r="AA16" s="48">
        <f>'Line Electric Work Package'!AA14</f>
        <v>0</v>
      </c>
      <c r="AB16" s="49">
        <f>'Line Electric Work Package'!AB14</f>
        <v>0</v>
      </c>
      <c r="AC16" s="213"/>
      <c r="AD16" s="47">
        <f>'Line Electric Work Package'!AD14</f>
        <v>0</v>
      </c>
      <c r="AE16" s="213"/>
      <c r="AF16" s="215">
        <f>'Line Electric Work Package'!AF14</f>
        <v>0</v>
      </c>
      <c r="AG16" s="48">
        <f>'Line Electric Work Package'!AG14</f>
        <v>0</v>
      </c>
      <c r="AH16" s="48">
        <f>'Line Electric Work Package'!AH14</f>
        <v>0</v>
      </c>
      <c r="AI16" s="48">
        <f>'Line Electric Work Package'!AI14</f>
        <v>0</v>
      </c>
      <c r="AJ16" s="48">
        <f>'Line Electric Work Package'!AJ14</f>
        <v>0</v>
      </c>
      <c r="AK16" s="48">
        <f>'Line Electric Work Package'!AK14</f>
        <v>0</v>
      </c>
      <c r="AL16" s="48">
        <f>'Line Electric Work Package'!AL14</f>
        <v>0</v>
      </c>
      <c r="AM16" s="48">
        <f>'Line Electric Work Package'!AM14</f>
        <v>0</v>
      </c>
      <c r="AN16" s="49">
        <f>'Line Electric Work Package'!AN14</f>
        <v>0</v>
      </c>
      <c r="AO16" s="213"/>
      <c r="AP16" s="47">
        <f>'Line Electric Work Package'!AP14</f>
        <v>0</v>
      </c>
      <c r="AQ16" s="213"/>
      <c r="AR16" s="215">
        <f>'Line Electric Work Package'!AR14</f>
        <v>0</v>
      </c>
      <c r="AS16" s="48">
        <f>'Line Electric Work Package'!AS14</f>
        <v>0</v>
      </c>
      <c r="AT16" s="48">
        <f>'Line Electric Work Package'!AT14</f>
        <v>0</v>
      </c>
      <c r="AU16" s="48">
        <f>'Line Electric Work Package'!AU14</f>
        <v>0</v>
      </c>
      <c r="AV16" s="49">
        <f>'Line Electric Work Package'!AV14</f>
        <v>0</v>
      </c>
      <c r="AW16" s="221"/>
      <c r="AX16" s="47">
        <f>'Line Electric Work Package'!AX14</f>
        <v>0</v>
      </c>
      <c r="AY16" s="221"/>
      <c r="AZ16" s="671">
        <f>'Line Electric Work Package'!AZ14</f>
        <v>0</v>
      </c>
      <c r="BA16" s="221"/>
      <c r="BB16" s="600">
        <f>'Line Electric Work Package'!BB14</f>
        <v>0.25</v>
      </c>
      <c r="BC16" s="601">
        <f>'Line Electric Work Package'!BC14</f>
        <v>0</v>
      </c>
      <c r="BD16" s="221"/>
      <c r="BE16" s="47" t="str">
        <f>'Line Electric Work Package'!BE14</f>
        <v/>
      </c>
      <c r="BF16" s="221"/>
      <c r="BG16" s="215" t="str">
        <f>'Line Electric Work Package'!BG14</f>
        <v>sPHENIX Engineers, Technicians, Designers and Scientists; effort is well defined/ L4</v>
      </c>
      <c r="BH16" s="49" t="str">
        <f>'Line Electric Work Package'!BH14</f>
        <v>No Materials required for this task/M1</v>
      </c>
      <c r="BI16" s="221"/>
      <c r="BJ16" s="215">
        <f>'Line Electric Work Package'!BJ14</f>
        <v>0</v>
      </c>
      <c r="BK16" s="48">
        <f>'Line Electric Work Package'!BK14</f>
        <v>0</v>
      </c>
      <c r="BL16" s="48">
        <f>'Line Electric Work Package'!BL14</f>
        <v>8</v>
      </c>
      <c r="BM16" s="48">
        <f>'Line Electric Work Package'!BM14</f>
        <v>0</v>
      </c>
      <c r="BN16" s="48">
        <f>'Line Electric Work Package'!BN14</f>
        <v>0</v>
      </c>
      <c r="BO16" s="48">
        <f>'Line Electric Work Package'!BO14</f>
        <v>0</v>
      </c>
      <c r="BP16" s="49">
        <f>'Line Electric Work Package'!BP14</f>
        <v>0</v>
      </c>
      <c r="BQ16" s="9"/>
      <c r="BR16" s="627">
        <f>'Line Electric Work Package'!BR14</f>
        <v>0</v>
      </c>
      <c r="BS16" s="628">
        <f>'Line Electric Work Package'!BS14</f>
        <v>0</v>
      </c>
      <c r="BT16" s="628">
        <f>'Line Electric Work Package'!BT14</f>
        <v>834.4</v>
      </c>
      <c r="BU16" s="628">
        <f>'Line Electric Work Package'!BU14</f>
        <v>0</v>
      </c>
      <c r="BV16" s="628">
        <f>'Line Electric Work Package'!BV14</f>
        <v>0</v>
      </c>
      <c r="BW16" s="628">
        <f>'Line Electric Work Package'!BW14</f>
        <v>0</v>
      </c>
      <c r="BX16" s="629">
        <f>'Line Electric Work Package'!BX14</f>
        <v>0</v>
      </c>
      <c r="BZ16" s="530">
        <f t="shared" si="4"/>
        <v>834.4</v>
      </c>
      <c r="CA16" s="531">
        <f t="shared" si="5"/>
        <v>1043</v>
      </c>
      <c r="CB16" s="532">
        <f t="shared" si="6"/>
        <v>0</v>
      </c>
      <c r="CC16" s="522"/>
      <c r="CD16" s="522"/>
      <c r="CE16" s="522"/>
      <c r="CF16" s="522"/>
    </row>
    <row r="17" spans="2:84" ht="31.2">
      <c r="B17" s="206" t="str">
        <f>'Line Electric Work Package'!B15</f>
        <v>S328200</v>
      </c>
      <c r="C17" s="196" t="str">
        <f>'Line Electric Work Package'!C15</f>
        <v>Design/Safety Reviews Complete, Line Electric Power Distribution Released for Production</v>
      </c>
      <c r="D17" s="209" t="str">
        <f>'Line Electric Work Package'!D15</f>
        <v>Milestone</v>
      </c>
      <c r="E17" s="47">
        <f>'Line Electric Work Package'!E15</f>
        <v>0</v>
      </c>
      <c r="F17" s="47">
        <f>'Line Electric Work Package'!F15</f>
        <v>0</v>
      </c>
      <c r="G17" s="213"/>
      <c r="H17" s="47">
        <f>'Line Electric Work Package'!H15</f>
        <v>0</v>
      </c>
      <c r="I17" s="213"/>
      <c r="J17" s="215">
        <f>'Line Electric Work Package'!J15</f>
        <v>0</v>
      </c>
      <c r="K17" s="48">
        <f>'Line Electric Work Package'!K15</f>
        <v>0</v>
      </c>
      <c r="L17" s="49">
        <f>'Line Electric Work Package'!L15</f>
        <v>0</v>
      </c>
      <c r="M17" s="213"/>
      <c r="N17" s="47">
        <f>'Line Electric Work Package'!N15</f>
        <v>0</v>
      </c>
      <c r="O17" s="213"/>
      <c r="P17" s="215">
        <f>'Line Electric Work Package'!P15</f>
        <v>0</v>
      </c>
      <c r="Q17" s="48">
        <f>'Line Electric Work Package'!Q15</f>
        <v>0</v>
      </c>
      <c r="R17" s="48">
        <f>'Line Electric Work Package'!R15</f>
        <v>0</v>
      </c>
      <c r="S17" s="49">
        <f>'Line Electric Work Package'!S15</f>
        <v>0</v>
      </c>
      <c r="T17" s="213"/>
      <c r="U17" s="47">
        <f>'Line Electric Work Package'!U15</f>
        <v>0</v>
      </c>
      <c r="V17" s="213"/>
      <c r="W17" s="215">
        <f>'Line Electric Work Package'!W15</f>
        <v>0</v>
      </c>
      <c r="X17" s="48">
        <f>'Line Electric Work Package'!X15</f>
        <v>0</v>
      </c>
      <c r="Y17" s="48">
        <f>'Line Electric Work Package'!Y15</f>
        <v>0</v>
      </c>
      <c r="Z17" s="48">
        <f>'Line Electric Work Package'!Z15</f>
        <v>0</v>
      </c>
      <c r="AA17" s="48">
        <f>'Line Electric Work Package'!AA15</f>
        <v>0</v>
      </c>
      <c r="AB17" s="49">
        <f>'Line Electric Work Package'!AB15</f>
        <v>0</v>
      </c>
      <c r="AC17" s="213"/>
      <c r="AD17" s="47">
        <f>'Line Electric Work Package'!AD15</f>
        <v>0</v>
      </c>
      <c r="AE17" s="213"/>
      <c r="AF17" s="215">
        <f>'Line Electric Work Package'!AF15</f>
        <v>0</v>
      </c>
      <c r="AG17" s="48">
        <f>'Line Electric Work Package'!AG15</f>
        <v>0</v>
      </c>
      <c r="AH17" s="48">
        <f>'Line Electric Work Package'!AH15</f>
        <v>0</v>
      </c>
      <c r="AI17" s="48">
        <f>'Line Electric Work Package'!AI15</f>
        <v>0</v>
      </c>
      <c r="AJ17" s="48">
        <f>'Line Electric Work Package'!AJ15</f>
        <v>0</v>
      </c>
      <c r="AK17" s="48">
        <f>'Line Electric Work Package'!AK15</f>
        <v>0</v>
      </c>
      <c r="AL17" s="48">
        <f>'Line Electric Work Package'!AL15</f>
        <v>0</v>
      </c>
      <c r="AM17" s="48">
        <f>'Line Electric Work Package'!AM15</f>
        <v>0</v>
      </c>
      <c r="AN17" s="49">
        <f>'Line Electric Work Package'!AN15</f>
        <v>0</v>
      </c>
      <c r="AO17" s="213"/>
      <c r="AP17" s="47">
        <f>'Line Electric Work Package'!AP15</f>
        <v>0</v>
      </c>
      <c r="AQ17" s="213"/>
      <c r="AR17" s="215">
        <f>'Line Electric Work Package'!AR15</f>
        <v>0</v>
      </c>
      <c r="AS17" s="48">
        <f>'Line Electric Work Package'!AS15</f>
        <v>0</v>
      </c>
      <c r="AT17" s="48">
        <f>'Line Electric Work Package'!AT15</f>
        <v>0</v>
      </c>
      <c r="AU17" s="48">
        <f>'Line Electric Work Package'!AU15</f>
        <v>0</v>
      </c>
      <c r="AV17" s="49">
        <f>'Line Electric Work Package'!AV15</f>
        <v>0</v>
      </c>
      <c r="AW17" s="221"/>
      <c r="AX17" s="47">
        <f>'Line Electric Work Package'!AX15</f>
        <v>0</v>
      </c>
      <c r="AY17" s="221"/>
      <c r="AZ17" s="671">
        <f>'Line Electric Work Package'!AZ15</f>
        <v>0</v>
      </c>
      <c r="BA17" s="221"/>
      <c r="BB17" s="600">
        <f>'Line Electric Work Package'!BB15</f>
        <v>0.25</v>
      </c>
      <c r="BC17" s="601">
        <f>'Line Electric Work Package'!BC15</f>
        <v>0</v>
      </c>
      <c r="BD17" s="221"/>
      <c r="BE17" s="47" t="str">
        <f>'Line Electric Work Package'!BE15</f>
        <v/>
      </c>
      <c r="BF17" s="221"/>
      <c r="BG17" s="215" t="str">
        <f>'Line Electric Work Package'!BG15</f>
        <v>sPHENIX Engineers, Technicians, Designers and Scientists; effort is well defined/ L4</v>
      </c>
      <c r="BH17" s="49" t="str">
        <f>'Line Electric Work Package'!BH15</f>
        <v>No Materials required for this task/M1</v>
      </c>
      <c r="BI17" s="221"/>
      <c r="BJ17" s="215">
        <f>'Line Electric Work Package'!BJ15</f>
        <v>0</v>
      </c>
      <c r="BK17" s="48">
        <f>'Line Electric Work Package'!BK15</f>
        <v>0</v>
      </c>
      <c r="BL17" s="48">
        <f>'Line Electric Work Package'!BL15</f>
        <v>0</v>
      </c>
      <c r="BM17" s="48">
        <f>'Line Electric Work Package'!BM15</f>
        <v>0</v>
      </c>
      <c r="BN17" s="48">
        <f>'Line Electric Work Package'!BN15</f>
        <v>0</v>
      </c>
      <c r="BO17" s="48">
        <f>'Line Electric Work Package'!BO15</f>
        <v>0</v>
      </c>
      <c r="BP17" s="49">
        <f>'Line Electric Work Package'!BP15</f>
        <v>0</v>
      </c>
      <c r="BQ17" s="9"/>
      <c r="BR17" s="627">
        <f>'Line Electric Work Package'!BR15</f>
        <v>0</v>
      </c>
      <c r="BS17" s="628">
        <f>'Line Electric Work Package'!BS15</f>
        <v>0</v>
      </c>
      <c r="BT17" s="628">
        <f>'Line Electric Work Package'!BT15</f>
        <v>0</v>
      </c>
      <c r="BU17" s="628">
        <f>'Line Electric Work Package'!BU15</f>
        <v>0</v>
      </c>
      <c r="BV17" s="628">
        <f>'Line Electric Work Package'!BV15</f>
        <v>0</v>
      </c>
      <c r="BW17" s="628">
        <f>'Line Electric Work Package'!BW15</f>
        <v>0</v>
      </c>
      <c r="BX17" s="629">
        <f>'Line Electric Work Package'!BX15</f>
        <v>0</v>
      </c>
      <c r="BZ17" s="530">
        <f t="shared" si="4"/>
        <v>0</v>
      </c>
      <c r="CA17" s="531">
        <f t="shared" si="5"/>
        <v>0</v>
      </c>
      <c r="CB17" s="532">
        <f t="shared" si="6"/>
        <v>0</v>
      </c>
      <c r="CC17" s="522"/>
      <c r="CD17" s="522"/>
      <c r="CE17" s="522"/>
      <c r="CF17" s="522"/>
    </row>
    <row r="18" spans="2:84" ht="31.2">
      <c r="B18" s="206" t="str">
        <f>'Line Electric Work Package'!B16</f>
        <v>S328550</v>
      </c>
      <c r="C18" s="196" t="str">
        <f>'Line Electric Work Package'!C16</f>
        <v xml:space="preserve">Prepare Line Electric Power Distribution Components Procurement Package(s) </v>
      </c>
      <c r="D18" s="209" t="str">
        <f>'Line Electric Work Package'!D16</f>
        <v>Technical Scope: Develop the procurement packages for components in the Line Electric Distribution System. 
Work Statement: Gather all relevant information from existing PHENIX documentation.</v>
      </c>
      <c r="E18" s="47">
        <f>'Line Electric Work Package'!E16</f>
        <v>30</v>
      </c>
      <c r="F18" s="47">
        <f>'Line Electric Work Package'!F16</f>
        <v>0</v>
      </c>
      <c r="G18" s="213"/>
      <c r="H18" s="47">
        <f>'Line Electric Work Package'!H16</f>
        <v>0</v>
      </c>
      <c r="I18" s="213"/>
      <c r="J18" s="215">
        <f>'Line Electric Work Package'!J16</f>
        <v>0</v>
      </c>
      <c r="K18" s="48">
        <f>'Line Electric Work Package'!K16</f>
        <v>0</v>
      </c>
      <c r="L18" s="49">
        <f>'Line Electric Work Package'!L16</f>
        <v>0</v>
      </c>
      <c r="M18" s="213"/>
      <c r="N18" s="47">
        <f>'Line Electric Work Package'!N16</f>
        <v>60</v>
      </c>
      <c r="O18" s="213"/>
      <c r="P18" s="215">
        <f>'Line Electric Work Package'!P16</f>
        <v>0</v>
      </c>
      <c r="Q18" s="48">
        <f>'Line Electric Work Package'!Q16</f>
        <v>0</v>
      </c>
      <c r="R18" s="48">
        <f>'Line Electric Work Package'!R16</f>
        <v>0</v>
      </c>
      <c r="S18" s="49">
        <f>'Line Electric Work Package'!S16</f>
        <v>60</v>
      </c>
      <c r="T18" s="213"/>
      <c r="U18" s="47">
        <f>'Line Electric Work Package'!U16</f>
        <v>0</v>
      </c>
      <c r="V18" s="213"/>
      <c r="W18" s="215">
        <f>'Line Electric Work Package'!W16</f>
        <v>0</v>
      </c>
      <c r="X18" s="48">
        <f>'Line Electric Work Package'!X16</f>
        <v>0</v>
      </c>
      <c r="Y18" s="48">
        <f>'Line Electric Work Package'!Y16</f>
        <v>0</v>
      </c>
      <c r="Z18" s="48">
        <f>'Line Electric Work Package'!Z16</f>
        <v>0</v>
      </c>
      <c r="AA18" s="48">
        <f>'Line Electric Work Package'!AA16</f>
        <v>0</v>
      </c>
      <c r="AB18" s="49">
        <f>'Line Electric Work Package'!AB16</f>
        <v>0</v>
      </c>
      <c r="AC18" s="213"/>
      <c r="AD18" s="47">
        <f>'Line Electric Work Package'!AD16</f>
        <v>0</v>
      </c>
      <c r="AE18" s="213"/>
      <c r="AF18" s="215">
        <f>'Line Electric Work Package'!AF16</f>
        <v>0</v>
      </c>
      <c r="AG18" s="48">
        <f>'Line Electric Work Package'!AG16</f>
        <v>0</v>
      </c>
      <c r="AH18" s="48">
        <f>'Line Electric Work Package'!AH16</f>
        <v>0</v>
      </c>
      <c r="AI18" s="48">
        <f>'Line Electric Work Package'!AI16</f>
        <v>0</v>
      </c>
      <c r="AJ18" s="48">
        <f>'Line Electric Work Package'!AJ16</f>
        <v>0</v>
      </c>
      <c r="AK18" s="48">
        <f>'Line Electric Work Package'!AK16</f>
        <v>0</v>
      </c>
      <c r="AL18" s="48">
        <f>'Line Electric Work Package'!AL16</f>
        <v>0</v>
      </c>
      <c r="AM18" s="48">
        <f>'Line Electric Work Package'!AM16</f>
        <v>0</v>
      </c>
      <c r="AN18" s="49">
        <f>'Line Electric Work Package'!AN16</f>
        <v>0</v>
      </c>
      <c r="AO18" s="213"/>
      <c r="AP18" s="47">
        <f>'Line Electric Work Package'!AP16</f>
        <v>0</v>
      </c>
      <c r="AQ18" s="213"/>
      <c r="AR18" s="215">
        <f>'Line Electric Work Package'!AR16</f>
        <v>0</v>
      </c>
      <c r="AS18" s="48">
        <f>'Line Electric Work Package'!AS16</f>
        <v>0</v>
      </c>
      <c r="AT18" s="48">
        <f>'Line Electric Work Package'!AT16</f>
        <v>0</v>
      </c>
      <c r="AU18" s="48">
        <f>'Line Electric Work Package'!AU16</f>
        <v>0</v>
      </c>
      <c r="AV18" s="49">
        <f>'Line Electric Work Package'!AV16</f>
        <v>0</v>
      </c>
      <c r="AW18" s="221"/>
      <c r="AX18" s="47">
        <f>'Line Electric Work Package'!AX16</f>
        <v>0</v>
      </c>
      <c r="AY18" s="221"/>
      <c r="AZ18" s="671">
        <f>'Line Electric Work Package'!AZ16</f>
        <v>0</v>
      </c>
      <c r="BA18" s="221"/>
      <c r="BB18" s="600">
        <f>'Line Electric Work Package'!BB16</f>
        <v>0.25</v>
      </c>
      <c r="BC18" s="601">
        <f>'Line Electric Work Package'!BC16</f>
        <v>0</v>
      </c>
      <c r="BD18" s="221"/>
      <c r="BE18" s="47" t="str">
        <f>'Line Electric Work Package'!BE16</f>
        <v/>
      </c>
      <c r="BF18" s="221"/>
      <c r="BG18" s="215" t="str">
        <f>'Line Electric Work Package'!BG16</f>
        <v>sPHENIX Engineers, Technicians, Designers and Scientists; effort is well defined/ L4</v>
      </c>
      <c r="BH18" s="49" t="str">
        <f>'Line Electric Work Package'!BH16</f>
        <v>No Materials required for this task/M1</v>
      </c>
      <c r="BI18" s="221"/>
      <c r="BJ18" s="215">
        <f>'Line Electric Work Package'!BJ16</f>
        <v>0</v>
      </c>
      <c r="BK18" s="48">
        <f>'Line Electric Work Package'!BK16</f>
        <v>0</v>
      </c>
      <c r="BL18" s="48">
        <f>'Line Electric Work Package'!BL16</f>
        <v>60</v>
      </c>
      <c r="BM18" s="48">
        <f>'Line Electric Work Package'!BM16</f>
        <v>0</v>
      </c>
      <c r="BN18" s="48">
        <f>'Line Electric Work Package'!BN16</f>
        <v>0</v>
      </c>
      <c r="BO18" s="48">
        <f>'Line Electric Work Package'!BO16</f>
        <v>0</v>
      </c>
      <c r="BP18" s="49">
        <f>'Line Electric Work Package'!BP16</f>
        <v>0</v>
      </c>
      <c r="BQ18" s="9"/>
      <c r="BR18" s="627">
        <f>'Line Electric Work Package'!BR16</f>
        <v>0</v>
      </c>
      <c r="BS18" s="628">
        <f>'Line Electric Work Package'!BS16</f>
        <v>0</v>
      </c>
      <c r="BT18" s="628">
        <f>'Line Electric Work Package'!BT16</f>
        <v>6258</v>
      </c>
      <c r="BU18" s="628">
        <f>'Line Electric Work Package'!BU16</f>
        <v>0</v>
      </c>
      <c r="BV18" s="628">
        <f>'Line Electric Work Package'!BV16</f>
        <v>0</v>
      </c>
      <c r="BW18" s="628">
        <f>'Line Electric Work Package'!BW16</f>
        <v>0</v>
      </c>
      <c r="BX18" s="629">
        <f>'Line Electric Work Package'!BX16</f>
        <v>0</v>
      </c>
      <c r="BZ18" s="530">
        <f t="shared" si="4"/>
        <v>6258</v>
      </c>
      <c r="CA18" s="531">
        <f t="shared" si="5"/>
        <v>7822.5</v>
      </c>
      <c r="CB18" s="532">
        <f t="shared" si="6"/>
        <v>0</v>
      </c>
      <c r="CC18" s="522"/>
      <c r="CD18" s="522"/>
      <c r="CE18" s="522"/>
      <c r="CF18" s="522"/>
    </row>
    <row r="19" spans="2:84" ht="46.8">
      <c r="B19" s="206" t="str">
        <f>'Line Electric Work Package'!B17</f>
        <v>S328850</v>
      </c>
      <c r="C19" s="196" t="str">
        <f>'Line Electric Work Package'!C17</f>
        <v>Evaluate &amp; Process Line Electric Power Distribution Components Bid</v>
      </c>
      <c r="D19" s="209" t="str">
        <f>'Line Electric Work Package'!D17</f>
        <v>Technical Scope: Evaluation of the Line Electric Power Distribution components Bid documents. 
Work Statement: Prepare bid documents for line electrical power components, Initiate procure,ent of components.</v>
      </c>
      <c r="E19" s="47">
        <f>'Line Electric Work Package'!E17</f>
        <v>30</v>
      </c>
      <c r="F19" s="47">
        <f>'Line Electric Work Package'!F17</f>
        <v>0</v>
      </c>
      <c r="G19" s="213"/>
      <c r="H19" s="47">
        <f>'Line Electric Work Package'!H17</f>
        <v>0</v>
      </c>
      <c r="I19" s="213"/>
      <c r="J19" s="215">
        <f>'Line Electric Work Package'!J17</f>
        <v>0</v>
      </c>
      <c r="K19" s="48">
        <f>'Line Electric Work Package'!K17</f>
        <v>0</v>
      </c>
      <c r="L19" s="49">
        <f>'Line Electric Work Package'!L17</f>
        <v>0</v>
      </c>
      <c r="M19" s="213"/>
      <c r="N19" s="47">
        <f>'Line Electric Work Package'!N17</f>
        <v>24</v>
      </c>
      <c r="O19" s="213"/>
      <c r="P19" s="215">
        <f>'Line Electric Work Package'!P17</f>
        <v>0</v>
      </c>
      <c r="Q19" s="48">
        <f>'Line Electric Work Package'!Q17</f>
        <v>0</v>
      </c>
      <c r="R19" s="48">
        <f>'Line Electric Work Package'!R17</f>
        <v>0</v>
      </c>
      <c r="S19" s="49">
        <f>'Line Electric Work Package'!S17</f>
        <v>24</v>
      </c>
      <c r="T19" s="213"/>
      <c r="U19" s="47">
        <f>'Line Electric Work Package'!U17</f>
        <v>0</v>
      </c>
      <c r="V19" s="213"/>
      <c r="W19" s="215">
        <f>'Line Electric Work Package'!W17</f>
        <v>0</v>
      </c>
      <c r="X19" s="48">
        <f>'Line Electric Work Package'!X17</f>
        <v>0</v>
      </c>
      <c r="Y19" s="48">
        <f>'Line Electric Work Package'!Y17</f>
        <v>0</v>
      </c>
      <c r="Z19" s="48">
        <f>'Line Electric Work Package'!Z17</f>
        <v>0</v>
      </c>
      <c r="AA19" s="48">
        <f>'Line Electric Work Package'!AA17</f>
        <v>0</v>
      </c>
      <c r="AB19" s="49">
        <f>'Line Electric Work Package'!AB17</f>
        <v>0</v>
      </c>
      <c r="AC19" s="213"/>
      <c r="AD19" s="47">
        <f>'Line Electric Work Package'!AD17</f>
        <v>0</v>
      </c>
      <c r="AE19" s="213"/>
      <c r="AF19" s="215">
        <f>'Line Electric Work Package'!AF17</f>
        <v>0</v>
      </c>
      <c r="AG19" s="48">
        <f>'Line Electric Work Package'!AG17</f>
        <v>0</v>
      </c>
      <c r="AH19" s="48">
        <f>'Line Electric Work Package'!AH17</f>
        <v>0</v>
      </c>
      <c r="AI19" s="48">
        <f>'Line Electric Work Package'!AI17</f>
        <v>0</v>
      </c>
      <c r="AJ19" s="48">
        <f>'Line Electric Work Package'!AJ17</f>
        <v>0</v>
      </c>
      <c r="AK19" s="48">
        <f>'Line Electric Work Package'!AK17</f>
        <v>0</v>
      </c>
      <c r="AL19" s="48">
        <f>'Line Electric Work Package'!AL17</f>
        <v>0</v>
      </c>
      <c r="AM19" s="48">
        <f>'Line Electric Work Package'!AM17</f>
        <v>0</v>
      </c>
      <c r="AN19" s="49">
        <f>'Line Electric Work Package'!AN17</f>
        <v>0</v>
      </c>
      <c r="AO19" s="213"/>
      <c r="AP19" s="47">
        <f>'Line Electric Work Package'!AP17</f>
        <v>0</v>
      </c>
      <c r="AQ19" s="213"/>
      <c r="AR19" s="215">
        <f>'Line Electric Work Package'!AR17</f>
        <v>0</v>
      </c>
      <c r="AS19" s="48">
        <f>'Line Electric Work Package'!AS17</f>
        <v>0</v>
      </c>
      <c r="AT19" s="48">
        <f>'Line Electric Work Package'!AT17</f>
        <v>0</v>
      </c>
      <c r="AU19" s="48">
        <f>'Line Electric Work Package'!AU17</f>
        <v>0</v>
      </c>
      <c r="AV19" s="49">
        <f>'Line Electric Work Package'!AV17</f>
        <v>0</v>
      </c>
      <c r="AW19" s="221"/>
      <c r="AX19" s="47">
        <f>'Line Electric Work Package'!AX17</f>
        <v>0</v>
      </c>
      <c r="AY19" s="221"/>
      <c r="AZ19" s="671">
        <f>'Line Electric Work Package'!AZ17</f>
        <v>0</v>
      </c>
      <c r="BA19" s="221"/>
      <c r="BB19" s="600">
        <f>'Line Electric Work Package'!BB17</f>
        <v>0.25</v>
      </c>
      <c r="BC19" s="601">
        <f>'Line Electric Work Package'!BC17</f>
        <v>0</v>
      </c>
      <c r="BD19" s="221"/>
      <c r="BE19" s="47" t="str">
        <f>'Line Electric Work Package'!BE17</f>
        <v/>
      </c>
      <c r="BF19" s="221"/>
      <c r="BG19" s="215" t="str">
        <f>'Line Electric Work Package'!BG17</f>
        <v>sPHENIX Engineers, Technicians, Designers and Scientists; effort is well defined/ L4</v>
      </c>
      <c r="BH19" s="49" t="str">
        <f>'Line Electric Work Package'!BH17</f>
        <v>No Materials required for this task/M1</v>
      </c>
      <c r="BI19" s="221"/>
      <c r="BJ19" s="215">
        <f>'Line Electric Work Package'!BJ17</f>
        <v>0</v>
      </c>
      <c r="BK19" s="48">
        <f>'Line Electric Work Package'!BK17</f>
        <v>0</v>
      </c>
      <c r="BL19" s="48">
        <f>'Line Electric Work Package'!BL17</f>
        <v>24</v>
      </c>
      <c r="BM19" s="48">
        <f>'Line Electric Work Package'!BM17</f>
        <v>0</v>
      </c>
      <c r="BN19" s="48">
        <f>'Line Electric Work Package'!BN17</f>
        <v>0</v>
      </c>
      <c r="BO19" s="48">
        <f>'Line Electric Work Package'!BO17</f>
        <v>0</v>
      </c>
      <c r="BP19" s="49">
        <f>'Line Electric Work Package'!BP17</f>
        <v>0</v>
      </c>
      <c r="BQ19" s="9"/>
      <c r="BR19" s="627">
        <f>'Line Electric Work Package'!BR17</f>
        <v>0</v>
      </c>
      <c r="BS19" s="628">
        <f>'Line Electric Work Package'!BS17</f>
        <v>0</v>
      </c>
      <c r="BT19" s="628">
        <f>'Line Electric Work Package'!BT17</f>
        <v>2503.1999999999998</v>
      </c>
      <c r="BU19" s="628">
        <f>'Line Electric Work Package'!BU17</f>
        <v>0</v>
      </c>
      <c r="BV19" s="628">
        <f>'Line Electric Work Package'!BV17</f>
        <v>0</v>
      </c>
      <c r="BW19" s="628">
        <f>'Line Electric Work Package'!BW17</f>
        <v>0</v>
      </c>
      <c r="BX19" s="629">
        <f>'Line Electric Work Package'!BX17</f>
        <v>0</v>
      </c>
      <c r="BZ19" s="530">
        <f t="shared" si="4"/>
        <v>2503.1999999999998</v>
      </c>
      <c r="CA19" s="531">
        <f t="shared" si="5"/>
        <v>3129</v>
      </c>
      <c r="CB19" s="532">
        <f t="shared" si="6"/>
        <v>0</v>
      </c>
      <c r="CC19" s="522"/>
      <c r="CD19" s="522"/>
      <c r="CE19" s="522"/>
      <c r="CF19" s="522"/>
    </row>
    <row r="20" spans="2:84" ht="62.4">
      <c r="B20" s="206" t="str">
        <f>'Line Electric Work Package'!B18</f>
        <v xml:space="preserve"> S328500 /S328600 /S328700 /S328800 /S328900 /S329000 /S329100</v>
      </c>
      <c r="C20" s="196" t="str">
        <f>'Line Electric Work Package'!C18</f>
        <v>Procure &amp; Deliver Line Electric Power Distribution Components (leadtime and fabrication included)</v>
      </c>
      <c r="D20" s="209" t="str">
        <f>'Line Electric Work Package'!D18</f>
        <v>Technical Scope: Procurement and delivery of Line Electric Power Distribution components.  
Work Statement: Monitor and manage procurement process for line electric components.</v>
      </c>
      <c r="E20" s="47">
        <f>'Line Electric Work Package'!E18</f>
        <v>60</v>
      </c>
      <c r="F20" s="47">
        <f>'Line Electric Work Package'!F18</f>
        <v>0</v>
      </c>
      <c r="G20" s="213"/>
      <c r="H20" s="47">
        <f>'Line Electric Work Package'!H18</f>
        <v>0</v>
      </c>
      <c r="I20" s="213"/>
      <c r="J20" s="215">
        <f>'Line Electric Work Package'!J18</f>
        <v>0</v>
      </c>
      <c r="K20" s="48">
        <f>'Line Electric Work Package'!K18</f>
        <v>0</v>
      </c>
      <c r="L20" s="49">
        <f>'Line Electric Work Package'!L18</f>
        <v>0</v>
      </c>
      <c r="M20" s="213"/>
      <c r="N20" s="47">
        <f>'Line Electric Work Package'!N18</f>
        <v>48</v>
      </c>
      <c r="O20" s="213"/>
      <c r="P20" s="215">
        <f>'Line Electric Work Package'!P18</f>
        <v>0</v>
      </c>
      <c r="Q20" s="48">
        <f>'Line Electric Work Package'!Q18</f>
        <v>0</v>
      </c>
      <c r="R20" s="48">
        <f>'Line Electric Work Package'!R18</f>
        <v>0</v>
      </c>
      <c r="S20" s="49">
        <f>'Line Electric Work Package'!S18</f>
        <v>48</v>
      </c>
      <c r="T20" s="213"/>
      <c r="U20" s="47">
        <f>'Line Electric Work Package'!U18</f>
        <v>0</v>
      </c>
      <c r="V20" s="213"/>
      <c r="W20" s="215">
        <f>'Line Electric Work Package'!W18</f>
        <v>0</v>
      </c>
      <c r="X20" s="48">
        <f>'Line Electric Work Package'!X18</f>
        <v>0</v>
      </c>
      <c r="Y20" s="48">
        <f>'Line Electric Work Package'!Y18</f>
        <v>0</v>
      </c>
      <c r="Z20" s="48">
        <f>'Line Electric Work Package'!Z18</f>
        <v>0</v>
      </c>
      <c r="AA20" s="48">
        <f>'Line Electric Work Package'!AA18</f>
        <v>0</v>
      </c>
      <c r="AB20" s="49">
        <f>'Line Electric Work Package'!AB18</f>
        <v>0</v>
      </c>
      <c r="AC20" s="213"/>
      <c r="AD20" s="47">
        <f>'Line Electric Work Package'!AD18</f>
        <v>0</v>
      </c>
      <c r="AE20" s="213"/>
      <c r="AF20" s="215">
        <f>'Line Electric Work Package'!AF18</f>
        <v>0</v>
      </c>
      <c r="AG20" s="48">
        <f>'Line Electric Work Package'!AG18</f>
        <v>0</v>
      </c>
      <c r="AH20" s="48">
        <f>'Line Electric Work Package'!AH18</f>
        <v>0</v>
      </c>
      <c r="AI20" s="48">
        <f>'Line Electric Work Package'!AI18</f>
        <v>0</v>
      </c>
      <c r="AJ20" s="48">
        <f>'Line Electric Work Package'!AJ18</f>
        <v>0</v>
      </c>
      <c r="AK20" s="48">
        <f>'Line Electric Work Package'!AK18</f>
        <v>0</v>
      </c>
      <c r="AL20" s="48">
        <f>'Line Electric Work Package'!AL18</f>
        <v>0</v>
      </c>
      <c r="AM20" s="48">
        <f>'Line Electric Work Package'!AM18</f>
        <v>0</v>
      </c>
      <c r="AN20" s="49">
        <f>'Line Electric Work Package'!AN18</f>
        <v>0</v>
      </c>
      <c r="AO20" s="213"/>
      <c r="AP20" s="47">
        <f>'Line Electric Work Package'!AP18</f>
        <v>0</v>
      </c>
      <c r="AQ20" s="213"/>
      <c r="AR20" s="215">
        <f>'Line Electric Work Package'!AR18</f>
        <v>0</v>
      </c>
      <c r="AS20" s="48">
        <f>'Line Electric Work Package'!AS18</f>
        <v>0</v>
      </c>
      <c r="AT20" s="48">
        <f>'Line Electric Work Package'!AT18</f>
        <v>0</v>
      </c>
      <c r="AU20" s="48">
        <f>'Line Electric Work Package'!AU18</f>
        <v>0</v>
      </c>
      <c r="AV20" s="49">
        <f>'Line Electric Work Package'!AV18</f>
        <v>0</v>
      </c>
      <c r="AW20" s="221"/>
      <c r="AX20" s="47">
        <f>'Line Electric Work Package'!AX18</f>
        <v>0</v>
      </c>
      <c r="AY20" s="221"/>
      <c r="AZ20" s="671">
        <f>'Line Electric Work Package'!AZ18</f>
        <v>50000</v>
      </c>
      <c r="BA20" s="221"/>
      <c r="BB20" s="600">
        <f>'Line Electric Work Package'!BB18</f>
        <v>0.25</v>
      </c>
      <c r="BC20" s="601">
        <f>'Line Electric Work Package'!BC18</f>
        <v>0.25</v>
      </c>
      <c r="BD20" s="221"/>
      <c r="BE20" s="47">
        <f>'Line Electric Work Package'!BE18</f>
        <v>0</v>
      </c>
      <c r="BF20" s="221"/>
      <c r="BG20" s="215" t="str">
        <f>'Line Electric Work Package'!BG18</f>
        <v>sPHENIX Engineers, Technicians, Designers and Scientists; effort is well defined/ L4</v>
      </c>
      <c r="BH20" s="49" t="str">
        <f>'Line Electric Work Package'!BH18</f>
        <v>Rough order of magnitude estimate, but the work is fairly predictable based on similar previous projects. 25% estimate uncertainty is reasonable./M4</v>
      </c>
      <c r="BI20" s="221"/>
      <c r="BJ20" s="215">
        <f>'Line Electric Work Package'!BJ18</f>
        <v>0</v>
      </c>
      <c r="BK20" s="48">
        <f>'Line Electric Work Package'!BK18</f>
        <v>0</v>
      </c>
      <c r="BL20" s="48">
        <f>'Line Electric Work Package'!BL18</f>
        <v>48</v>
      </c>
      <c r="BM20" s="48">
        <f>'Line Electric Work Package'!BM18</f>
        <v>0</v>
      </c>
      <c r="BN20" s="48">
        <f>'Line Electric Work Package'!BN18</f>
        <v>0</v>
      </c>
      <c r="BO20" s="48">
        <f>'Line Electric Work Package'!BO18</f>
        <v>0</v>
      </c>
      <c r="BP20" s="49">
        <f>'Line Electric Work Package'!BP18</f>
        <v>0</v>
      </c>
      <c r="BQ20" s="9"/>
      <c r="BR20" s="627">
        <f>'Line Electric Work Package'!BR18</f>
        <v>0</v>
      </c>
      <c r="BS20" s="628">
        <f>'Line Electric Work Package'!BS18</f>
        <v>0</v>
      </c>
      <c r="BT20" s="628">
        <f>'Line Electric Work Package'!BT18</f>
        <v>5006.3999999999996</v>
      </c>
      <c r="BU20" s="628">
        <f>'Line Electric Work Package'!BU18</f>
        <v>0</v>
      </c>
      <c r="BV20" s="628">
        <f>'Line Electric Work Package'!BV18</f>
        <v>0</v>
      </c>
      <c r="BW20" s="628">
        <f>'Line Electric Work Package'!BW18</f>
        <v>0</v>
      </c>
      <c r="BX20" s="629">
        <f>'Line Electric Work Package'!BX18</f>
        <v>0</v>
      </c>
      <c r="BZ20" s="533">
        <f t="shared" si="4"/>
        <v>5006.3999999999996</v>
      </c>
      <c r="CA20" s="534">
        <f t="shared" si="5"/>
        <v>6258</v>
      </c>
      <c r="CB20" s="535">
        <f t="shared" si="6"/>
        <v>62500</v>
      </c>
      <c r="CC20" s="522"/>
      <c r="CD20" s="522"/>
      <c r="CE20" s="522"/>
      <c r="CF20" s="522"/>
    </row>
    <row r="21" spans="2:84" ht="31.2">
      <c r="B21" s="206" t="str">
        <f>'Line Electric Work Package'!B19</f>
        <v>S329200</v>
      </c>
      <c r="C21" s="196" t="str">
        <f>'Line Electric Work Package'!C19</f>
        <v>Perform Line Electric Power Distribution Components Acceptance</v>
      </c>
      <c r="D21" s="209" t="str">
        <f>'Line Electric Work Package'!D19</f>
        <v>Technical Scope: Performance of Acceptance Tests for the Line Electric Power Distribution System. 
Work Statement: receive, inspect and accept line electric components.</v>
      </c>
      <c r="E21" s="47">
        <f>'Line Electric Work Package'!E19</f>
        <v>10</v>
      </c>
      <c r="F21" s="47">
        <f>'Line Electric Work Package'!F19</f>
        <v>0</v>
      </c>
      <c r="G21" s="213"/>
      <c r="H21" s="47">
        <f>'Line Electric Work Package'!H19</f>
        <v>0</v>
      </c>
      <c r="I21" s="213"/>
      <c r="J21" s="215">
        <f>'Line Electric Work Package'!J19</f>
        <v>0</v>
      </c>
      <c r="K21" s="48">
        <f>'Line Electric Work Package'!K19</f>
        <v>0</v>
      </c>
      <c r="L21" s="49">
        <f>'Line Electric Work Package'!L19</f>
        <v>0</v>
      </c>
      <c r="M21" s="213"/>
      <c r="N21" s="47">
        <f>'Line Electric Work Package'!N19</f>
        <v>8</v>
      </c>
      <c r="O21" s="213"/>
      <c r="P21" s="215">
        <f>'Line Electric Work Package'!P19</f>
        <v>0</v>
      </c>
      <c r="Q21" s="48">
        <f>'Line Electric Work Package'!Q19</f>
        <v>0</v>
      </c>
      <c r="R21" s="48">
        <f>'Line Electric Work Package'!R19</f>
        <v>0</v>
      </c>
      <c r="S21" s="49">
        <f>'Line Electric Work Package'!S19</f>
        <v>8</v>
      </c>
      <c r="T21" s="213"/>
      <c r="U21" s="47">
        <f>'Line Electric Work Package'!U19</f>
        <v>0</v>
      </c>
      <c r="V21" s="213"/>
      <c r="W21" s="215">
        <f>'Line Electric Work Package'!W19</f>
        <v>0</v>
      </c>
      <c r="X21" s="48">
        <f>'Line Electric Work Package'!X19</f>
        <v>0</v>
      </c>
      <c r="Y21" s="48">
        <f>'Line Electric Work Package'!Y19</f>
        <v>0</v>
      </c>
      <c r="Z21" s="48">
        <f>'Line Electric Work Package'!Z19</f>
        <v>0</v>
      </c>
      <c r="AA21" s="48">
        <f>'Line Electric Work Package'!AA19</f>
        <v>0</v>
      </c>
      <c r="AB21" s="49">
        <f>'Line Electric Work Package'!AB19</f>
        <v>0</v>
      </c>
      <c r="AC21" s="213"/>
      <c r="AD21" s="47">
        <f>'Line Electric Work Package'!AD19</f>
        <v>0</v>
      </c>
      <c r="AE21" s="213"/>
      <c r="AF21" s="215">
        <f>'Line Electric Work Package'!AF19</f>
        <v>0</v>
      </c>
      <c r="AG21" s="48">
        <f>'Line Electric Work Package'!AG19</f>
        <v>0</v>
      </c>
      <c r="AH21" s="48">
        <f>'Line Electric Work Package'!AH19</f>
        <v>0</v>
      </c>
      <c r="AI21" s="48">
        <f>'Line Electric Work Package'!AI19</f>
        <v>0</v>
      </c>
      <c r="AJ21" s="48">
        <f>'Line Electric Work Package'!AJ19</f>
        <v>0</v>
      </c>
      <c r="AK21" s="48">
        <f>'Line Electric Work Package'!AK19</f>
        <v>0</v>
      </c>
      <c r="AL21" s="48">
        <f>'Line Electric Work Package'!AL19</f>
        <v>0</v>
      </c>
      <c r="AM21" s="48">
        <f>'Line Electric Work Package'!AM19</f>
        <v>0</v>
      </c>
      <c r="AN21" s="49">
        <f>'Line Electric Work Package'!AN19</f>
        <v>0</v>
      </c>
      <c r="AO21" s="213"/>
      <c r="AP21" s="47">
        <f>'Line Electric Work Package'!AP19</f>
        <v>0</v>
      </c>
      <c r="AQ21" s="213"/>
      <c r="AR21" s="215">
        <f>'Line Electric Work Package'!AR19</f>
        <v>0</v>
      </c>
      <c r="AS21" s="48">
        <f>'Line Electric Work Package'!AS19</f>
        <v>0</v>
      </c>
      <c r="AT21" s="48">
        <f>'Line Electric Work Package'!AT19</f>
        <v>0</v>
      </c>
      <c r="AU21" s="48">
        <f>'Line Electric Work Package'!AU19</f>
        <v>0</v>
      </c>
      <c r="AV21" s="49">
        <f>'Line Electric Work Package'!AV19</f>
        <v>0</v>
      </c>
      <c r="AW21" s="221"/>
      <c r="AX21" s="47">
        <f>'Line Electric Work Package'!AX19</f>
        <v>0</v>
      </c>
      <c r="AY21" s="221"/>
      <c r="AZ21" s="671">
        <f>'Line Electric Work Package'!AZ19</f>
        <v>0</v>
      </c>
      <c r="BA21" s="221"/>
      <c r="BB21" s="600">
        <f>'Line Electric Work Package'!BB19</f>
        <v>0.25</v>
      </c>
      <c r="BC21" s="601">
        <f>'Line Electric Work Package'!BC19</f>
        <v>0</v>
      </c>
      <c r="BD21" s="221"/>
      <c r="BE21" s="47" t="str">
        <f>'Line Electric Work Package'!BE19</f>
        <v/>
      </c>
      <c r="BF21" s="221"/>
      <c r="BG21" s="215" t="str">
        <f>'Line Electric Work Package'!BG19</f>
        <v>sPHENIX Engineers, Technicians, Designers and Scientists; effort is well defined/ L4</v>
      </c>
      <c r="BH21" s="49" t="str">
        <f>'Line Electric Work Package'!BH19</f>
        <v>No Materials required for this task/M1</v>
      </c>
      <c r="BI21" s="221"/>
      <c r="BJ21" s="215">
        <f>'Line Electric Work Package'!BJ19</f>
        <v>0</v>
      </c>
      <c r="BK21" s="48">
        <f>'Line Electric Work Package'!BK19</f>
        <v>0</v>
      </c>
      <c r="BL21" s="48">
        <f>'Line Electric Work Package'!BL19</f>
        <v>8</v>
      </c>
      <c r="BM21" s="48">
        <f>'Line Electric Work Package'!BM19</f>
        <v>0</v>
      </c>
      <c r="BN21" s="48">
        <f>'Line Electric Work Package'!BN19</f>
        <v>0</v>
      </c>
      <c r="BO21" s="48">
        <f>'Line Electric Work Package'!BO19</f>
        <v>0</v>
      </c>
      <c r="BP21" s="49">
        <f>'Line Electric Work Package'!BP19</f>
        <v>0</v>
      </c>
      <c r="BQ21" s="9"/>
      <c r="BR21" s="627">
        <f>'Line Electric Work Package'!BR19</f>
        <v>0</v>
      </c>
      <c r="BS21" s="628">
        <f>'Line Electric Work Package'!BS19</f>
        <v>0</v>
      </c>
      <c r="BT21" s="628">
        <f>'Line Electric Work Package'!BT19</f>
        <v>834.4</v>
      </c>
      <c r="BU21" s="628">
        <f>'Line Electric Work Package'!BU19</f>
        <v>0</v>
      </c>
      <c r="BV21" s="628">
        <f>'Line Electric Work Package'!BV19</f>
        <v>0</v>
      </c>
      <c r="BW21" s="628">
        <f>'Line Electric Work Package'!BW19</f>
        <v>0</v>
      </c>
      <c r="BX21" s="629">
        <f>'Line Electric Work Package'!BX19</f>
        <v>0</v>
      </c>
      <c r="BZ21" s="530">
        <f t="shared" si="4"/>
        <v>834.4</v>
      </c>
      <c r="CA21" s="531">
        <f t="shared" si="5"/>
        <v>1043</v>
      </c>
      <c r="CB21" s="532">
        <f t="shared" si="6"/>
        <v>0</v>
      </c>
      <c r="CC21" s="522"/>
      <c r="CD21" s="522"/>
      <c r="CE21" s="522"/>
      <c r="CF21" s="522"/>
    </row>
    <row r="22" spans="2:84" ht="31.8" thickBot="1">
      <c r="B22" s="223" t="str">
        <f>'Line Electric Work Package'!B20</f>
        <v>S329300</v>
      </c>
      <c r="C22" s="242" t="str">
        <f>'Line Electric Work Package'!C20</f>
        <v>Line Electric Power Distribution Components Ready for Installation</v>
      </c>
      <c r="D22" s="243" t="str">
        <f>'Line Electric Work Package'!D20</f>
        <v>Milestone</v>
      </c>
      <c r="E22" s="244">
        <f>'Line Electric Work Package'!E20</f>
        <v>0</v>
      </c>
      <c r="F22" s="244">
        <f>'Line Electric Work Package'!F20</f>
        <v>0</v>
      </c>
      <c r="G22" s="245"/>
      <c r="H22" s="244">
        <f>'Line Electric Work Package'!H20</f>
        <v>0</v>
      </c>
      <c r="I22" s="245"/>
      <c r="J22" s="246">
        <f>'Line Electric Work Package'!J20</f>
        <v>0</v>
      </c>
      <c r="K22" s="247">
        <f>'Line Electric Work Package'!K20</f>
        <v>0</v>
      </c>
      <c r="L22" s="248">
        <f>'Line Electric Work Package'!L20</f>
        <v>0</v>
      </c>
      <c r="M22" s="245"/>
      <c r="N22" s="244">
        <f>'Line Electric Work Package'!N20</f>
        <v>0</v>
      </c>
      <c r="O22" s="245"/>
      <c r="P22" s="246">
        <f>'Line Electric Work Package'!P20</f>
        <v>0</v>
      </c>
      <c r="Q22" s="247">
        <f>'Line Electric Work Package'!Q20</f>
        <v>0</v>
      </c>
      <c r="R22" s="247">
        <f>'Line Electric Work Package'!R20</f>
        <v>0</v>
      </c>
      <c r="S22" s="248">
        <f>'Line Electric Work Package'!S20</f>
        <v>0</v>
      </c>
      <c r="T22" s="245"/>
      <c r="U22" s="244">
        <f>'Line Electric Work Package'!U20</f>
        <v>0</v>
      </c>
      <c r="V22" s="245"/>
      <c r="W22" s="246">
        <f>'Line Electric Work Package'!W20</f>
        <v>0</v>
      </c>
      <c r="X22" s="247">
        <f>'Line Electric Work Package'!X20</f>
        <v>0</v>
      </c>
      <c r="Y22" s="247">
        <f>'Line Electric Work Package'!Y20</f>
        <v>0</v>
      </c>
      <c r="Z22" s="247">
        <f>'Line Electric Work Package'!Z20</f>
        <v>0</v>
      </c>
      <c r="AA22" s="247">
        <f>'Line Electric Work Package'!AA20</f>
        <v>0</v>
      </c>
      <c r="AB22" s="248">
        <f>'Line Electric Work Package'!AB20</f>
        <v>0</v>
      </c>
      <c r="AC22" s="245"/>
      <c r="AD22" s="244">
        <f>'Line Electric Work Package'!AD20</f>
        <v>0</v>
      </c>
      <c r="AE22" s="245"/>
      <c r="AF22" s="246">
        <f>'Line Electric Work Package'!AF20</f>
        <v>0</v>
      </c>
      <c r="AG22" s="247">
        <f>'Line Electric Work Package'!AG20</f>
        <v>0</v>
      </c>
      <c r="AH22" s="247">
        <f>'Line Electric Work Package'!AH20</f>
        <v>0</v>
      </c>
      <c r="AI22" s="247">
        <f>'Line Electric Work Package'!AI20</f>
        <v>0</v>
      </c>
      <c r="AJ22" s="247">
        <f>'Line Electric Work Package'!AJ20</f>
        <v>0</v>
      </c>
      <c r="AK22" s="247">
        <f>'Line Electric Work Package'!AK20</f>
        <v>0</v>
      </c>
      <c r="AL22" s="247">
        <f>'Line Electric Work Package'!AL20</f>
        <v>0</v>
      </c>
      <c r="AM22" s="247">
        <f>'Line Electric Work Package'!AM20</f>
        <v>0</v>
      </c>
      <c r="AN22" s="248">
        <f>'Line Electric Work Package'!AN20</f>
        <v>0</v>
      </c>
      <c r="AO22" s="245"/>
      <c r="AP22" s="244">
        <f>'Line Electric Work Package'!AP20</f>
        <v>0</v>
      </c>
      <c r="AQ22" s="245"/>
      <c r="AR22" s="246">
        <f>'Line Electric Work Package'!AR20</f>
        <v>0</v>
      </c>
      <c r="AS22" s="247">
        <f>'Line Electric Work Package'!AS20</f>
        <v>0</v>
      </c>
      <c r="AT22" s="247">
        <f>'Line Electric Work Package'!AT20</f>
        <v>0</v>
      </c>
      <c r="AU22" s="247">
        <f>'Line Electric Work Package'!AU20</f>
        <v>0</v>
      </c>
      <c r="AV22" s="248">
        <f>'Line Electric Work Package'!AV20</f>
        <v>0</v>
      </c>
      <c r="AW22" s="249"/>
      <c r="AX22" s="244">
        <f>'Line Electric Work Package'!AX20</f>
        <v>0</v>
      </c>
      <c r="AY22" s="249"/>
      <c r="AZ22" s="672">
        <f>'Line Electric Work Package'!AZ20</f>
        <v>0</v>
      </c>
      <c r="BA22" s="249"/>
      <c r="BB22" s="602">
        <f>'Line Electric Work Package'!BB20</f>
        <v>0.25</v>
      </c>
      <c r="BC22" s="603">
        <f>'Line Electric Work Package'!BC20</f>
        <v>0</v>
      </c>
      <c r="BD22" s="249"/>
      <c r="BE22" s="244" t="str">
        <f>'Line Electric Work Package'!BE20</f>
        <v/>
      </c>
      <c r="BF22" s="249"/>
      <c r="BG22" s="246" t="str">
        <f>'Line Electric Work Package'!BG20</f>
        <v>sPHENIX Engineers, Technicians, Designers and Scientists; effort is well defined/ L4</v>
      </c>
      <c r="BH22" s="248" t="str">
        <f>'Line Electric Work Package'!BH20</f>
        <v>No Materials required for this task/M1</v>
      </c>
      <c r="BI22" s="249"/>
      <c r="BJ22" s="246">
        <f>'Line Electric Work Package'!BJ20</f>
        <v>0</v>
      </c>
      <c r="BK22" s="247">
        <f>'Line Electric Work Package'!BK20</f>
        <v>0</v>
      </c>
      <c r="BL22" s="247">
        <f>'Line Electric Work Package'!BL20</f>
        <v>0</v>
      </c>
      <c r="BM22" s="247">
        <f>'Line Electric Work Package'!BM20</f>
        <v>0</v>
      </c>
      <c r="BN22" s="247">
        <f>'Line Electric Work Package'!BN20</f>
        <v>0</v>
      </c>
      <c r="BO22" s="247">
        <f>'Line Electric Work Package'!BO20</f>
        <v>0</v>
      </c>
      <c r="BP22" s="248">
        <f>'Line Electric Work Package'!BP20</f>
        <v>0</v>
      </c>
      <c r="BQ22" s="9"/>
      <c r="BR22" s="630">
        <f>'Line Electric Work Package'!BR20</f>
        <v>0</v>
      </c>
      <c r="BS22" s="631">
        <f>'Line Electric Work Package'!BS20</f>
        <v>0</v>
      </c>
      <c r="BT22" s="631">
        <f>'Line Electric Work Package'!BT20</f>
        <v>0</v>
      </c>
      <c r="BU22" s="631">
        <f>'Line Electric Work Package'!BU20</f>
        <v>0</v>
      </c>
      <c r="BV22" s="631">
        <f>'Line Electric Work Package'!BV20</f>
        <v>0</v>
      </c>
      <c r="BW22" s="631">
        <f>'Line Electric Work Package'!BW20</f>
        <v>0</v>
      </c>
      <c r="BX22" s="632">
        <f>'Line Electric Work Package'!BX20</f>
        <v>0</v>
      </c>
      <c r="BZ22" s="660">
        <f t="shared" si="4"/>
        <v>0</v>
      </c>
      <c r="CA22" s="661">
        <f t="shared" si="5"/>
        <v>0</v>
      </c>
      <c r="CB22" s="662">
        <f t="shared" si="6"/>
        <v>0</v>
      </c>
      <c r="CC22" s="522"/>
      <c r="CD22" s="522"/>
      <c r="CE22" s="522"/>
      <c r="CF22" s="522"/>
    </row>
    <row r="23" spans="2:84" ht="36.6" thickBot="1">
      <c r="B23" s="679" t="str">
        <f>'Services Work Package'!C4</f>
        <v>2.04.01.02</v>
      </c>
      <c r="C23" s="241" t="str">
        <f>'Services Work Package'!C5</f>
        <v>Detector Support Services Systems Components Work Package</v>
      </c>
      <c r="D23" s="235"/>
      <c r="E23" s="54"/>
      <c r="F23" s="54"/>
      <c r="G23" s="353"/>
      <c r="H23" s="54"/>
      <c r="I23" s="353"/>
      <c r="J23" s="236"/>
      <c r="K23" s="237"/>
      <c r="L23" s="238"/>
      <c r="M23" s="353"/>
      <c r="N23" s="54"/>
      <c r="O23" s="353"/>
      <c r="P23" s="236"/>
      <c r="Q23" s="237"/>
      <c r="R23" s="237"/>
      <c r="S23" s="238"/>
      <c r="T23" s="353"/>
      <c r="U23" s="54"/>
      <c r="V23" s="353"/>
      <c r="W23" s="236"/>
      <c r="X23" s="237"/>
      <c r="Y23" s="237"/>
      <c r="Z23" s="237"/>
      <c r="AA23" s="237"/>
      <c r="AB23" s="238"/>
      <c r="AC23" s="353"/>
      <c r="AD23" s="54"/>
      <c r="AE23" s="353"/>
      <c r="AF23" s="236"/>
      <c r="AG23" s="237"/>
      <c r="AH23" s="237"/>
      <c r="AI23" s="237"/>
      <c r="AJ23" s="237"/>
      <c r="AK23" s="237"/>
      <c r="AL23" s="237"/>
      <c r="AM23" s="237"/>
      <c r="AN23" s="238"/>
      <c r="AO23" s="353"/>
      <c r="AP23" s="54"/>
      <c r="AQ23" s="353"/>
      <c r="AR23" s="236"/>
      <c r="AS23" s="237"/>
      <c r="AT23" s="237"/>
      <c r="AU23" s="237"/>
      <c r="AV23" s="238"/>
      <c r="AW23" s="55"/>
      <c r="AX23" s="54"/>
      <c r="AY23" s="55"/>
      <c r="AZ23" s="669">
        <f t="shared" ref="AZ23" si="7">SUM(AZ24:AZ33)</f>
        <v>32000</v>
      </c>
      <c r="BA23" s="240"/>
      <c r="BB23" s="596"/>
      <c r="BC23" s="597"/>
      <c r="BD23" s="55"/>
      <c r="BE23" s="54"/>
      <c r="BF23" s="55"/>
      <c r="BG23" s="236"/>
      <c r="BH23" s="238"/>
      <c r="BI23" s="55"/>
      <c r="BJ23" s="967"/>
      <c r="BK23" s="968"/>
      <c r="BL23" s="968"/>
      <c r="BM23" s="968"/>
      <c r="BN23" s="968"/>
      <c r="BO23" s="968"/>
      <c r="BP23" s="969"/>
      <c r="BQ23" s="9"/>
      <c r="BR23" s="642">
        <f>SUM(BR24:BR33)</f>
        <v>0</v>
      </c>
      <c r="BS23" s="643">
        <f t="shared" ref="BS23:BX23" si="8">SUM(BS24:BS33)</f>
        <v>3888</v>
      </c>
      <c r="BT23" s="643">
        <f t="shared" si="8"/>
        <v>17105.2</v>
      </c>
      <c r="BU23" s="643">
        <f t="shared" si="8"/>
        <v>12651.6</v>
      </c>
      <c r="BV23" s="643">
        <f t="shared" si="8"/>
        <v>4217.2</v>
      </c>
      <c r="BW23" s="643">
        <f t="shared" si="8"/>
        <v>0</v>
      </c>
      <c r="BX23" s="644">
        <f t="shared" si="8"/>
        <v>0</v>
      </c>
      <c r="BZ23" s="645">
        <f t="shared" ref="BZ23:CB23" si="9">SUM(BZ24:BZ33)</f>
        <v>37862</v>
      </c>
      <c r="CA23" s="646">
        <f t="shared" si="9"/>
        <v>47327.5</v>
      </c>
      <c r="CB23" s="647">
        <f t="shared" si="9"/>
        <v>44800</v>
      </c>
      <c r="CC23" s="536"/>
      <c r="CD23" s="536"/>
      <c r="CE23" s="536"/>
      <c r="CF23" s="536"/>
    </row>
    <row r="24" spans="2:84" ht="31.2">
      <c r="B24" s="224" t="str">
        <f>'Services Work Package'!B7</f>
        <v>S329400</v>
      </c>
      <c r="C24" s="224" t="str">
        <f>'Services Work Package'!C7</f>
        <v>Analyze Design Detector Support Services Systems Requirements</v>
      </c>
      <c r="D24" s="230" t="str">
        <f>'Services Work Package'!D7</f>
        <v>Technical Scope: Analyze Design Detector Support Services Systems Requirements
Work Statement: Gather all relevant information from existing PHENIX documentation.</v>
      </c>
      <c r="E24" s="252">
        <f>'Services Work Package'!E7</f>
        <v>40</v>
      </c>
      <c r="F24" s="230">
        <f>'Services Work Package'!F7</f>
        <v>0</v>
      </c>
      <c r="G24" s="231"/>
      <c r="H24" s="252">
        <f>'Services Work Package'!H7</f>
        <v>32</v>
      </c>
      <c r="I24" s="231"/>
      <c r="J24" s="232">
        <f>'Services Work Package'!J7</f>
        <v>0</v>
      </c>
      <c r="K24" s="233">
        <f>'Services Work Package'!K7</f>
        <v>32</v>
      </c>
      <c r="L24" s="234">
        <f>'Services Work Package'!L7</f>
        <v>0</v>
      </c>
      <c r="M24" s="231"/>
      <c r="N24" s="230">
        <f>'Services Work Package'!N7</f>
        <v>40</v>
      </c>
      <c r="O24" s="231"/>
      <c r="P24" s="232">
        <f>'Services Work Package'!P7</f>
        <v>0</v>
      </c>
      <c r="Q24" s="233">
        <f>'Services Work Package'!Q7</f>
        <v>0</v>
      </c>
      <c r="R24" s="233">
        <f>'Services Work Package'!R7</f>
        <v>40</v>
      </c>
      <c r="S24" s="234">
        <f>'Services Work Package'!S7</f>
        <v>0</v>
      </c>
      <c r="T24" s="231"/>
      <c r="U24" s="230">
        <f>'Services Work Package'!U7</f>
        <v>32</v>
      </c>
      <c r="V24" s="231"/>
      <c r="W24" s="232">
        <f>'Services Work Package'!W7</f>
        <v>32</v>
      </c>
      <c r="X24" s="233">
        <f>'Services Work Package'!X7</f>
        <v>0</v>
      </c>
      <c r="Y24" s="233">
        <f>'Services Work Package'!Y7</f>
        <v>0</v>
      </c>
      <c r="Z24" s="233">
        <f>'Services Work Package'!Z7</f>
        <v>0</v>
      </c>
      <c r="AA24" s="233">
        <f>'Services Work Package'!AA7</f>
        <v>0</v>
      </c>
      <c r="AB24" s="234">
        <f>'Services Work Package'!AB7</f>
        <v>0</v>
      </c>
      <c r="AC24" s="231"/>
      <c r="AD24" s="230">
        <f>'Services Work Package'!AD7</f>
        <v>32</v>
      </c>
      <c r="AE24" s="231"/>
      <c r="AF24" s="232">
        <f>'Services Work Package'!AF7</f>
        <v>32</v>
      </c>
      <c r="AG24" s="233">
        <f>'Services Work Package'!AG7</f>
        <v>0</v>
      </c>
      <c r="AH24" s="233">
        <f>'Services Work Package'!AH7</f>
        <v>0</v>
      </c>
      <c r="AI24" s="233">
        <f>'Services Work Package'!AI7</f>
        <v>0</v>
      </c>
      <c r="AJ24" s="233">
        <f>'Services Work Package'!AJ7</f>
        <v>0</v>
      </c>
      <c r="AK24" s="233">
        <f>'Services Work Package'!AK7</f>
        <v>0</v>
      </c>
      <c r="AL24" s="233">
        <f>'Services Work Package'!AL7</f>
        <v>0</v>
      </c>
      <c r="AM24" s="233">
        <f>'Services Work Package'!AM7</f>
        <v>0</v>
      </c>
      <c r="AN24" s="234">
        <f>'Services Work Package'!AN7</f>
        <v>0</v>
      </c>
      <c r="AO24" s="231"/>
      <c r="AP24" s="230">
        <f>'Services Work Package'!AP7</f>
        <v>0</v>
      </c>
      <c r="AQ24" s="231"/>
      <c r="AR24" s="232">
        <f>'Services Work Package'!AR7</f>
        <v>0</v>
      </c>
      <c r="AS24" s="233">
        <f>'Services Work Package'!AS7</f>
        <v>0</v>
      </c>
      <c r="AT24" s="233">
        <f>'Services Work Package'!AT7</f>
        <v>0</v>
      </c>
      <c r="AU24" s="233">
        <f>'Services Work Package'!AU7</f>
        <v>0</v>
      </c>
      <c r="AV24" s="234">
        <f>'Services Work Package'!AV7</f>
        <v>0</v>
      </c>
      <c r="AW24" s="231"/>
      <c r="AX24" s="230">
        <f>'Services Work Package'!AX7</f>
        <v>0</v>
      </c>
      <c r="AY24" s="231"/>
      <c r="AZ24" s="670">
        <f>'Services Work Package'!AZ7</f>
        <v>0</v>
      </c>
      <c r="BA24" s="231"/>
      <c r="BB24" s="604">
        <f>'Services Work Package'!BB7</f>
        <v>0.25</v>
      </c>
      <c r="BC24" s="605">
        <f>'Services Work Package'!BC7</f>
        <v>0</v>
      </c>
      <c r="BD24" s="231"/>
      <c r="BE24" s="230">
        <f>'Services Work Package'!BE7</f>
        <v>0</v>
      </c>
      <c r="BF24" s="231"/>
      <c r="BG24" s="232" t="str">
        <f>'Services Work Package'!BG7</f>
        <v>sPHENIX Engineers, Technicians, Designers and Scientists; effort is well defined/ L4</v>
      </c>
      <c r="BH24" s="234" t="str">
        <f>'Services Work Package'!BH7</f>
        <v>No Materials required for this task/M1</v>
      </c>
      <c r="BI24" s="231"/>
      <c r="BJ24" s="254">
        <f>'Services Work Package'!BJ7</f>
        <v>0</v>
      </c>
      <c r="BK24" s="233">
        <f>'Services Work Package'!BK7</f>
        <v>32</v>
      </c>
      <c r="BL24" s="233">
        <f>'Services Work Package'!BL7</f>
        <v>40</v>
      </c>
      <c r="BM24" s="233">
        <f>'Services Work Package'!BM7</f>
        <v>32</v>
      </c>
      <c r="BN24" s="233">
        <f>'Services Work Package'!BN7</f>
        <v>32</v>
      </c>
      <c r="BO24" s="233">
        <f>'Services Work Package'!BO7</f>
        <v>0</v>
      </c>
      <c r="BP24" s="234">
        <f>'Services Work Package'!BP7</f>
        <v>0</v>
      </c>
      <c r="BQ24" s="9"/>
      <c r="BR24" s="636">
        <f>'Services Work Package'!BR7</f>
        <v>0</v>
      </c>
      <c r="BS24" s="637">
        <f>'Services Work Package'!BS7</f>
        <v>3888</v>
      </c>
      <c r="BT24" s="637">
        <f>'Services Work Package'!BT7</f>
        <v>4172</v>
      </c>
      <c r="BU24" s="637">
        <f>'Services Work Package'!BU7</f>
        <v>2595.1999999999998</v>
      </c>
      <c r="BV24" s="637">
        <f>'Services Work Package'!BV7</f>
        <v>2595.1999999999998</v>
      </c>
      <c r="BW24" s="637">
        <f>'Services Work Package'!BW7</f>
        <v>0</v>
      </c>
      <c r="BX24" s="638">
        <f>'Services Work Package'!BX7</f>
        <v>0</v>
      </c>
      <c r="BZ24" s="639">
        <f t="shared" ref="BZ24:BZ33" si="10">SUM(BR24:BX24)</f>
        <v>13250.400000000001</v>
      </c>
      <c r="CA24" s="640">
        <f t="shared" ref="CA24:CA33" si="11">BZ24*(1+BB24)</f>
        <v>16563</v>
      </c>
      <c r="CB24" s="641">
        <f t="shared" ref="CB24:CB33" si="12">AZ24*(1+BC24)</f>
        <v>0</v>
      </c>
      <c r="CC24" s="536"/>
      <c r="CD24" s="536"/>
      <c r="CE24" s="536"/>
      <c r="CF24" s="536"/>
    </row>
    <row r="25" spans="2:84" ht="62.4">
      <c r="B25" s="206" t="str">
        <f>'Services Work Package'!B8</f>
        <v>S329500</v>
      </c>
      <c r="C25" s="206" t="str">
        <f>'Services Work Package'!C8</f>
        <v>Create Layout/Schematic Drawings &amp; Design, Specification Control Documents, Assembly &amp; Detail Drawings for Design Detector Support Services Systems</v>
      </c>
      <c r="D25" s="210" t="str">
        <f>'Services Work Package'!D8</f>
        <v>Technical Scope: Create Layout/Schematic Drawings &amp; Design, Specification Control Documents, Assembly &amp; Detail Drawings for Design Detector Support Services Systems.
Work Statement: Make appropriate detail drawings for Design Detector Support Services.</v>
      </c>
      <c r="E25" s="47">
        <f>'Services Work Package'!E8</f>
        <v>40</v>
      </c>
      <c r="F25" s="210">
        <f>'Services Work Package'!F8</f>
        <v>0</v>
      </c>
      <c r="G25" s="214"/>
      <c r="H25" s="47">
        <f>'Services Work Package'!H8</f>
        <v>0</v>
      </c>
      <c r="I25" s="214"/>
      <c r="J25" s="216">
        <f>'Services Work Package'!J8</f>
        <v>0</v>
      </c>
      <c r="K25" s="205">
        <f>'Services Work Package'!K8</f>
        <v>0</v>
      </c>
      <c r="L25" s="217">
        <f>'Services Work Package'!L8</f>
        <v>0</v>
      </c>
      <c r="M25" s="214"/>
      <c r="N25" s="210">
        <f>'Services Work Package'!N8</f>
        <v>32</v>
      </c>
      <c r="O25" s="214"/>
      <c r="P25" s="216">
        <f>'Services Work Package'!P8</f>
        <v>0</v>
      </c>
      <c r="Q25" s="205">
        <f>'Services Work Package'!Q8</f>
        <v>0</v>
      </c>
      <c r="R25" s="205">
        <f>'Services Work Package'!R8</f>
        <v>32</v>
      </c>
      <c r="S25" s="217">
        <f>'Services Work Package'!S8</f>
        <v>0</v>
      </c>
      <c r="T25" s="214"/>
      <c r="U25" s="210">
        <f>'Services Work Package'!U8</f>
        <v>32</v>
      </c>
      <c r="V25" s="214"/>
      <c r="W25" s="216">
        <f>'Services Work Package'!W8</f>
        <v>32</v>
      </c>
      <c r="X25" s="205">
        <f>'Services Work Package'!X8</f>
        <v>0</v>
      </c>
      <c r="Y25" s="205">
        <f>'Services Work Package'!Y8</f>
        <v>0</v>
      </c>
      <c r="Z25" s="205">
        <f>'Services Work Package'!Z8</f>
        <v>0</v>
      </c>
      <c r="AA25" s="205">
        <f>'Services Work Package'!AA8</f>
        <v>0</v>
      </c>
      <c r="AB25" s="217">
        <f>'Services Work Package'!AB8</f>
        <v>0</v>
      </c>
      <c r="AC25" s="214"/>
      <c r="AD25" s="210">
        <f>'Services Work Package'!AD8</f>
        <v>0</v>
      </c>
      <c r="AE25" s="214"/>
      <c r="AF25" s="216">
        <f>'Services Work Package'!AF8</f>
        <v>0</v>
      </c>
      <c r="AG25" s="205">
        <f>'Services Work Package'!AG8</f>
        <v>0</v>
      </c>
      <c r="AH25" s="205">
        <f>'Services Work Package'!AH8</f>
        <v>0</v>
      </c>
      <c r="AI25" s="205">
        <f>'Services Work Package'!AI8</f>
        <v>0</v>
      </c>
      <c r="AJ25" s="205">
        <f>'Services Work Package'!AJ8</f>
        <v>0</v>
      </c>
      <c r="AK25" s="205">
        <f>'Services Work Package'!AK8</f>
        <v>0</v>
      </c>
      <c r="AL25" s="205">
        <f>'Services Work Package'!AL8</f>
        <v>0</v>
      </c>
      <c r="AM25" s="205">
        <f>'Services Work Package'!AM8</f>
        <v>0</v>
      </c>
      <c r="AN25" s="217">
        <f>'Services Work Package'!AN8</f>
        <v>0</v>
      </c>
      <c r="AO25" s="214"/>
      <c r="AP25" s="210">
        <f>'Services Work Package'!AP8</f>
        <v>0</v>
      </c>
      <c r="AQ25" s="214"/>
      <c r="AR25" s="216">
        <f>'Services Work Package'!AR8</f>
        <v>0</v>
      </c>
      <c r="AS25" s="205">
        <f>'Services Work Package'!AS8</f>
        <v>0</v>
      </c>
      <c r="AT25" s="205">
        <f>'Services Work Package'!AT8</f>
        <v>0</v>
      </c>
      <c r="AU25" s="205">
        <f>'Services Work Package'!AU8</f>
        <v>0</v>
      </c>
      <c r="AV25" s="217">
        <f>'Services Work Package'!AV8</f>
        <v>0</v>
      </c>
      <c r="AW25" s="214"/>
      <c r="AX25" s="210">
        <f>'Services Work Package'!AX8</f>
        <v>0</v>
      </c>
      <c r="AY25" s="214"/>
      <c r="AZ25" s="671">
        <f>'Services Work Package'!AZ8</f>
        <v>0</v>
      </c>
      <c r="BA25" s="214"/>
      <c r="BB25" s="606">
        <f>'Services Work Package'!BB8</f>
        <v>0.25</v>
      </c>
      <c r="BC25" s="607">
        <f>'Services Work Package'!BC8</f>
        <v>0</v>
      </c>
      <c r="BD25" s="214"/>
      <c r="BE25" s="210">
        <f>'Services Work Package'!BE8</f>
        <v>0</v>
      </c>
      <c r="BF25" s="214"/>
      <c r="BG25" s="216" t="str">
        <f>'Services Work Package'!BG8</f>
        <v>sPHENIX Engineers, Technicians, Designers and Scientists; effort is well defined/ L4</v>
      </c>
      <c r="BH25" s="217" t="str">
        <f>'Services Work Package'!BH8</f>
        <v>No Materials required for this task/M1</v>
      </c>
      <c r="BI25" s="214"/>
      <c r="BJ25" s="215">
        <f>'Services Work Package'!BJ8</f>
        <v>0</v>
      </c>
      <c r="BK25" s="205">
        <f>'Services Work Package'!BK8</f>
        <v>0</v>
      </c>
      <c r="BL25" s="205">
        <f>'Services Work Package'!BL8</f>
        <v>32</v>
      </c>
      <c r="BM25" s="205">
        <f>'Services Work Package'!BM8</f>
        <v>32</v>
      </c>
      <c r="BN25" s="205">
        <f>'Services Work Package'!BN8</f>
        <v>0</v>
      </c>
      <c r="BO25" s="205">
        <f>'Services Work Package'!BO8</f>
        <v>0</v>
      </c>
      <c r="BP25" s="217">
        <f>'Services Work Package'!BP8</f>
        <v>0</v>
      </c>
      <c r="BQ25" s="9"/>
      <c r="BR25" s="627">
        <f>'Services Work Package'!BR8</f>
        <v>0</v>
      </c>
      <c r="BS25" s="628">
        <f>'Services Work Package'!BS8</f>
        <v>0</v>
      </c>
      <c r="BT25" s="628">
        <f>'Services Work Package'!BT8</f>
        <v>3337.6</v>
      </c>
      <c r="BU25" s="628">
        <f>'Services Work Package'!BU8</f>
        <v>2595.1999999999998</v>
      </c>
      <c r="BV25" s="628">
        <f>'Services Work Package'!BV8</f>
        <v>0</v>
      </c>
      <c r="BW25" s="628">
        <f>'Services Work Package'!BW8</f>
        <v>0</v>
      </c>
      <c r="BX25" s="629">
        <f>'Services Work Package'!BX8</f>
        <v>0</v>
      </c>
      <c r="BZ25" s="533">
        <f t="shared" si="10"/>
        <v>5932.7999999999993</v>
      </c>
      <c r="CA25" s="534">
        <f t="shared" si="11"/>
        <v>7415.9999999999991</v>
      </c>
      <c r="CB25" s="535">
        <f t="shared" si="12"/>
        <v>0</v>
      </c>
      <c r="CC25" s="536"/>
      <c r="CD25" s="536"/>
      <c r="CE25" s="536"/>
      <c r="CF25" s="536"/>
    </row>
    <row r="26" spans="2:84" ht="31.2">
      <c r="B26" s="206" t="str">
        <f>'Services Work Package'!B9</f>
        <v>S329600</v>
      </c>
      <c r="C26" s="206" t="str">
        <f>'Services Work Package'!C9</f>
        <v>Review Design Detector Support Services Systems Design/Safety</v>
      </c>
      <c r="D26" s="210" t="str">
        <f>'Services Work Package'!D9</f>
        <v>Technical Scope:Review Design Detector Support Services Systems Design/Safety
Work Statement: Prepare documents and presentations as appropriate for review by CAD Safety Committee.</v>
      </c>
      <c r="E26" s="47">
        <f>'Services Work Package'!E9</f>
        <v>10</v>
      </c>
      <c r="F26" s="210">
        <f>'Services Work Package'!F9</f>
        <v>0</v>
      </c>
      <c r="G26" s="214"/>
      <c r="H26" s="47">
        <f>'Services Work Package'!H9</f>
        <v>0</v>
      </c>
      <c r="I26" s="214"/>
      <c r="J26" s="216">
        <f>'Services Work Package'!J9</f>
        <v>0</v>
      </c>
      <c r="K26" s="205">
        <f>'Services Work Package'!K9</f>
        <v>0</v>
      </c>
      <c r="L26" s="217">
        <f>'Services Work Package'!L9</f>
        <v>0</v>
      </c>
      <c r="M26" s="214"/>
      <c r="N26" s="210">
        <f>'Services Work Package'!N9</f>
        <v>8</v>
      </c>
      <c r="O26" s="214"/>
      <c r="P26" s="216">
        <f>'Services Work Package'!P9</f>
        <v>0</v>
      </c>
      <c r="Q26" s="205">
        <f>'Services Work Package'!Q9</f>
        <v>0</v>
      </c>
      <c r="R26" s="205">
        <f>'Services Work Package'!R9</f>
        <v>8</v>
      </c>
      <c r="S26" s="217">
        <f>'Services Work Package'!S9</f>
        <v>0</v>
      </c>
      <c r="T26" s="214"/>
      <c r="U26" s="210">
        <f>'Services Work Package'!U9</f>
        <v>8</v>
      </c>
      <c r="V26" s="214"/>
      <c r="W26" s="216">
        <f>'Services Work Package'!W9</f>
        <v>8</v>
      </c>
      <c r="X26" s="205">
        <f>'Services Work Package'!X9</f>
        <v>0</v>
      </c>
      <c r="Y26" s="205">
        <f>'Services Work Package'!Y9</f>
        <v>0</v>
      </c>
      <c r="Z26" s="205">
        <f>'Services Work Package'!Z9</f>
        <v>0</v>
      </c>
      <c r="AA26" s="205">
        <f>'Services Work Package'!AA9</f>
        <v>0</v>
      </c>
      <c r="AB26" s="217">
        <f>'Services Work Package'!AB9</f>
        <v>0</v>
      </c>
      <c r="AC26" s="214"/>
      <c r="AD26" s="210">
        <f>'Services Work Package'!AD9</f>
        <v>0</v>
      </c>
      <c r="AE26" s="214"/>
      <c r="AF26" s="216">
        <f>'Services Work Package'!AF9</f>
        <v>0</v>
      </c>
      <c r="AG26" s="205">
        <f>'Services Work Package'!AG9</f>
        <v>0</v>
      </c>
      <c r="AH26" s="205">
        <f>'Services Work Package'!AH9</f>
        <v>0</v>
      </c>
      <c r="AI26" s="205">
        <f>'Services Work Package'!AI9</f>
        <v>0</v>
      </c>
      <c r="AJ26" s="205">
        <f>'Services Work Package'!AJ9</f>
        <v>0</v>
      </c>
      <c r="AK26" s="205">
        <f>'Services Work Package'!AK9</f>
        <v>0</v>
      </c>
      <c r="AL26" s="205">
        <f>'Services Work Package'!AL9</f>
        <v>0</v>
      </c>
      <c r="AM26" s="205">
        <f>'Services Work Package'!AM9</f>
        <v>0</v>
      </c>
      <c r="AN26" s="217">
        <f>'Services Work Package'!AN9</f>
        <v>0</v>
      </c>
      <c r="AO26" s="214"/>
      <c r="AP26" s="210">
        <f>'Services Work Package'!AP9</f>
        <v>0</v>
      </c>
      <c r="AQ26" s="214"/>
      <c r="AR26" s="216">
        <f>'Services Work Package'!AR9</f>
        <v>0</v>
      </c>
      <c r="AS26" s="205">
        <f>'Services Work Package'!AS9</f>
        <v>0</v>
      </c>
      <c r="AT26" s="205">
        <f>'Services Work Package'!AT9</f>
        <v>0</v>
      </c>
      <c r="AU26" s="205">
        <f>'Services Work Package'!AU9</f>
        <v>0</v>
      </c>
      <c r="AV26" s="217">
        <f>'Services Work Package'!AV9</f>
        <v>0</v>
      </c>
      <c r="AW26" s="214"/>
      <c r="AX26" s="210">
        <f>'Services Work Package'!AX9</f>
        <v>0</v>
      </c>
      <c r="AY26" s="214"/>
      <c r="AZ26" s="671">
        <f>'Services Work Package'!AZ9</f>
        <v>0</v>
      </c>
      <c r="BA26" s="214"/>
      <c r="BB26" s="606">
        <f>'Services Work Package'!BB9</f>
        <v>0.25</v>
      </c>
      <c r="BC26" s="607">
        <f>'Services Work Package'!BC9</f>
        <v>0</v>
      </c>
      <c r="BD26" s="214"/>
      <c r="BE26" s="210">
        <f>'Services Work Package'!BE9</f>
        <v>0</v>
      </c>
      <c r="BF26" s="214"/>
      <c r="BG26" s="216" t="str">
        <f>'Services Work Package'!BG9</f>
        <v>sPHENIX Engineers, Technicians, Designers and Scientists; effort is well defined/ L4</v>
      </c>
      <c r="BH26" s="217" t="str">
        <f>'Services Work Package'!BH9</f>
        <v>No Materials required for this task/M1</v>
      </c>
      <c r="BI26" s="214"/>
      <c r="BJ26" s="215">
        <f>'Services Work Package'!BJ9</f>
        <v>0</v>
      </c>
      <c r="BK26" s="205">
        <f>'Services Work Package'!BK9</f>
        <v>0</v>
      </c>
      <c r="BL26" s="205">
        <f>'Services Work Package'!BL9</f>
        <v>8</v>
      </c>
      <c r="BM26" s="205">
        <f>'Services Work Package'!BM9</f>
        <v>8</v>
      </c>
      <c r="BN26" s="205">
        <f>'Services Work Package'!BN9</f>
        <v>0</v>
      </c>
      <c r="BO26" s="205">
        <f>'Services Work Package'!BO9</f>
        <v>0</v>
      </c>
      <c r="BP26" s="217">
        <f>'Services Work Package'!BP9</f>
        <v>0</v>
      </c>
      <c r="BQ26" s="9"/>
      <c r="BR26" s="627">
        <f>'Services Work Package'!BR9</f>
        <v>0</v>
      </c>
      <c r="BS26" s="628">
        <f>'Services Work Package'!BS9</f>
        <v>0</v>
      </c>
      <c r="BT26" s="628">
        <f>'Services Work Package'!BT9</f>
        <v>834.4</v>
      </c>
      <c r="BU26" s="628">
        <f>'Services Work Package'!BU9</f>
        <v>648.79999999999995</v>
      </c>
      <c r="BV26" s="628">
        <f>'Services Work Package'!BV9</f>
        <v>0</v>
      </c>
      <c r="BW26" s="628">
        <f>'Services Work Package'!BW9</f>
        <v>0</v>
      </c>
      <c r="BX26" s="629">
        <f>'Services Work Package'!BX9</f>
        <v>0</v>
      </c>
      <c r="BZ26" s="533">
        <f t="shared" si="10"/>
        <v>1483.1999999999998</v>
      </c>
      <c r="CA26" s="534">
        <f t="shared" si="11"/>
        <v>1853.9999999999998</v>
      </c>
      <c r="CB26" s="535">
        <f t="shared" si="12"/>
        <v>0</v>
      </c>
      <c r="CC26" s="536"/>
      <c r="CD26" s="536"/>
      <c r="CE26" s="536"/>
      <c r="CF26" s="536"/>
    </row>
    <row r="27" spans="2:84" ht="46.8">
      <c r="B27" s="206" t="str">
        <f>'Services Work Package'!B10</f>
        <v>S329700</v>
      </c>
      <c r="C27" s="206" t="str">
        <f>'Services Work Package'!C10</f>
        <v>Address Action Items from Detector Support Services Systems Design &amp; Safety Reviews</v>
      </c>
      <c r="D27" s="210" t="str">
        <f>'Services Work Package'!D10</f>
        <v>Technical Scope: Address Action Items from Detector Support Services Systems Design &amp; Safety Reviews
Work Statement: Evaluate committee action items and address appropriately.</v>
      </c>
      <c r="E27" s="47">
        <f>'Services Work Package'!E10</f>
        <v>10</v>
      </c>
      <c r="F27" s="210">
        <f>'Services Work Package'!F10</f>
        <v>0</v>
      </c>
      <c r="G27" s="214"/>
      <c r="H27" s="47">
        <f>'Services Work Package'!H10</f>
        <v>0</v>
      </c>
      <c r="I27" s="214"/>
      <c r="J27" s="216">
        <f>'Services Work Package'!J10</f>
        <v>0</v>
      </c>
      <c r="K27" s="205">
        <f>'Services Work Package'!K10</f>
        <v>0</v>
      </c>
      <c r="L27" s="217">
        <f>'Services Work Package'!L10</f>
        <v>0</v>
      </c>
      <c r="M27" s="214"/>
      <c r="N27" s="210">
        <f>'Services Work Package'!N10</f>
        <v>8</v>
      </c>
      <c r="O27" s="214"/>
      <c r="P27" s="216">
        <f>'Services Work Package'!P10</f>
        <v>0</v>
      </c>
      <c r="Q27" s="205">
        <f>'Services Work Package'!Q10</f>
        <v>0</v>
      </c>
      <c r="R27" s="205">
        <f>'Services Work Package'!R10</f>
        <v>8</v>
      </c>
      <c r="S27" s="217">
        <f>'Services Work Package'!S10</f>
        <v>0</v>
      </c>
      <c r="T27" s="214"/>
      <c r="U27" s="210">
        <f>'Services Work Package'!U10</f>
        <v>8</v>
      </c>
      <c r="V27" s="214"/>
      <c r="W27" s="216">
        <f>'Services Work Package'!W10</f>
        <v>8</v>
      </c>
      <c r="X27" s="205">
        <f>'Services Work Package'!X10</f>
        <v>0</v>
      </c>
      <c r="Y27" s="205">
        <f>'Services Work Package'!Y10</f>
        <v>0</v>
      </c>
      <c r="Z27" s="205">
        <f>'Services Work Package'!Z10</f>
        <v>0</v>
      </c>
      <c r="AA27" s="205">
        <f>'Services Work Package'!AA10</f>
        <v>0</v>
      </c>
      <c r="AB27" s="217">
        <f>'Services Work Package'!AB10</f>
        <v>0</v>
      </c>
      <c r="AC27" s="214"/>
      <c r="AD27" s="210">
        <f>'Services Work Package'!AD10</f>
        <v>0</v>
      </c>
      <c r="AE27" s="214"/>
      <c r="AF27" s="216">
        <f>'Services Work Package'!AF10</f>
        <v>0</v>
      </c>
      <c r="AG27" s="205">
        <f>'Services Work Package'!AG10</f>
        <v>0</v>
      </c>
      <c r="AH27" s="205">
        <f>'Services Work Package'!AH10</f>
        <v>0</v>
      </c>
      <c r="AI27" s="205">
        <f>'Services Work Package'!AI10</f>
        <v>0</v>
      </c>
      <c r="AJ27" s="205">
        <f>'Services Work Package'!AJ10</f>
        <v>0</v>
      </c>
      <c r="AK27" s="205">
        <f>'Services Work Package'!AK10</f>
        <v>0</v>
      </c>
      <c r="AL27" s="205">
        <f>'Services Work Package'!AL10</f>
        <v>0</v>
      </c>
      <c r="AM27" s="205">
        <f>'Services Work Package'!AM10</f>
        <v>0</v>
      </c>
      <c r="AN27" s="217">
        <f>'Services Work Package'!AN10</f>
        <v>0</v>
      </c>
      <c r="AO27" s="214"/>
      <c r="AP27" s="210">
        <f>'Services Work Package'!AP10</f>
        <v>0</v>
      </c>
      <c r="AQ27" s="214"/>
      <c r="AR27" s="216">
        <f>'Services Work Package'!AR10</f>
        <v>0</v>
      </c>
      <c r="AS27" s="205">
        <f>'Services Work Package'!AS10</f>
        <v>0</v>
      </c>
      <c r="AT27" s="205">
        <f>'Services Work Package'!AT10</f>
        <v>0</v>
      </c>
      <c r="AU27" s="205">
        <f>'Services Work Package'!AU10</f>
        <v>0</v>
      </c>
      <c r="AV27" s="217">
        <f>'Services Work Package'!AV10</f>
        <v>0</v>
      </c>
      <c r="AW27" s="214"/>
      <c r="AX27" s="210">
        <f>'Services Work Package'!AX10</f>
        <v>0</v>
      </c>
      <c r="AY27" s="214"/>
      <c r="AZ27" s="671">
        <f>'Services Work Package'!AZ10</f>
        <v>0</v>
      </c>
      <c r="BA27" s="214"/>
      <c r="BB27" s="606">
        <f>'Services Work Package'!BB10</f>
        <v>0.25</v>
      </c>
      <c r="BC27" s="607">
        <f>'Services Work Package'!BC10</f>
        <v>0</v>
      </c>
      <c r="BD27" s="214"/>
      <c r="BE27" s="210">
        <f>'Services Work Package'!BE10</f>
        <v>0</v>
      </c>
      <c r="BF27" s="214"/>
      <c r="BG27" s="216" t="str">
        <f>'Services Work Package'!BG10</f>
        <v>sPHENIX Engineers, Technicians, Designers and Scientists; effort is well defined/ L4</v>
      </c>
      <c r="BH27" s="217" t="str">
        <f>'Services Work Package'!BH10</f>
        <v>No Materials required for this task/M1</v>
      </c>
      <c r="BI27" s="214"/>
      <c r="BJ27" s="215">
        <f>'Services Work Package'!BJ10</f>
        <v>0</v>
      </c>
      <c r="BK27" s="205">
        <f>'Services Work Package'!BK10</f>
        <v>0</v>
      </c>
      <c r="BL27" s="205">
        <f>'Services Work Package'!BL10</f>
        <v>8</v>
      </c>
      <c r="BM27" s="205">
        <f>'Services Work Package'!BM10</f>
        <v>8</v>
      </c>
      <c r="BN27" s="205">
        <f>'Services Work Package'!BN10</f>
        <v>0</v>
      </c>
      <c r="BO27" s="205">
        <f>'Services Work Package'!BO10</f>
        <v>0</v>
      </c>
      <c r="BP27" s="217">
        <f>'Services Work Package'!BP10</f>
        <v>0</v>
      </c>
      <c r="BQ27" s="9"/>
      <c r="BR27" s="627">
        <f>'Services Work Package'!BR10</f>
        <v>0</v>
      </c>
      <c r="BS27" s="628">
        <f>'Services Work Package'!BS10</f>
        <v>0</v>
      </c>
      <c r="BT27" s="628">
        <f>'Services Work Package'!BT10</f>
        <v>834.4</v>
      </c>
      <c r="BU27" s="628">
        <f>'Services Work Package'!BU10</f>
        <v>648.79999999999995</v>
      </c>
      <c r="BV27" s="628">
        <f>'Services Work Package'!BV10</f>
        <v>0</v>
      </c>
      <c r="BW27" s="628">
        <f>'Services Work Package'!BW10</f>
        <v>0</v>
      </c>
      <c r="BX27" s="629">
        <f>'Services Work Package'!BX10</f>
        <v>0</v>
      </c>
      <c r="BZ27" s="533">
        <f t="shared" si="10"/>
        <v>1483.1999999999998</v>
      </c>
      <c r="CA27" s="534">
        <f t="shared" si="11"/>
        <v>1853.9999999999998</v>
      </c>
      <c r="CB27" s="535">
        <f t="shared" si="12"/>
        <v>0</v>
      </c>
      <c r="CC27" s="536"/>
      <c r="CD27" s="536"/>
      <c r="CE27" s="536"/>
      <c r="CF27" s="536"/>
    </row>
    <row r="28" spans="2:84" ht="46.8">
      <c r="B28" s="206" t="str">
        <f>'Services Work Package'!B11</f>
        <v>S329800</v>
      </c>
      <c r="C28" s="206" t="str">
        <f>'Services Work Package'!C11</f>
        <v>Design/Safety Reviews Complete, Detector Support Services Systems Components Released for Production</v>
      </c>
      <c r="D28" s="210" t="str">
        <f>'Services Work Package'!D11</f>
        <v>Milestone</v>
      </c>
      <c r="E28" s="47">
        <f>'Services Work Package'!E11</f>
        <v>0</v>
      </c>
      <c r="F28" s="210">
        <f>'Services Work Package'!F11</f>
        <v>0</v>
      </c>
      <c r="G28" s="214"/>
      <c r="H28" s="47">
        <f>'Services Work Package'!H11</f>
        <v>0</v>
      </c>
      <c r="I28" s="214"/>
      <c r="J28" s="216">
        <f>'Services Work Package'!J11</f>
        <v>0</v>
      </c>
      <c r="K28" s="205">
        <f>'Services Work Package'!K11</f>
        <v>0</v>
      </c>
      <c r="L28" s="217">
        <f>'Services Work Package'!L11</f>
        <v>0</v>
      </c>
      <c r="M28" s="214"/>
      <c r="N28" s="210">
        <f>'Services Work Package'!N11</f>
        <v>0</v>
      </c>
      <c r="O28" s="214"/>
      <c r="P28" s="216">
        <f>'Services Work Package'!P11</f>
        <v>0</v>
      </c>
      <c r="Q28" s="205">
        <f>'Services Work Package'!Q11</f>
        <v>0</v>
      </c>
      <c r="R28" s="205">
        <f>'Services Work Package'!R11</f>
        <v>0</v>
      </c>
      <c r="S28" s="217">
        <f>'Services Work Package'!S11</f>
        <v>0</v>
      </c>
      <c r="T28" s="214"/>
      <c r="U28" s="210">
        <f>'Services Work Package'!U11</f>
        <v>0</v>
      </c>
      <c r="V28" s="214"/>
      <c r="W28" s="216">
        <f>'Services Work Package'!W11</f>
        <v>0</v>
      </c>
      <c r="X28" s="205">
        <f>'Services Work Package'!X11</f>
        <v>0</v>
      </c>
      <c r="Y28" s="205">
        <f>'Services Work Package'!Y11</f>
        <v>0</v>
      </c>
      <c r="Z28" s="205">
        <f>'Services Work Package'!Z11</f>
        <v>0</v>
      </c>
      <c r="AA28" s="205">
        <f>'Services Work Package'!AA11</f>
        <v>0</v>
      </c>
      <c r="AB28" s="217">
        <f>'Services Work Package'!AB11</f>
        <v>0</v>
      </c>
      <c r="AC28" s="214"/>
      <c r="AD28" s="210">
        <f>'Services Work Package'!AD11</f>
        <v>0</v>
      </c>
      <c r="AE28" s="214"/>
      <c r="AF28" s="216">
        <f>'Services Work Package'!AF11</f>
        <v>0</v>
      </c>
      <c r="AG28" s="205">
        <f>'Services Work Package'!AG11</f>
        <v>0</v>
      </c>
      <c r="AH28" s="205">
        <f>'Services Work Package'!AH11</f>
        <v>0</v>
      </c>
      <c r="AI28" s="205">
        <f>'Services Work Package'!AI11</f>
        <v>0</v>
      </c>
      <c r="AJ28" s="205">
        <f>'Services Work Package'!AJ11</f>
        <v>0</v>
      </c>
      <c r="AK28" s="205">
        <f>'Services Work Package'!AK11</f>
        <v>0</v>
      </c>
      <c r="AL28" s="205">
        <f>'Services Work Package'!AL11</f>
        <v>0</v>
      </c>
      <c r="AM28" s="205">
        <f>'Services Work Package'!AM11</f>
        <v>0</v>
      </c>
      <c r="AN28" s="217">
        <f>'Services Work Package'!AN11</f>
        <v>0</v>
      </c>
      <c r="AO28" s="214"/>
      <c r="AP28" s="210">
        <f>'Services Work Package'!AP11</f>
        <v>0</v>
      </c>
      <c r="AQ28" s="214"/>
      <c r="AR28" s="216">
        <f>'Services Work Package'!AR11</f>
        <v>0</v>
      </c>
      <c r="AS28" s="205">
        <f>'Services Work Package'!AS11</f>
        <v>0</v>
      </c>
      <c r="AT28" s="205">
        <f>'Services Work Package'!AT11</f>
        <v>0</v>
      </c>
      <c r="AU28" s="205">
        <f>'Services Work Package'!AU11</f>
        <v>0</v>
      </c>
      <c r="AV28" s="217">
        <f>'Services Work Package'!AV11</f>
        <v>0</v>
      </c>
      <c r="AW28" s="214"/>
      <c r="AX28" s="210">
        <f>'Services Work Package'!AX11</f>
        <v>0</v>
      </c>
      <c r="AY28" s="214"/>
      <c r="AZ28" s="671">
        <f>'Services Work Package'!AZ11</f>
        <v>0</v>
      </c>
      <c r="BA28" s="214"/>
      <c r="BB28" s="606">
        <f>'Services Work Package'!BB11</f>
        <v>0</v>
      </c>
      <c r="BC28" s="607">
        <f>'Services Work Package'!BC11</f>
        <v>0</v>
      </c>
      <c r="BD28" s="214"/>
      <c r="BE28" s="210">
        <f>'Services Work Package'!BE11</f>
        <v>0</v>
      </c>
      <c r="BF28" s="214"/>
      <c r="BG28" s="216" t="str">
        <f>'Services Work Package'!BG11</f>
        <v>n/a</v>
      </c>
      <c r="BH28" s="217" t="str">
        <f>'Services Work Package'!BH11</f>
        <v>n/a</v>
      </c>
      <c r="BI28" s="214"/>
      <c r="BJ28" s="215">
        <f>'Services Work Package'!BJ11</f>
        <v>0</v>
      </c>
      <c r="BK28" s="205">
        <f>'Services Work Package'!BK11</f>
        <v>0</v>
      </c>
      <c r="BL28" s="205">
        <f>'Services Work Package'!BL11</f>
        <v>0</v>
      </c>
      <c r="BM28" s="205">
        <f>'Services Work Package'!BM11</f>
        <v>0</v>
      </c>
      <c r="BN28" s="205">
        <f>'Services Work Package'!BN11</f>
        <v>0</v>
      </c>
      <c r="BO28" s="205">
        <f>'Services Work Package'!BO11</f>
        <v>0</v>
      </c>
      <c r="BP28" s="217">
        <f>'Services Work Package'!BP11</f>
        <v>0</v>
      </c>
      <c r="BQ28" s="9"/>
      <c r="BR28" s="627">
        <f>'Services Work Package'!BR11</f>
        <v>0</v>
      </c>
      <c r="BS28" s="628">
        <f>'Services Work Package'!BS11</f>
        <v>0</v>
      </c>
      <c r="BT28" s="628">
        <f>'Services Work Package'!BT11</f>
        <v>0</v>
      </c>
      <c r="BU28" s="628">
        <f>'Services Work Package'!BU11</f>
        <v>0</v>
      </c>
      <c r="BV28" s="628">
        <f>'Services Work Package'!BV11</f>
        <v>0</v>
      </c>
      <c r="BW28" s="628">
        <f>'Services Work Package'!BW11</f>
        <v>0</v>
      </c>
      <c r="BX28" s="629">
        <f>'Services Work Package'!BX11</f>
        <v>0</v>
      </c>
      <c r="BZ28" s="533">
        <f t="shared" si="10"/>
        <v>0</v>
      </c>
      <c r="CA28" s="534">
        <f t="shared" si="11"/>
        <v>0</v>
      </c>
      <c r="CB28" s="535">
        <f t="shared" si="12"/>
        <v>0</v>
      </c>
      <c r="CC28" s="536"/>
      <c r="CD28" s="536"/>
      <c r="CE28" s="536"/>
      <c r="CF28" s="536"/>
    </row>
    <row r="29" spans="2:84" ht="31.2">
      <c r="B29" s="206" t="str">
        <f>'Services Work Package'!B12</f>
        <v>S329900</v>
      </c>
      <c r="C29" s="206" t="str">
        <f>'Services Work Package'!C12</f>
        <v>Prepare Detector Support Services Systems Components Procurement Package(s)</v>
      </c>
      <c r="D29" s="210" t="str">
        <f>'Services Work Package'!D12</f>
        <v>Technical Scope: Prepare Detector Support Services Systems Components Procurement Package(s)
Work Statement: Prepare bid documents and initiate procurement of components.</v>
      </c>
      <c r="E29" s="47">
        <f>'Services Work Package'!E12</f>
        <v>20</v>
      </c>
      <c r="F29" s="210">
        <f>'Services Work Package'!F12</f>
        <v>0</v>
      </c>
      <c r="G29" s="214"/>
      <c r="H29" s="47">
        <f>'Services Work Package'!H12</f>
        <v>0</v>
      </c>
      <c r="I29" s="214"/>
      <c r="J29" s="216">
        <f>'Services Work Package'!J12</f>
        <v>0</v>
      </c>
      <c r="K29" s="205">
        <f>'Services Work Package'!K12</f>
        <v>0</v>
      </c>
      <c r="L29" s="217">
        <f>'Services Work Package'!L12</f>
        <v>0</v>
      </c>
      <c r="M29" s="214"/>
      <c r="N29" s="210">
        <f>'Services Work Package'!N12</f>
        <v>16</v>
      </c>
      <c r="O29" s="214"/>
      <c r="P29" s="216">
        <f>'Services Work Package'!P12</f>
        <v>0</v>
      </c>
      <c r="Q29" s="205">
        <f>'Services Work Package'!Q12</f>
        <v>0</v>
      </c>
      <c r="R29" s="205">
        <f>'Services Work Package'!R12</f>
        <v>16</v>
      </c>
      <c r="S29" s="217">
        <f>'Services Work Package'!S12</f>
        <v>0</v>
      </c>
      <c r="T29" s="214"/>
      <c r="U29" s="210">
        <f>'Services Work Package'!U12</f>
        <v>16</v>
      </c>
      <c r="V29" s="214"/>
      <c r="W29" s="216">
        <f>'Services Work Package'!W12</f>
        <v>16</v>
      </c>
      <c r="X29" s="205">
        <f>'Services Work Package'!X12</f>
        <v>0</v>
      </c>
      <c r="Y29" s="205">
        <f>'Services Work Package'!Y12</f>
        <v>0</v>
      </c>
      <c r="Z29" s="205">
        <f>'Services Work Package'!Z12</f>
        <v>0</v>
      </c>
      <c r="AA29" s="205">
        <f>'Services Work Package'!AA12</f>
        <v>0</v>
      </c>
      <c r="AB29" s="217">
        <f>'Services Work Package'!AB12</f>
        <v>0</v>
      </c>
      <c r="AC29" s="214"/>
      <c r="AD29" s="210">
        <f>'Services Work Package'!AD12</f>
        <v>0</v>
      </c>
      <c r="AE29" s="214"/>
      <c r="AF29" s="216">
        <f>'Services Work Package'!AF12</f>
        <v>0</v>
      </c>
      <c r="AG29" s="205">
        <f>'Services Work Package'!AG12</f>
        <v>0</v>
      </c>
      <c r="AH29" s="205">
        <f>'Services Work Package'!AH12</f>
        <v>0</v>
      </c>
      <c r="AI29" s="205">
        <f>'Services Work Package'!AI12</f>
        <v>0</v>
      </c>
      <c r="AJ29" s="205">
        <f>'Services Work Package'!AJ12</f>
        <v>0</v>
      </c>
      <c r="AK29" s="205">
        <f>'Services Work Package'!AK12</f>
        <v>0</v>
      </c>
      <c r="AL29" s="205">
        <f>'Services Work Package'!AL12</f>
        <v>0</v>
      </c>
      <c r="AM29" s="205">
        <f>'Services Work Package'!AM12</f>
        <v>0</v>
      </c>
      <c r="AN29" s="217">
        <f>'Services Work Package'!AN12</f>
        <v>0</v>
      </c>
      <c r="AO29" s="214"/>
      <c r="AP29" s="210">
        <f>'Services Work Package'!AP12</f>
        <v>0</v>
      </c>
      <c r="AQ29" s="214"/>
      <c r="AR29" s="216">
        <f>'Services Work Package'!AR12</f>
        <v>0</v>
      </c>
      <c r="AS29" s="205">
        <f>'Services Work Package'!AS12</f>
        <v>0</v>
      </c>
      <c r="AT29" s="205">
        <f>'Services Work Package'!AT12</f>
        <v>0</v>
      </c>
      <c r="AU29" s="205">
        <f>'Services Work Package'!AU12</f>
        <v>0</v>
      </c>
      <c r="AV29" s="217">
        <f>'Services Work Package'!AV12</f>
        <v>0</v>
      </c>
      <c r="AW29" s="214"/>
      <c r="AX29" s="210">
        <f>'Services Work Package'!AX12</f>
        <v>0</v>
      </c>
      <c r="AY29" s="214"/>
      <c r="AZ29" s="671">
        <f>'Services Work Package'!AZ12</f>
        <v>0</v>
      </c>
      <c r="BA29" s="214"/>
      <c r="BB29" s="606">
        <f>'Services Work Package'!BB12</f>
        <v>0.25</v>
      </c>
      <c r="BC29" s="607">
        <f>'Services Work Package'!BC12</f>
        <v>0</v>
      </c>
      <c r="BD29" s="214"/>
      <c r="BE29" s="210">
        <f>'Services Work Package'!BE12</f>
        <v>0</v>
      </c>
      <c r="BF29" s="214"/>
      <c r="BG29" s="216" t="str">
        <f>'Services Work Package'!BG12</f>
        <v>sPHENIX Engineers, Technicians, Designers and Scientists; effort is well defined/ L4</v>
      </c>
      <c r="BH29" s="217" t="str">
        <f>'Services Work Package'!BH12</f>
        <v>No Materials required for this task/M1</v>
      </c>
      <c r="BI29" s="214"/>
      <c r="BJ29" s="215">
        <f>'Services Work Package'!BJ12</f>
        <v>0</v>
      </c>
      <c r="BK29" s="205">
        <f>'Services Work Package'!BK12</f>
        <v>0</v>
      </c>
      <c r="BL29" s="205">
        <f>'Services Work Package'!BL12</f>
        <v>16</v>
      </c>
      <c r="BM29" s="205">
        <f>'Services Work Package'!BM12</f>
        <v>16</v>
      </c>
      <c r="BN29" s="205">
        <f>'Services Work Package'!BN12</f>
        <v>0</v>
      </c>
      <c r="BO29" s="205">
        <f>'Services Work Package'!BO12</f>
        <v>0</v>
      </c>
      <c r="BP29" s="217">
        <f>'Services Work Package'!BP12</f>
        <v>0</v>
      </c>
      <c r="BQ29" s="9"/>
      <c r="BR29" s="627">
        <f>'Services Work Package'!BR12</f>
        <v>0</v>
      </c>
      <c r="BS29" s="628">
        <f>'Services Work Package'!BS12</f>
        <v>0</v>
      </c>
      <c r="BT29" s="628">
        <f>'Services Work Package'!BT12</f>
        <v>1668.8</v>
      </c>
      <c r="BU29" s="628">
        <f>'Services Work Package'!BU12</f>
        <v>1297.5999999999999</v>
      </c>
      <c r="BV29" s="628">
        <f>'Services Work Package'!BV12</f>
        <v>0</v>
      </c>
      <c r="BW29" s="628">
        <f>'Services Work Package'!BW12</f>
        <v>0</v>
      </c>
      <c r="BX29" s="629">
        <f>'Services Work Package'!BX12</f>
        <v>0</v>
      </c>
      <c r="BZ29" s="533">
        <f t="shared" si="10"/>
        <v>2966.3999999999996</v>
      </c>
      <c r="CA29" s="534">
        <f t="shared" si="11"/>
        <v>3707.9999999999995</v>
      </c>
      <c r="CB29" s="535">
        <f t="shared" si="12"/>
        <v>0</v>
      </c>
      <c r="CC29" s="536"/>
      <c r="CD29" s="536"/>
      <c r="CE29" s="536"/>
      <c r="CF29" s="536"/>
    </row>
    <row r="30" spans="2:84" ht="31.2">
      <c r="B30" s="206" t="str">
        <f>'Services Work Package'!B13</f>
        <v>S330000</v>
      </c>
      <c r="C30" s="206" t="str">
        <f>'Services Work Package'!C13</f>
        <v>Evaluate &amp; Process Detector Support Services Systems Components Bids</v>
      </c>
      <c r="D30" s="210" t="str">
        <f>'Services Work Package'!D13</f>
        <v>Technical Scope: Evaluate &amp; Process Detector Support Services Systems Components Bids
Work Statement: Evaluate vendor bids, select vendor, place contract with vendor.</v>
      </c>
      <c r="E30" s="47">
        <f>'Services Work Package'!E13</f>
        <v>20</v>
      </c>
      <c r="F30" s="210">
        <f>'Services Work Package'!F13</f>
        <v>0</v>
      </c>
      <c r="G30" s="214"/>
      <c r="H30" s="47">
        <f>'Services Work Package'!H13</f>
        <v>0</v>
      </c>
      <c r="I30" s="214"/>
      <c r="J30" s="216">
        <f>'Services Work Package'!J13</f>
        <v>0</v>
      </c>
      <c r="K30" s="205">
        <f>'Services Work Package'!K13</f>
        <v>0</v>
      </c>
      <c r="L30" s="217">
        <f>'Services Work Package'!L13</f>
        <v>0</v>
      </c>
      <c r="M30" s="214"/>
      <c r="N30" s="210">
        <f>'Services Work Package'!N13</f>
        <v>16</v>
      </c>
      <c r="O30" s="214"/>
      <c r="P30" s="216">
        <f>'Services Work Package'!P13</f>
        <v>0</v>
      </c>
      <c r="Q30" s="205">
        <f>'Services Work Package'!Q13</f>
        <v>0</v>
      </c>
      <c r="R30" s="205">
        <f>'Services Work Package'!R13</f>
        <v>16</v>
      </c>
      <c r="S30" s="217">
        <f>'Services Work Package'!S13</f>
        <v>0</v>
      </c>
      <c r="T30" s="214"/>
      <c r="U30" s="210">
        <f>'Services Work Package'!U13</f>
        <v>16</v>
      </c>
      <c r="V30" s="214"/>
      <c r="W30" s="216">
        <f>'Services Work Package'!W13</f>
        <v>16</v>
      </c>
      <c r="X30" s="205">
        <f>'Services Work Package'!X13</f>
        <v>0</v>
      </c>
      <c r="Y30" s="205">
        <f>'Services Work Package'!Y13</f>
        <v>0</v>
      </c>
      <c r="Z30" s="205">
        <f>'Services Work Package'!Z13</f>
        <v>0</v>
      </c>
      <c r="AA30" s="205">
        <f>'Services Work Package'!AA13</f>
        <v>0</v>
      </c>
      <c r="AB30" s="217">
        <f>'Services Work Package'!AB13</f>
        <v>0</v>
      </c>
      <c r="AC30" s="214"/>
      <c r="AD30" s="210">
        <f>'Services Work Package'!AD13</f>
        <v>0</v>
      </c>
      <c r="AE30" s="214"/>
      <c r="AF30" s="216">
        <f>'Services Work Package'!AF13</f>
        <v>0</v>
      </c>
      <c r="AG30" s="205">
        <f>'Services Work Package'!AG13</f>
        <v>0</v>
      </c>
      <c r="AH30" s="205">
        <f>'Services Work Package'!AH13</f>
        <v>0</v>
      </c>
      <c r="AI30" s="205">
        <f>'Services Work Package'!AI13</f>
        <v>0</v>
      </c>
      <c r="AJ30" s="205">
        <f>'Services Work Package'!AJ13</f>
        <v>0</v>
      </c>
      <c r="AK30" s="205">
        <f>'Services Work Package'!AK13</f>
        <v>0</v>
      </c>
      <c r="AL30" s="205">
        <f>'Services Work Package'!AL13</f>
        <v>0</v>
      </c>
      <c r="AM30" s="205">
        <f>'Services Work Package'!AM13</f>
        <v>0</v>
      </c>
      <c r="AN30" s="217">
        <f>'Services Work Package'!AN13</f>
        <v>0</v>
      </c>
      <c r="AO30" s="214"/>
      <c r="AP30" s="210">
        <f>'Services Work Package'!AP13</f>
        <v>0</v>
      </c>
      <c r="AQ30" s="214"/>
      <c r="AR30" s="216">
        <f>'Services Work Package'!AR13</f>
        <v>0</v>
      </c>
      <c r="AS30" s="205">
        <f>'Services Work Package'!AS13</f>
        <v>0</v>
      </c>
      <c r="AT30" s="205">
        <f>'Services Work Package'!AT13</f>
        <v>0</v>
      </c>
      <c r="AU30" s="205">
        <f>'Services Work Package'!AU13</f>
        <v>0</v>
      </c>
      <c r="AV30" s="217">
        <f>'Services Work Package'!AV13</f>
        <v>0</v>
      </c>
      <c r="AW30" s="214"/>
      <c r="AX30" s="210">
        <f>'Services Work Package'!AX13</f>
        <v>0</v>
      </c>
      <c r="AY30" s="214"/>
      <c r="AZ30" s="671">
        <f>'Services Work Package'!AZ13</f>
        <v>0</v>
      </c>
      <c r="BA30" s="214"/>
      <c r="BB30" s="606">
        <f>'Services Work Package'!BB13</f>
        <v>0.25</v>
      </c>
      <c r="BC30" s="607">
        <f>'Services Work Package'!BC13</f>
        <v>0</v>
      </c>
      <c r="BD30" s="214"/>
      <c r="BE30" s="210">
        <f>'Services Work Package'!BE13</f>
        <v>0</v>
      </c>
      <c r="BF30" s="214"/>
      <c r="BG30" s="216" t="str">
        <f>'Services Work Package'!BG13</f>
        <v>sPHENIX Engineers, Technicians, Designers and Scientists; effort is well defined/ L4</v>
      </c>
      <c r="BH30" s="217" t="str">
        <f>'Services Work Package'!BH13</f>
        <v>No Materials required for this task/M1</v>
      </c>
      <c r="BI30" s="214"/>
      <c r="BJ30" s="215">
        <f>'Services Work Package'!BJ13</f>
        <v>0</v>
      </c>
      <c r="BK30" s="205">
        <f>'Services Work Package'!BK13</f>
        <v>0</v>
      </c>
      <c r="BL30" s="205">
        <f>'Services Work Package'!BL13</f>
        <v>16</v>
      </c>
      <c r="BM30" s="205">
        <f>'Services Work Package'!BM13</f>
        <v>16</v>
      </c>
      <c r="BN30" s="205">
        <f>'Services Work Package'!BN13</f>
        <v>0</v>
      </c>
      <c r="BO30" s="205">
        <f>'Services Work Package'!BO13</f>
        <v>0</v>
      </c>
      <c r="BP30" s="217">
        <f>'Services Work Package'!BP13</f>
        <v>0</v>
      </c>
      <c r="BQ30" s="9"/>
      <c r="BR30" s="627">
        <f>'Services Work Package'!BR13</f>
        <v>0</v>
      </c>
      <c r="BS30" s="628">
        <f>'Services Work Package'!BS13</f>
        <v>0</v>
      </c>
      <c r="BT30" s="628">
        <f>'Services Work Package'!BT13</f>
        <v>1668.8</v>
      </c>
      <c r="BU30" s="628">
        <f>'Services Work Package'!BU13</f>
        <v>1297.5999999999999</v>
      </c>
      <c r="BV30" s="628">
        <f>'Services Work Package'!BV13</f>
        <v>0</v>
      </c>
      <c r="BW30" s="628">
        <f>'Services Work Package'!BW13</f>
        <v>0</v>
      </c>
      <c r="BX30" s="629">
        <f>'Services Work Package'!BX13</f>
        <v>0</v>
      </c>
      <c r="BZ30" s="533">
        <f t="shared" si="10"/>
        <v>2966.3999999999996</v>
      </c>
      <c r="CA30" s="534">
        <f t="shared" si="11"/>
        <v>3707.9999999999995</v>
      </c>
      <c r="CB30" s="535">
        <f t="shared" si="12"/>
        <v>0</v>
      </c>
      <c r="CC30" s="536"/>
      <c r="CD30" s="536"/>
      <c r="CE30" s="536"/>
      <c r="CF30" s="536"/>
    </row>
    <row r="31" spans="2:84" ht="62.4">
      <c r="B31" s="206" t="str">
        <f>'Services Work Package'!B14</f>
        <v xml:space="preserve">S330100 /S330200 </v>
      </c>
      <c r="C31" s="206" t="str">
        <f>'Services Work Package'!C14</f>
        <v>Procure &amp; Deliver Detector Support Services Systems Components (leadtime and fabrication included)</v>
      </c>
      <c r="D31" s="210" t="str">
        <f>'Services Work Package'!D14</f>
        <v>Technical Scope: Procure &amp; Deliver Detector Support Services Systems Components (leadtime and fabrication included)
Work Statement: Track and manage the procurement of all components for this item.</v>
      </c>
      <c r="E31" s="47">
        <f>'Services Work Package'!E14</f>
        <v>50</v>
      </c>
      <c r="F31" s="210">
        <f>'Services Work Package'!F14</f>
        <v>0</v>
      </c>
      <c r="G31" s="214"/>
      <c r="H31" s="47">
        <f>'Services Work Package'!H14</f>
        <v>0</v>
      </c>
      <c r="I31" s="214"/>
      <c r="J31" s="216">
        <f>'Services Work Package'!J14</f>
        <v>0</v>
      </c>
      <c r="K31" s="205">
        <f>'Services Work Package'!K14</f>
        <v>0</v>
      </c>
      <c r="L31" s="217">
        <f>'Services Work Package'!L14</f>
        <v>0</v>
      </c>
      <c r="M31" s="214"/>
      <c r="N31" s="210">
        <f>'Services Work Package'!N14</f>
        <v>40</v>
      </c>
      <c r="O31" s="214"/>
      <c r="P31" s="216">
        <f>'Services Work Package'!P14</f>
        <v>0</v>
      </c>
      <c r="Q31" s="205">
        <f>'Services Work Package'!Q14</f>
        <v>0</v>
      </c>
      <c r="R31" s="205">
        <f>'Services Work Package'!R14</f>
        <v>40</v>
      </c>
      <c r="S31" s="217">
        <f>'Services Work Package'!S14</f>
        <v>0</v>
      </c>
      <c r="T31" s="214"/>
      <c r="U31" s="210">
        <f>'Services Work Package'!U14</f>
        <v>40</v>
      </c>
      <c r="V31" s="214"/>
      <c r="W31" s="216">
        <f>'Services Work Package'!W14</f>
        <v>40</v>
      </c>
      <c r="X31" s="205">
        <f>'Services Work Package'!X14</f>
        <v>0</v>
      </c>
      <c r="Y31" s="205">
        <f>'Services Work Package'!Y14</f>
        <v>0</v>
      </c>
      <c r="Z31" s="205">
        <f>'Services Work Package'!Z14</f>
        <v>0</v>
      </c>
      <c r="AA31" s="205">
        <f>'Services Work Package'!AA14</f>
        <v>0</v>
      </c>
      <c r="AB31" s="217">
        <f>'Services Work Package'!AB14</f>
        <v>0</v>
      </c>
      <c r="AC31" s="214"/>
      <c r="AD31" s="210">
        <f>'Services Work Package'!AD14</f>
        <v>0</v>
      </c>
      <c r="AE31" s="214"/>
      <c r="AF31" s="216">
        <f>'Services Work Package'!AF14</f>
        <v>0</v>
      </c>
      <c r="AG31" s="205">
        <f>'Services Work Package'!AG14</f>
        <v>0</v>
      </c>
      <c r="AH31" s="205">
        <f>'Services Work Package'!AH14</f>
        <v>0</v>
      </c>
      <c r="AI31" s="205">
        <f>'Services Work Package'!AI14</f>
        <v>0</v>
      </c>
      <c r="AJ31" s="205">
        <f>'Services Work Package'!AJ14</f>
        <v>0</v>
      </c>
      <c r="AK31" s="205">
        <f>'Services Work Package'!AK14</f>
        <v>0</v>
      </c>
      <c r="AL31" s="205">
        <f>'Services Work Package'!AL14</f>
        <v>0</v>
      </c>
      <c r="AM31" s="205">
        <f>'Services Work Package'!AM14</f>
        <v>0</v>
      </c>
      <c r="AN31" s="217">
        <f>'Services Work Package'!AN14</f>
        <v>0</v>
      </c>
      <c r="AO31" s="214"/>
      <c r="AP31" s="210">
        <f>'Services Work Package'!AP14</f>
        <v>0</v>
      </c>
      <c r="AQ31" s="214"/>
      <c r="AR31" s="216">
        <f>'Services Work Package'!AR14</f>
        <v>0</v>
      </c>
      <c r="AS31" s="205">
        <f>'Services Work Package'!AS14</f>
        <v>0</v>
      </c>
      <c r="AT31" s="205">
        <f>'Services Work Package'!AT14</f>
        <v>0</v>
      </c>
      <c r="AU31" s="205">
        <f>'Services Work Package'!AU14</f>
        <v>0</v>
      </c>
      <c r="AV31" s="217">
        <f>'Services Work Package'!AV14</f>
        <v>0</v>
      </c>
      <c r="AW31" s="214"/>
      <c r="AX31" s="210">
        <f>'Services Work Package'!AX14</f>
        <v>0</v>
      </c>
      <c r="AY31" s="214"/>
      <c r="AZ31" s="671">
        <f>'Services Work Package'!AZ14</f>
        <v>32000</v>
      </c>
      <c r="BA31" s="214"/>
      <c r="BB31" s="606">
        <f>'Services Work Package'!BB14</f>
        <v>0.25</v>
      </c>
      <c r="BC31" s="607">
        <f>'Services Work Package'!BC14</f>
        <v>0.4</v>
      </c>
      <c r="BD31" s="214"/>
      <c r="BE31" s="210" t="str">
        <f>'Services Work Package'!BE14</f>
        <v>Mostly reuse existing PHENIX support services systems. Expect about $4000 per subsystem new components =8 x $4000 . (cable trays, stands, piping, hardware etc, very prelimineary so use 40% estimate uncertainty on material.</v>
      </c>
      <c r="BF31" s="214"/>
      <c r="BG31" s="216" t="str">
        <f>'Services Work Package'!BG14</f>
        <v>sPHENIX Engineers, Technicians, Designers and Scientists; effort is well defined/ L4</v>
      </c>
      <c r="BH31" s="217" t="str">
        <f>'Services Work Package'!BH14</f>
        <v>Rough order of magnitude estimate, but the work is fairly early though based on similar previous projects. 40% estimate uncertainty is reasonable./M5</v>
      </c>
      <c r="BI31" s="214"/>
      <c r="BJ31" s="215">
        <f>'Services Work Package'!BJ14</f>
        <v>0</v>
      </c>
      <c r="BK31" s="205">
        <f>'Services Work Package'!BK14</f>
        <v>0</v>
      </c>
      <c r="BL31" s="205">
        <f>'Services Work Package'!BL14</f>
        <v>40</v>
      </c>
      <c r="BM31" s="205">
        <f>'Services Work Package'!BM14</f>
        <v>40</v>
      </c>
      <c r="BN31" s="205">
        <f>'Services Work Package'!BN14</f>
        <v>0</v>
      </c>
      <c r="BO31" s="205">
        <f>'Services Work Package'!BO14</f>
        <v>0</v>
      </c>
      <c r="BP31" s="217">
        <f>'Services Work Package'!BP14</f>
        <v>0</v>
      </c>
      <c r="BQ31" s="9"/>
      <c r="BR31" s="627">
        <f>'Services Work Package'!BR14</f>
        <v>0</v>
      </c>
      <c r="BS31" s="628">
        <f>'Services Work Package'!BS14</f>
        <v>0</v>
      </c>
      <c r="BT31" s="628">
        <f>'Services Work Package'!BT14</f>
        <v>4172</v>
      </c>
      <c r="BU31" s="628">
        <f>'Services Work Package'!BU14</f>
        <v>3244</v>
      </c>
      <c r="BV31" s="628">
        <f>'Services Work Package'!BV14</f>
        <v>0</v>
      </c>
      <c r="BW31" s="628">
        <f>'Services Work Package'!BW14</f>
        <v>0</v>
      </c>
      <c r="BX31" s="629">
        <f>'Services Work Package'!BX14</f>
        <v>0</v>
      </c>
      <c r="BZ31" s="533">
        <f t="shared" si="10"/>
        <v>7416</v>
      </c>
      <c r="CA31" s="534">
        <f t="shared" si="11"/>
        <v>9270</v>
      </c>
      <c r="CB31" s="535">
        <f t="shared" si="12"/>
        <v>44800</v>
      </c>
      <c r="CC31" s="536"/>
      <c r="CD31" s="536"/>
      <c r="CE31" s="536"/>
      <c r="CF31" s="536"/>
    </row>
    <row r="32" spans="2:84" ht="31.2">
      <c r="B32" s="206" t="str">
        <f>'Services Work Package'!B15</f>
        <v>S330300</v>
      </c>
      <c r="C32" s="206" t="str">
        <f>'Services Work Package'!C15</f>
        <v>Perform Detector Support Services Systems Components Acceptance</v>
      </c>
      <c r="D32" s="210" t="str">
        <f>'Services Work Package'!D15</f>
        <v>Technical Scope: Perform Detector Support Services Systems Components Acceptance tests.
Work Statement: Receive, inspect and acceptance test all components for this item as appropriate.</v>
      </c>
      <c r="E32" s="47">
        <f>'Services Work Package'!E15</f>
        <v>5</v>
      </c>
      <c r="F32" s="210">
        <f>'Services Work Package'!F15</f>
        <v>0</v>
      </c>
      <c r="G32" s="214"/>
      <c r="H32" s="47">
        <f>'Services Work Package'!H15</f>
        <v>0</v>
      </c>
      <c r="I32" s="214"/>
      <c r="J32" s="216">
        <f>'Services Work Package'!J15</f>
        <v>0</v>
      </c>
      <c r="K32" s="205">
        <f>'Services Work Package'!K15</f>
        <v>0</v>
      </c>
      <c r="L32" s="217">
        <f>'Services Work Package'!L15</f>
        <v>0</v>
      </c>
      <c r="M32" s="214"/>
      <c r="N32" s="210">
        <f>'Services Work Package'!N15</f>
        <v>4</v>
      </c>
      <c r="O32" s="214"/>
      <c r="P32" s="216">
        <f>'Services Work Package'!P15</f>
        <v>0</v>
      </c>
      <c r="Q32" s="205">
        <f>'Services Work Package'!Q15</f>
        <v>0</v>
      </c>
      <c r="R32" s="205">
        <f>'Services Work Package'!R15</f>
        <v>4</v>
      </c>
      <c r="S32" s="217">
        <f>'Services Work Package'!S15</f>
        <v>0</v>
      </c>
      <c r="T32" s="214"/>
      <c r="U32" s="210">
        <f>'Services Work Package'!U15</f>
        <v>4</v>
      </c>
      <c r="V32" s="214"/>
      <c r="W32" s="216">
        <f>'Services Work Package'!W15</f>
        <v>4</v>
      </c>
      <c r="X32" s="205">
        <f>'Services Work Package'!X15</f>
        <v>0</v>
      </c>
      <c r="Y32" s="205">
        <f>'Services Work Package'!Y15</f>
        <v>0</v>
      </c>
      <c r="Z32" s="205">
        <f>'Services Work Package'!Z15</f>
        <v>0</v>
      </c>
      <c r="AA32" s="205">
        <f>'Services Work Package'!AA15</f>
        <v>0</v>
      </c>
      <c r="AB32" s="217">
        <f>'Services Work Package'!AB15</f>
        <v>0</v>
      </c>
      <c r="AC32" s="214"/>
      <c r="AD32" s="210">
        <f>'Services Work Package'!AD15</f>
        <v>20</v>
      </c>
      <c r="AE32" s="214"/>
      <c r="AF32" s="216">
        <f>'Services Work Package'!AF15</f>
        <v>20</v>
      </c>
      <c r="AG32" s="205">
        <f>'Services Work Package'!AG15</f>
        <v>0</v>
      </c>
      <c r="AH32" s="205">
        <f>'Services Work Package'!AH15</f>
        <v>0</v>
      </c>
      <c r="AI32" s="205">
        <f>'Services Work Package'!AI15</f>
        <v>0</v>
      </c>
      <c r="AJ32" s="205">
        <f>'Services Work Package'!AJ15</f>
        <v>0</v>
      </c>
      <c r="AK32" s="205">
        <f>'Services Work Package'!AK15</f>
        <v>0</v>
      </c>
      <c r="AL32" s="205">
        <f>'Services Work Package'!AL15</f>
        <v>0</v>
      </c>
      <c r="AM32" s="205">
        <f>'Services Work Package'!AM15</f>
        <v>0</v>
      </c>
      <c r="AN32" s="217">
        <f>'Services Work Package'!AN15</f>
        <v>0</v>
      </c>
      <c r="AO32" s="214"/>
      <c r="AP32" s="210">
        <f>'Services Work Package'!AP15</f>
        <v>0</v>
      </c>
      <c r="AQ32" s="214"/>
      <c r="AR32" s="216">
        <f>'Services Work Package'!AR15</f>
        <v>0</v>
      </c>
      <c r="AS32" s="205">
        <f>'Services Work Package'!AS15</f>
        <v>0</v>
      </c>
      <c r="AT32" s="205">
        <f>'Services Work Package'!AT15</f>
        <v>0</v>
      </c>
      <c r="AU32" s="205">
        <f>'Services Work Package'!AU15</f>
        <v>0</v>
      </c>
      <c r="AV32" s="217">
        <f>'Services Work Package'!AV15</f>
        <v>0</v>
      </c>
      <c r="AW32" s="214"/>
      <c r="AX32" s="210">
        <f>'Services Work Package'!AX15</f>
        <v>0</v>
      </c>
      <c r="AY32" s="214"/>
      <c r="AZ32" s="671">
        <f>'Services Work Package'!AZ15</f>
        <v>0</v>
      </c>
      <c r="BA32" s="214"/>
      <c r="BB32" s="606">
        <f>'Services Work Package'!BB15</f>
        <v>0.25</v>
      </c>
      <c r="BC32" s="607">
        <f>'Services Work Package'!BC15</f>
        <v>0</v>
      </c>
      <c r="BD32" s="214"/>
      <c r="BE32" s="210">
        <f>'Services Work Package'!BE15</f>
        <v>0</v>
      </c>
      <c r="BF32" s="214"/>
      <c r="BG32" s="216" t="str">
        <f>'Services Work Package'!BG15</f>
        <v>sPHENIX Engineers, Technicians, Designers and Scientists; effort is well defined/ L4</v>
      </c>
      <c r="BH32" s="217" t="str">
        <f>'Services Work Package'!BH15</f>
        <v>No Materials required for this task/M1</v>
      </c>
      <c r="BI32" s="214"/>
      <c r="BJ32" s="215">
        <f>'Services Work Package'!BJ15</f>
        <v>0</v>
      </c>
      <c r="BK32" s="205">
        <f>'Services Work Package'!BK15</f>
        <v>0</v>
      </c>
      <c r="BL32" s="205">
        <f>'Services Work Package'!BL15</f>
        <v>4</v>
      </c>
      <c r="BM32" s="205">
        <f>'Services Work Package'!BM15</f>
        <v>4</v>
      </c>
      <c r="BN32" s="205">
        <f>'Services Work Package'!BN15</f>
        <v>20</v>
      </c>
      <c r="BO32" s="205">
        <f>'Services Work Package'!BO15</f>
        <v>0</v>
      </c>
      <c r="BP32" s="217">
        <f>'Services Work Package'!BP15</f>
        <v>0</v>
      </c>
      <c r="BQ32" s="9"/>
      <c r="BR32" s="627">
        <f>'Services Work Package'!BR15</f>
        <v>0</v>
      </c>
      <c r="BS32" s="628">
        <f>'Services Work Package'!BS15</f>
        <v>0</v>
      </c>
      <c r="BT32" s="628">
        <f>'Services Work Package'!BT15</f>
        <v>417.2</v>
      </c>
      <c r="BU32" s="628">
        <f>'Services Work Package'!BU15</f>
        <v>324.39999999999998</v>
      </c>
      <c r="BV32" s="628">
        <f>'Services Work Package'!BV15</f>
        <v>1622</v>
      </c>
      <c r="BW32" s="628">
        <f>'Services Work Package'!BW15</f>
        <v>0</v>
      </c>
      <c r="BX32" s="629">
        <f>'Services Work Package'!BX15</f>
        <v>0</v>
      </c>
      <c r="BZ32" s="533">
        <f t="shared" si="10"/>
        <v>2363.6</v>
      </c>
      <c r="CA32" s="534">
        <f t="shared" si="11"/>
        <v>2954.5</v>
      </c>
      <c r="CB32" s="535">
        <f t="shared" si="12"/>
        <v>0</v>
      </c>
      <c r="CC32" s="536"/>
      <c r="CD32" s="536"/>
      <c r="CE32" s="536"/>
      <c r="CF32" s="536"/>
    </row>
    <row r="33" spans="2:84" ht="31.8" thickBot="1">
      <c r="B33" s="223" t="str">
        <f>'Services Work Package'!B16</f>
        <v>S330400</v>
      </c>
      <c r="C33" s="223" t="str">
        <f>'Services Work Package'!C16</f>
        <v>Detector Support Services Systems Components Ready for Installation</v>
      </c>
      <c r="D33" s="225" t="str">
        <f>'Services Work Package'!D16</f>
        <v>Milestone</v>
      </c>
      <c r="E33" s="244">
        <f>'Services Work Package'!E16</f>
        <v>0</v>
      </c>
      <c r="F33" s="225">
        <f>'Services Work Package'!F16</f>
        <v>0</v>
      </c>
      <c r="G33" s="226"/>
      <c r="H33" s="244">
        <f>'Services Work Package'!H16</f>
        <v>0</v>
      </c>
      <c r="I33" s="226"/>
      <c r="J33" s="227">
        <f>'Services Work Package'!J16</f>
        <v>0</v>
      </c>
      <c r="K33" s="228">
        <f>'Services Work Package'!K16</f>
        <v>0</v>
      </c>
      <c r="L33" s="229">
        <f>'Services Work Package'!L16</f>
        <v>0</v>
      </c>
      <c r="M33" s="226"/>
      <c r="N33" s="225">
        <f>'Services Work Package'!N16</f>
        <v>0</v>
      </c>
      <c r="O33" s="226"/>
      <c r="P33" s="227">
        <f>'Services Work Package'!P16</f>
        <v>0</v>
      </c>
      <c r="Q33" s="228">
        <f>'Services Work Package'!Q16</f>
        <v>0</v>
      </c>
      <c r="R33" s="228">
        <f>'Services Work Package'!R16</f>
        <v>0</v>
      </c>
      <c r="S33" s="229">
        <f>'Services Work Package'!S16</f>
        <v>0</v>
      </c>
      <c r="T33" s="226"/>
      <c r="U33" s="225">
        <f>'Services Work Package'!U16</f>
        <v>0</v>
      </c>
      <c r="V33" s="226"/>
      <c r="W33" s="227">
        <f>'Services Work Package'!W16</f>
        <v>0</v>
      </c>
      <c r="X33" s="228">
        <f>'Services Work Package'!X16</f>
        <v>0</v>
      </c>
      <c r="Y33" s="228">
        <f>'Services Work Package'!Y16</f>
        <v>0</v>
      </c>
      <c r="Z33" s="228">
        <f>'Services Work Package'!Z16</f>
        <v>0</v>
      </c>
      <c r="AA33" s="228">
        <f>'Services Work Package'!AA16</f>
        <v>0</v>
      </c>
      <c r="AB33" s="229">
        <f>'Services Work Package'!AB16</f>
        <v>0</v>
      </c>
      <c r="AC33" s="226"/>
      <c r="AD33" s="225">
        <f>'Services Work Package'!AD16</f>
        <v>0</v>
      </c>
      <c r="AE33" s="226"/>
      <c r="AF33" s="227">
        <f>'Services Work Package'!AF16</f>
        <v>0</v>
      </c>
      <c r="AG33" s="228">
        <f>'Services Work Package'!AG16</f>
        <v>0</v>
      </c>
      <c r="AH33" s="228">
        <f>'Services Work Package'!AH16</f>
        <v>0</v>
      </c>
      <c r="AI33" s="228">
        <f>'Services Work Package'!AI16</f>
        <v>0</v>
      </c>
      <c r="AJ33" s="228">
        <f>'Services Work Package'!AJ16</f>
        <v>0</v>
      </c>
      <c r="AK33" s="228">
        <f>'Services Work Package'!AK16</f>
        <v>0</v>
      </c>
      <c r="AL33" s="228">
        <f>'Services Work Package'!AL16</f>
        <v>0</v>
      </c>
      <c r="AM33" s="228">
        <f>'Services Work Package'!AM16</f>
        <v>0</v>
      </c>
      <c r="AN33" s="229">
        <f>'Services Work Package'!AN16</f>
        <v>0</v>
      </c>
      <c r="AO33" s="226"/>
      <c r="AP33" s="225">
        <f>'Services Work Package'!AP16</f>
        <v>0</v>
      </c>
      <c r="AQ33" s="226"/>
      <c r="AR33" s="227">
        <f>'Services Work Package'!AR16</f>
        <v>0</v>
      </c>
      <c r="AS33" s="228">
        <f>'Services Work Package'!AS16</f>
        <v>0</v>
      </c>
      <c r="AT33" s="228">
        <f>'Services Work Package'!AT16</f>
        <v>0</v>
      </c>
      <c r="AU33" s="228">
        <f>'Services Work Package'!AU16</f>
        <v>0</v>
      </c>
      <c r="AV33" s="229">
        <f>'Services Work Package'!AV16</f>
        <v>0</v>
      </c>
      <c r="AW33" s="226"/>
      <c r="AX33" s="225">
        <f>'Services Work Package'!AX16</f>
        <v>0</v>
      </c>
      <c r="AY33" s="226"/>
      <c r="AZ33" s="672">
        <f>'Services Work Package'!AZ16</f>
        <v>0</v>
      </c>
      <c r="BA33" s="226"/>
      <c r="BB33" s="608">
        <f>'Services Work Package'!BB16</f>
        <v>0</v>
      </c>
      <c r="BC33" s="609">
        <f>'Services Work Package'!BC16</f>
        <v>0</v>
      </c>
      <c r="BD33" s="226"/>
      <c r="BE33" s="225">
        <f>'Services Work Package'!BE16</f>
        <v>0</v>
      </c>
      <c r="BF33" s="226"/>
      <c r="BG33" s="227" t="str">
        <f>'Services Work Package'!BG16</f>
        <v>n/a</v>
      </c>
      <c r="BH33" s="229" t="str">
        <f>'Services Work Package'!BH16</f>
        <v>n/a</v>
      </c>
      <c r="BI33" s="226"/>
      <c r="BJ33" s="246">
        <f>'Services Work Package'!BJ16</f>
        <v>0</v>
      </c>
      <c r="BK33" s="228">
        <f>'Services Work Package'!BK16</f>
        <v>0</v>
      </c>
      <c r="BL33" s="228">
        <f>'Services Work Package'!BL16</f>
        <v>0</v>
      </c>
      <c r="BM33" s="228">
        <f>'Services Work Package'!BM16</f>
        <v>0</v>
      </c>
      <c r="BN33" s="228">
        <f>'Services Work Package'!BN16</f>
        <v>0</v>
      </c>
      <c r="BO33" s="228">
        <f>'Services Work Package'!BO16</f>
        <v>0</v>
      </c>
      <c r="BP33" s="229">
        <f>'Services Work Package'!BP16</f>
        <v>0</v>
      </c>
      <c r="BQ33" s="9"/>
      <c r="BR33" s="630">
        <f>'Services Work Package'!BR16</f>
        <v>0</v>
      </c>
      <c r="BS33" s="631">
        <f>'Services Work Package'!BS16</f>
        <v>0</v>
      </c>
      <c r="BT33" s="631">
        <f>'Services Work Package'!BT16</f>
        <v>0</v>
      </c>
      <c r="BU33" s="631">
        <f>'Services Work Package'!BU16</f>
        <v>0</v>
      </c>
      <c r="BV33" s="631">
        <f>'Services Work Package'!BV16</f>
        <v>0</v>
      </c>
      <c r="BW33" s="631">
        <f>'Services Work Package'!BW16</f>
        <v>0</v>
      </c>
      <c r="BX33" s="632">
        <f>'Services Work Package'!BX16</f>
        <v>0</v>
      </c>
      <c r="BZ33" s="633">
        <f t="shared" si="10"/>
        <v>0</v>
      </c>
      <c r="CA33" s="634">
        <f t="shared" si="11"/>
        <v>0</v>
      </c>
      <c r="CB33" s="635">
        <f t="shared" si="12"/>
        <v>0</v>
      </c>
      <c r="CC33" s="536"/>
      <c r="CD33" s="536"/>
      <c r="CE33" s="536"/>
      <c r="CF33" s="536"/>
    </row>
    <row r="34" spans="2:84" ht="36.6" thickBot="1">
      <c r="B34" s="680" t="str">
        <f>'Racks Work Package'!C4</f>
        <v>2.04.01.03</v>
      </c>
      <c r="C34" s="200" t="str">
        <f>'Racks Work Package'!C5</f>
        <v>Detector Electronics Racks and Rack generic support systems</v>
      </c>
      <c r="D34" s="235"/>
      <c r="E34" s="54"/>
      <c r="F34" s="54"/>
      <c r="G34" s="353"/>
      <c r="H34" s="54"/>
      <c r="I34" s="353"/>
      <c r="J34" s="236"/>
      <c r="K34" s="237"/>
      <c r="L34" s="238"/>
      <c r="M34" s="353"/>
      <c r="N34" s="54"/>
      <c r="O34" s="353"/>
      <c r="P34" s="236"/>
      <c r="Q34" s="237"/>
      <c r="R34" s="237"/>
      <c r="S34" s="238"/>
      <c r="T34" s="353"/>
      <c r="U34" s="54"/>
      <c r="V34" s="353"/>
      <c r="W34" s="236"/>
      <c r="X34" s="237"/>
      <c r="Y34" s="237"/>
      <c r="Z34" s="237"/>
      <c r="AA34" s="237"/>
      <c r="AB34" s="238"/>
      <c r="AC34" s="353"/>
      <c r="AD34" s="54"/>
      <c r="AE34" s="353"/>
      <c r="AF34" s="236"/>
      <c r="AG34" s="237"/>
      <c r="AH34" s="237"/>
      <c r="AI34" s="237"/>
      <c r="AJ34" s="237"/>
      <c r="AK34" s="237"/>
      <c r="AL34" s="237"/>
      <c r="AM34" s="237"/>
      <c r="AN34" s="238"/>
      <c r="AO34" s="353"/>
      <c r="AP34" s="54"/>
      <c r="AQ34" s="353"/>
      <c r="AR34" s="236"/>
      <c r="AS34" s="237"/>
      <c r="AT34" s="237"/>
      <c r="AU34" s="237"/>
      <c r="AV34" s="238"/>
      <c r="AW34" s="55"/>
      <c r="AX34" s="54"/>
      <c r="AY34" s="55"/>
      <c r="AZ34" s="669">
        <f t="shared" ref="AZ34" si="13">SUM(AZ35:AZ44)</f>
        <v>32000</v>
      </c>
      <c r="BA34" s="240"/>
      <c r="BB34" s="596"/>
      <c r="BC34" s="597"/>
      <c r="BD34" s="55"/>
      <c r="BE34" s="54"/>
      <c r="BF34" s="55"/>
      <c r="BG34" s="236"/>
      <c r="BH34" s="238"/>
      <c r="BI34" s="55"/>
      <c r="BJ34" s="967"/>
      <c r="BK34" s="968"/>
      <c r="BL34" s="968"/>
      <c r="BM34" s="968"/>
      <c r="BN34" s="968"/>
      <c r="BO34" s="968"/>
      <c r="BP34" s="969"/>
      <c r="BQ34" s="9"/>
      <c r="BR34" s="642">
        <f>SUM(BR35:BR44)</f>
        <v>0</v>
      </c>
      <c r="BS34" s="643">
        <f t="shared" ref="BS34:BX34" si="14">SUM(BS35:BS44)</f>
        <v>0</v>
      </c>
      <c r="BT34" s="643">
        <f t="shared" si="14"/>
        <v>33376</v>
      </c>
      <c r="BU34" s="643">
        <f t="shared" si="14"/>
        <v>43469.599999999999</v>
      </c>
      <c r="BV34" s="643">
        <f t="shared" si="14"/>
        <v>3244</v>
      </c>
      <c r="BW34" s="643">
        <f t="shared" si="14"/>
        <v>0</v>
      </c>
      <c r="BX34" s="644">
        <f t="shared" si="14"/>
        <v>0</v>
      </c>
      <c r="BZ34" s="645">
        <f t="shared" ref="BZ34:CB34" si="15">SUM(BZ35:BZ44)</f>
        <v>80089.599999999991</v>
      </c>
      <c r="CA34" s="646">
        <f t="shared" si="15"/>
        <v>100112</v>
      </c>
      <c r="CB34" s="647">
        <f t="shared" si="15"/>
        <v>44800</v>
      </c>
      <c r="CC34" s="536"/>
      <c r="CD34" s="536"/>
      <c r="CE34" s="536"/>
      <c r="CF34" s="536"/>
    </row>
    <row r="35" spans="2:84" ht="31.2">
      <c r="B35" s="224" t="str">
        <f>'Racks Work Package'!B7</f>
        <v>S330600 /S330600</v>
      </c>
      <c r="C35" s="224" t="str">
        <f>'Racks Work Package'!C7</f>
        <v>Analyze Detector Electronics Racks and Rack generic support systems Requirements</v>
      </c>
      <c r="D35" s="230" t="str">
        <f>'Racks Work Package'!D7</f>
        <v>Technical Scope : Analyze Detector Electronics Racks and Rack generic support systems Requirements.
Work Statement: Gather all relevant information from existing PHENIX documentation.</v>
      </c>
      <c r="E35" s="252">
        <f>'Racks Work Package'!E7</f>
        <v>40</v>
      </c>
      <c r="F35" s="230">
        <f>'Racks Work Package'!F7</f>
        <v>0</v>
      </c>
      <c r="G35" s="231"/>
      <c r="H35" s="252">
        <f>'Racks Work Package'!H7</f>
        <v>0</v>
      </c>
      <c r="I35" s="231"/>
      <c r="J35" s="232">
        <f>'Racks Work Package'!J7</f>
        <v>0</v>
      </c>
      <c r="K35" s="233">
        <f>'Racks Work Package'!K7</f>
        <v>0</v>
      </c>
      <c r="L35" s="234">
        <f>'Racks Work Package'!L7</f>
        <v>0</v>
      </c>
      <c r="M35" s="231"/>
      <c r="N35" s="230">
        <f>'Racks Work Package'!N7</f>
        <v>0</v>
      </c>
      <c r="O35" s="231"/>
      <c r="P35" s="232">
        <f>'Racks Work Package'!P7</f>
        <v>0</v>
      </c>
      <c r="Q35" s="233">
        <f>'Racks Work Package'!Q7</f>
        <v>0</v>
      </c>
      <c r="R35" s="233">
        <f>'Racks Work Package'!R7</f>
        <v>0</v>
      </c>
      <c r="S35" s="234">
        <f>'Racks Work Package'!S7</f>
        <v>0</v>
      </c>
      <c r="T35" s="231"/>
      <c r="U35" s="230">
        <f>'Racks Work Package'!U7</f>
        <v>0</v>
      </c>
      <c r="V35" s="231"/>
      <c r="W35" s="232">
        <f>'Racks Work Package'!W7</f>
        <v>0</v>
      </c>
      <c r="X35" s="233">
        <f>'Racks Work Package'!X7</f>
        <v>0</v>
      </c>
      <c r="Y35" s="233">
        <f>'Racks Work Package'!Y7</f>
        <v>0</v>
      </c>
      <c r="Z35" s="233">
        <f>'Racks Work Package'!Z7</f>
        <v>0</v>
      </c>
      <c r="AA35" s="233">
        <f>'Racks Work Package'!AA7</f>
        <v>0</v>
      </c>
      <c r="AB35" s="234">
        <f>'Racks Work Package'!AB7</f>
        <v>0</v>
      </c>
      <c r="AC35" s="231"/>
      <c r="AD35" s="230">
        <f>'Racks Work Package'!AD7</f>
        <v>0</v>
      </c>
      <c r="AE35" s="231"/>
      <c r="AF35" s="232">
        <f>'Racks Work Package'!AF7</f>
        <v>0</v>
      </c>
      <c r="AG35" s="233">
        <f>'Racks Work Package'!AG7</f>
        <v>0</v>
      </c>
      <c r="AH35" s="233">
        <f>'Racks Work Package'!AH7</f>
        <v>0</v>
      </c>
      <c r="AI35" s="233">
        <f>'Racks Work Package'!AI7</f>
        <v>0</v>
      </c>
      <c r="AJ35" s="233">
        <f>'Racks Work Package'!AJ7</f>
        <v>0</v>
      </c>
      <c r="AK35" s="233">
        <f>'Racks Work Package'!AK7</f>
        <v>0</v>
      </c>
      <c r="AL35" s="233">
        <f>'Racks Work Package'!AL7</f>
        <v>0</v>
      </c>
      <c r="AM35" s="233">
        <f>'Racks Work Package'!AM7</f>
        <v>0</v>
      </c>
      <c r="AN35" s="234">
        <f>'Racks Work Package'!AN7</f>
        <v>0</v>
      </c>
      <c r="AO35" s="231"/>
      <c r="AP35" s="230">
        <f>'Racks Work Package'!AP7</f>
        <v>0</v>
      </c>
      <c r="AQ35" s="231"/>
      <c r="AR35" s="232">
        <f>'Racks Work Package'!AR7</f>
        <v>0</v>
      </c>
      <c r="AS35" s="233">
        <f>'Racks Work Package'!AS7</f>
        <v>0</v>
      </c>
      <c r="AT35" s="233">
        <f>'Racks Work Package'!AT7</f>
        <v>0</v>
      </c>
      <c r="AU35" s="233">
        <f>'Racks Work Package'!AU7</f>
        <v>0</v>
      </c>
      <c r="AV35" s="234">
        <f>'Racks Work Package'!AV7</f>
        <v>0</v>
      </c>
      <c r="AW35" s="231"/>
      <c r="AX35" s="230">
        <f>'Racks Work Package'!AX7</f>
        <v>0</v>
      </c>
      <c r="AY35" s="231"/>
      <c r="AZ35" s="670">
        <f>'Racks Work Package'!AZ7</f>
        <v>0</v>
      </c>
      <c r="BA35" s="231"/>
      <c r="BB35" s="604">
        <f>'Racks Work Package'!BB7</f>
        <v>0.25</v>
      </c>
      <c r="BC35" s="605">
        <f>'Racks Work Package'!BC7</f>
        <v>0</v>
      </c>
      <c r="BD35" s="231"/>
      <c r="BE35" s="230">
        <f>'Racks Work Package'!BE7</f>
        <v>0</v>
      </c>
      <c r="BF35" s="231"/>
      <c r="BG35" s="232" t="str">
        <f>'Racks Work Package'!BG7</f>
        <v>sPHENIX Engineers, Technicians, Designers and Scientists; effort is well defined/ L4</v>
      </c>
      <c r="BH35" s="234" t="str">
        <f>'Racks Work Package'!BH7</f>
        <v>No Materials required for this task/M1</v>
      </c>
      <c r="BI35" s="231"/>
      <c r="BJ35" s="254">
        <f>'Racks Work Package'!BJ7</f>
        <v>0</v>
      </c>
      <c r="BK35" s="233">
        <f>'Racks Work Package'!BK7</f>
        <v>0</v>
      </c>
      <c r="BL35" s="233">
        <f>'Racks Work Package'!BL7</f>
        <v>0</v>
      </c>
      <c r="BM35" s="233">
        <f>'Racks Work Package'!BM7</f>
        <v>0</v>
      </c>
      <c r="BN35" s="233">
        <f>'Racks Work Package'!BN7</f>
        <v>0</v>
      </c>
      <c r="BO35" s="233">
        <f>'Racks Work Package'!BO7</f>
        <v>0</v>
      </c>
      <c r="BP35" s="234">
        <f>'Racks Work Package'!BP7</f>
        <v>0</v>
      </c>
      <c r="BQ35" s="9"/>
      <c r="BR35" s="636">
        <f>'Racks Work Package'!BR7</f>
        <v>0</v>
      </c>
      <c r="BS35" s="637">
        <f>'Racks Work Package'!BS7</f>
        <v>0</v>
      </c>
      <c r="BT35" s="637">
        <f>'Racks Work Package'!BT7</f>
        <v>0</v>
      </c>
      <c r="BU35" s="637">
        <f>'Racks Work Package'!BU7</f>
        <v>0</v>
      </c>
      <c r="BV35" s="637">
        <f>'Racks Work Package'!BV7</f>
        <v>0</v>
      </c>
      <c r="BW35" s="637">
        <f>'Racks Work Package'!BW7</f>
        <v>0</v>
      </c>
      <c r="BX35" s="638">
        <f>'Racks Work Package'!BX7</f>
        <v>0</v>
      </c>
      <c r="BZ35" s="639">
        <f t="shared" ref="BZ35:BZ44" si="16">SUM(BR35:BX35)</f>
        <v>0</v>
      </c>
      <c r="CA35" s="640">
        <f t="shared" ref="CA35:CA44" si="17">BZ35*(1+BB35)</f>
        <v>0</v>
      </c>
      <c r="CB35" s="641">
        <f t="shared" ref="CB35:CB44" si="18">AZ35*(1+BC35)</f>
        <v>0</v>
      </c>
      <c r="CC35" s="536"/>
      <c r="CD35" s="536"/>
      <c r="CE35" s="536"/>
      <c r="CF35" s="536"/>
    </row>
    <row r="36" spans="2:84" ht="78">
      <c r="B36" s="206" t="str">
        <f>'Racks Work Package'!B8</f>
        <v>S330700</v>
      </c>
      <c r="C36" s="206" t="str">
        <f>'Racks Work Package'!C8</f>
        <v>Create Layout/Schematic Drawings &amp; Design, Specification Control Documents, Assembly &amp; Detail Drawings for Detector Electronics Racks and Rack generic support systems</v>
      </c>
      <c r="D36" s="210" t="str">
        <f>'Racks Work Package'!D8</f>
        <v>Technical Scope: Create Layout/Schematic Drawings &amp; Design, Specification Control Documents, Assembly &amp; Detail Drawings for Detector Electronics Racks and Rack generic support systems.
Work Statement: Make appropriate detail drawings for Detector Electronics Racks.</v>
      </c>
      <c r="E36" s="47">
        <f>'Racks Work Package'!E8</f>
        <v>30</v>
      </c>
      <c r="F36" s="210">
        <f>'Racks Work Package'!F8</f>
        <v>0</v>
      </c>
      <c r="G36" s="214"/>
      <c r="H36" s="47">
        <f>'Racks Work Package'!H8</f>
        <v>0</v>
      </c>
      <c r="I36" s="214"/>
      <c r="J36" s="216">
        <f>'Racks Work Package'!J8</f>
        <v>0</v>
      </c>
      <c r="K36" s="205">
        <f>'Racks Work Package'!K8</f>
        <v>0</v>
      </c>
      <c r="L36" s="217">
        <f>'Racks Work Package'!L8</f>
        <v>0</v>
      </c>
      <c r="M36" s="214"/>
      <c r="N36" s="210">
        <f>'Racks Work Package'!N8</f>
        <v>48</v>
      </c>
      <c r="O36" s="214"/>
      <c r="P36" s="216">
        <f>'Racks Work Package'!P8</f>
        <v>0</v>
      </c>
      <c r="Q36" s="205">
        <f>'Racks Work Package'!Q8</f>
        <v>0</v>
      </c>
      <c r="R36" s="205">
        <f>'Racks Work Package'!R8</f>
        <v>24</v>
      </c>
      <c r="S36" s="217">
        <f>'Racks Work Package'!S8</f>
        <v>24</v>
      </c>
      <c r="T36" s="214"/>
      <c r="U36" s="210">
        <f>'Racks Work Package'!U8</f>
        <v>96</v>
      </c>
      <c r="V36" s="214"/>
      <c r="W36" s="216">
        <f>'Racks Work Package'!W8</f>
        <v>24</v>
      </c>
      <c r="X36" s="205">
        <f>'Racks Work Package'!X8</f>
        <v>24</v>
      </c>
      <c r="Y36" s="205">
        <f>'Racks Work Package'!Y8</f>
        <v>0</v>
      </c>
      <c r="Z36" s="205">
        <f>'Racks Work Package'!Z8</f>
        <v>48</v>
      </c>
      <c r="AA36" s="205">
        <f>'Racks Work Package'!AA8</f>
        <v>0</v>
      </c>
      <c r="AB36" s="217">
        <f>'Racks Work Package'!AB8</f>
        <v>0</v>
      </c>
      <c r="AC36" s="214"/>
      <c r="AD36" s="210">
        <f>'Racks Work Package'!AD8</f>
        <v>0</v>
      </c>
      <c r="AE36" s="214"/>
      <c r="AF36" s="216">
        <f>'Racks Work Package'!AF8</f>
        <v>0</v>
      </c>
      <c r="AG36" s="205">
        <f>'Racks Work Package'!AG8</f>
        <v>0</v>
      </c>
      <c r="AH36" s="205">
        <f>'Racks Work Package'!AH8</f>
        <v>0</v>
      </c>
      <c r="AI36" s="205">
        <f>'Racks Work Package'!AI8</f>
        <v>0</v>
      </c>
      <c r="AJ36" s="205">
        <f>'Racks Work Package'!AJ8</f>
        <v>0</v>
      </c>
      <c r="AK36" s="205">
        <f>'Racks Work Package'!AK8</f>
        <v>0</v>
      </c>
      <c r="AL36" s="205">
        <f>'Racks Work Package'!AL8</f>
        <v>0</v>
      </c>
      <c r="AM36" s="205">
        <f>'Racks Work Package'!AM8</f>
        <v>0</v>
      </c>
      <c r="AN36" s="217">
        <f>'Racks Work Package'!AN8</f>
        <v>0</v>
      </c>
      <c r="AO36" s="214"/>
      <c r="AP36" s="210">
        <f>'Racks Work Package'!AP8</f>
        <v>0</v>
      </c>
      <c r="AQ36" s="214"/>
      <c r="AR36" s="216">
        <f>'Racks Work Package'!AR8</f>
        <v>0</v>
      </c>
      <c r="AS36" s="205">
        <f>'Racks Work Package'!AS8</f>
        <v>0</v>
      </c>
      <c r="AT36" s="205">
        <f>'Racks Work Package'!AT8</f>
        <v>0</v>
      </c>
      <c r="AU36" s="205">
        <f>'Racks Work Package'!AU8</f>
        <v>0</v>
      </c>
      <c r="AV36" s="217">
        <f>'Racks Work Package'!AV8</f>
        <v>0</v>
      </c>
      <c r="AW36" s="214"/>
      <c r="AX36" s="210">
        <f>'Racks Work Package'!AX8</f>
        <v>0</v>
      </c>
      <c r="AY36" s="214"/>
      <c r="AZ36" s="671">
        <f>'Racks Work Package'!AZ8</f>
        <v>0</v>
      </c>
      <c r="BA36" s="214"/>
      <c r="BB36" s="606">
        <f>'Racks Work Package'!BB8</f>
        <v>0.25</v>
      </c>
      <c r="BC36" s="607">
        <f>'Racks Work Package'!BC8</f>
        <v>0</v>
      </c>
      <c r="BD36" s="214"/>
      <c r="BE36" s="210">
        <f>'Racks Work Package'!BE8</f>
        <v>0</v>
      </c>
      <c r="BF36" s="214"/>
      <c r="BG36" s="216" t="str">
        <f>'Racks Work Package'!BG8</f>
        <v>sPHENIX Engineers, Technicians, Designers and Scientists; effort is well defined/ L4</v>
      </c>
      <c r="BH36" s="217" t="str">
        <f>'Racks Work Package'!BH8</f>
        <v>No Materials required for this task/M1</v>
      </c>
      <c r="BI36" s="214"/>
      <c r="BJ36" s="215">
        <f>'Racks Work Package'!BJ8</f>
        <v>0</v>
      </c>
      <c r="BK36" s="205">
        <f>'Racks Work Package'!BK8</f>
        <v>0</v>
      </c>
      <c r="BL36" s="205">
        <f>'Racks Work Package'!BL8</f>
        <v>48</v>
      </c>
      <c r="BM36" s="205">
        <f>'Racks Work Package'!BM8</f>
        <v>96</v>
      </c>
      <c r="BN36" s="205">
        <f>'Racks Work Package'!BN8</f>
        <v>0</v>
      </c>
      <c r="BO36" s="205">
        <f>'Racks Work Package'!BO8</f>
        <v>0</v>
      </c>
      <c r="BP36" s="217">
        <f>'Racks Work Package'!BP8</f>
        <v>0</v>
      </c>
      <c r="BQ36" s="9"/>
      <c r="BR36" s="627">
        <f>'Racks Work Package'!BR8</f>
        <v>0</v>
      </c>
      <c r="BS36" s="628">
        <f>'Racks Work Package'!BS8</f>
        <v>0</v>
      </c>
      <c r="BT36" s="628">
        <f>'Racks Work Package'!BT8</f>
        <v>5006.3999999999996</v>
      </c>
      <c r="BU36" s="628">
        <f>'Racks Work Package'!BU8</f>
        <v>7785.5999999999995</v>
      </c>
      <c r="BV36" s="628">
        <f>'Racks Work Package'!BV8</f>
        <v>0</v>
      </c>
      <c r="BW36" s="628">
        <f>'Racks Work Package'!BW8</f>
        <v>0</v>
      </c>
      <c r="BX36" s="629">
        <f>'Racks Work Package'!BX8</f>
        <v>0</v>
      </c>
      <c r="BZ36" s="533">
        <f t="shared" si="16"/>
        <v>12792</v>
      </c>
      <c r="CA36" s="534">
        <f t="shared" si="17"/>
        <v>15990</v>
      </c>
      <c r="CB36" s="535">
        <f t="shared" si="18"/>
        <v>0</v>
      </c>
      <c r="CC36" s="536"/>
      <c r="CD36" s="536"/>
      <c r="CE36" s="536"/>
      <c r="CF36" s="536"/>
    </row>
    <row r="37" spans="2:84" ht="31.2">
      <c r="B37" s="206" t="str">
        <f>'Racks Work Package'!B9</f>
        <v>S330800</v>
      </c>
      <c r="C37" s="206" t="str">
        <f>'Racks Work Package'!C9</f>
        <v>Review Detector Electronics Racks and Rack generic support systems Design/Safety</v>
      </c>
      <c r="D37" s="210" t="str">
        <f>'Racks Work Package'!D9</f>
        <v>Technical Scope: Review Detector Electronics Racks and Rack generic support systems Design/Safety criteria.
Work Statement: Prepare documents and presentations as appropriate for review by CAD Safety Committee.</v>
      </c>
      <c r="E37" s="47">
        <f>'Racks Work Package'!E9</f>
        <v>10</v>
      </c>
      <c r="F37" s="210">
        <f>'Racks Work Package'!F9</f>
        <v>0</v>
      </c>
      <c r="G37" s="214"/>
      <c r="H37" s="47">
        <f>'Racks Work Package'!H9</f>
        <v>0</v>
      </c>
      <c r="I37" s="214"/>
      <c r="J37" s="216">
        <f>'Racks Work Package'!J9</f>
        <v>0</v>
      </c>
      <c r="K37" s="205">
        <f>'Racks Work Package'!K9</f>
        <v>0</v>
      </c>
      <c r="L37" s="217">
        <f>'Racks Work Package'!L9</f>
        <v>0</v>
      </c>
      <c r="M37" s="214"/>
      <c r="N37" s="210">
        <f>'Racks Work Package'!N9</f>
        <v>16</v>
      </c>
      <c r="O37" s="214"/>
      <c r="P37" s="216">
        <f>'Racks Work Package'!P9</f>
        <v>0</v>
      </c>
      <c r="Q37" s="205">
        <f>'Racks Work Package'!Q9</f>
        <v>0</v>
      </c>
      <c r="R37" s="205">
        <f>'Racks Work Package'!R9</f>
        <v>8</v>
      </c>
      <c r="S37" s="217">
        <f>'Racks Work Package'!S9</f>
        <v>8</v>
      </c>
      <c r="T37" s="214"/>
      <c r="U37" s="210">
        <f>'Racks Work Package'!U9</f>
        <v>32</v>
      </c>
      <c r="V37" s="214"/>
      <c r="W37" s="216">
        <f>'Racks Work Package'!W9</f>
        <v>8</v>
      </c>
      <c r="X37" s="205">
        <f>'Racks Work Package'!X9</f>
        <v>8</v>
      </c>
      <c r="Y37" s="205">
        <f>'Racks Work Package'!Y9</f>
        <v>0</v>
      </c>
      <c r="Z37" s="205">
        <f>'Racks Work Package'!Z9</f>
        <v>16</v>
      </c>
      <c r="AA37" s="205">
        <f>'Racks Work Package'!AA9</f>
        <v>0</v>
      </c>
      <c r="AB37" s="217">
        <f>'Racks Work Package'!AB9</f>
        <v>0</v>
      </c>
      <c r="AC37" s="214"/>
      <c r="AD37" s="210">
        <f>'Racks Work Package'!AD9</f>
        <v>0</v>
      </c>
      <c r="AE37" s="214"/>
      <c r="AF37" s="216">
        <f>'Racks Work Package'!AF9</f>
        <v>0</v>
      </c>
      <c r="AG37" s="205">
        <f>'Racks Work Package'!AG9</f>
        <v>0</v>
      </c>
      <c r="AH37" s="205">
        <f>'Racks Work Package'!AH9</f>
        <v>0</v>
      </c>
      <c r="AI37" s="205">
        <f>'Racks Work Package'!AI9</f>
        <v>0</v>
      </c>
      <c r="AJ37" s="205">
        <f>'Racks Work Package'!AJ9</f>
        <v>0</v>
      </c>
      <c r="AK37" s="205">
        <f>'Racks Work Package'!AK9</f>
        <v>0</v>
      </c>
      <c r="AL37" s="205">
        <f>'Racks Work Package'!AL9</f>
        <v>0</v>
      </c>
      <c r="AM37" s="205">
        <f>'Racks Work Package'!AM9</f>
        <v>0</v>
      </c>
      <c r="AN37" s="217">
        <f>'Racks Work Package'!AN9</f>
        <v>0</v>
      </c>
      <c r="AO37" s="214"/>
      <c r="AP37" s="210">
        <f>'Racks Work Package'!AP9</f>
        <v>0</v>
      </c>
      <c r="AQ37" s="214"/>
      <c r="AR37" s="216">
        <f>'Racks Work Package'!AR9</f>
        <v>0</v>
      </c>
      <c r="AS37" s="205">
        <f>'Racks Work Package'!AS9</f>
        <v>0</v>
      </c>
      <c r="AT37" s="205">
        <f>'Racks Work Package'!AT9</f>
        <v>0</v>
      </c>
      <c r="AU37" s="205">
        <f>'Racks Work Package'!AU9</f>
        <v>0</v>
      </c>
      <c r="AV37" s="217">
        <f>'Racks Work Package'!AV9</f>
        <v>0</v>
      </c>
      <c r="AW37" s="214"/>
      <c r="AX37" s="210">
        <f>'Racks Work Package'!AX9</f>
        <v>0</v>
      </c>
      <c r="AY37" s="214"/>
      <c r="AZ37" s="671">
        <f>'Racks Work Package'!AZ9</f>
        <v>0</v>
      </c>
      <c r="BA37" s="214"/>
      <c r="BB37" s="606">
        <f>'Racks Work Package'!BB9</f>
        <v>0.25</v>
      </c>
      <c r="BC37" s="607">
        <f>'Racks Work Package'!BC9</f>
        <v>0</v>
      </c>
      <c r="BD37" s="214"/>
      <c r="BE37" s="210">
        <f>'Racks Work Package'!BE9</f>
        <v>0</v>
      </c>
      <c r="BF37" s="214"/>
      <c r="BG37" s="216" t="str">
        <f>'Racks Work Package'!BG9</f>
        <v>sPHENIX Engineers, Technicians, Designers and Scientists; effort is well defined/ L4</v>
      </c>
      <c r="BH37" s="217" t="str">
        <f>'Racks Work Package'!BH9</f>
        <v>No Materials required for this task/M1</v>
      </c>
      <c r="BI37" s="214"/>
      <c r="BJ37" s="215">
        <f>'Racks Work Package'!BJ9</f>
        <v>0</v>
      </c>
      <c r="BK37" s="205">
        <f>'Racks Work Package'!BK9</f>
        <v>0</v>
      </c>
      <c r="BL37" s="205">
        <f>'Racks Work Package'!BL9</f>
        <v>16</v>
      </c>
      <c r="BM37" s="205">
        <f>'Racks Work Package'!BM9</f>
        <v>32</v>
      </c>
      <c r="BN37" s="205">
        <f>'Racks Work Package'!BN9</f>
        <v>0</v>
      </c>
      <c r="BO37" s="205">
        <f>'Racks Work Package'!BO9</f>
        <v>0</v>
      </c>
      <c r="BP37" s="217">
        <f>'Racks Work Package'!BP9</f>
        <v>0</v>
      </c>
      <c r="BQ37" s="9"/>
      <c r="BR37" s="627">
        <f>'Racks Work Package'!BR9</f>
        <v>0</v>
      </c>
      <c r="BS37" s="628">
        <f>'Racks Work Package'!BS9</f>
        <v>0</v>
      </c>
      <c r="BT37" s="628">
        <f>'Racks Work Package'!BT9</f>
        <v>1668.8</v>
      </c>
      <c r="BU37" s="628">
        <f>'Racks Work Package'!BU9</f>
        <v>2595.1999999999998</v>
      </c>
      <c r="BV37" s="628">
        <f>'Racks Work Package'!BV9</f>
        <v>0</v>
      </c>
      <c r="BW37" s="628">
        <f>'Racks Work Package'!BW9</f>
        <v>0</v>
      </c>
      <c r="BX37" s="629">
        <f>'Racks Work Package'!BX9</f>
        <v>0</v>
      </c>
      <c r="BZ37" s="533">
        <f t="shared" si="16"/>
        <v>4264</v>
      </c>
      <c r="CA37" s="534">
        <f t="shared" si="17"/>
        <v>5330</v>
      </c>
      <c r="CB37" s="535">
        <f t="shared" si="18"/>
        <v>0</v>
      </c>
      <c r="CC37" s="536"/>
      <c r="CD37" s="536"/>
      <c r="CE37" s="536"/>
      <c r="CF37" s="536"/>
    </row>
    <row r="38" spans="2:84" ht="46.8">
      <c r="B38" s="206" t="str">
        <f>'Racks Work Package'!B10</f>
        <v>S330900</v>
      </c>
      <c r="C38" s="206" t="str">
        <f>'Racks Work Package'!C10</f>
        <v>Address Action Items from Detector Electronics Racks and Rack generic support systems Design &amp; Safety Reviews</v>
      </c>
      <c r="D38" s="210" t="str">
        <f>'Racks Work Package'!D10</f>
        <v>Technical Scope: Address Action Items from Detector Electronics Racks and Rack generic support systems Design &amp; Safety Reviews
Work Statement: Evaluate committee action items and address appropriately.</v>
      </c>
      <c r="E38" s="47">
        <f>'Racks Work Package'!E10</f>
        <v>10</v>
      </c>
      <c r="F38" s="210">
        <f>'Racks Work Package'!F10</f>
        <v>0</v>
      </c>
      <c r="G38" s="214"/>
      <c r="H38" s="47">
        <f>'Racks Work Package'!H10</f>
        <v>0</v>
      </c>
      <c r="I38" s="214"/>
      <c r="J38" s="216">
        <f>'Racks Work Package'!J10</f>
        <v>0</v>
      </c>
      <c r="K38" s="205">
        <f>'Racks Work Package'!K10</f>
        <v>0</v>
      </c>
      <c r="L38" s="217">
        <f>'Racks Work Package'!L10</f>
        <v>0</v>
      </c>
      <c r="M38" s="214"/>
      <c r="N38" s="210">
        <f>'Racks Work Package'!N10</f>
        <v>16</v>
      </c>
      <c r="O38" s="214"/>
      <c r="P38" s="216">
        <f>'Racks Work Package'!P10</f>
        <v>0</v>
      </c>
      <c r="Q38" s="205">
        <f>'Racks Work Package'!Q10</f>
        <v>0</v>
      </c>
      <c r="R38" s="205">
        <f>'Racks Work Package'!R10</f>
        <v>8</v>
      </c>
      <c r="S38" s="217">
        <f>'Racks Work Package'!S10</f>
        <v>8</v>
      </c>
      <c r="T38" s="214"/>
      <c r="U38" s="210">
        <f>'Racks Work Package'!U10</f>
        <v>32</v>
      </c>
      <c r="V38" s="214"/>
      <c r="W38" s="216">
        <f>'Racks Work Package'!W10</f>
        <v>8</v>
      </c>
      <c r="X38" s="205">
        <f>'Racks Work Package'!X10</f>
        <v>8</v>
      </c>
      <c r="Y38" s="205">
        <f>'Racks Work Package'!Y10</f>
        <v>0</v>
      </c>
      <c r="Z38" s="205">
        <f>'Racks Work Package'!Z10</f>
        <v>16</v>
      </c>
      <c r="AA38" s="205">
        <f>'Racks Work Package'!AA10</f>
        <v>0</v>
      </c>
      <c r="AB38" s="217">
        <f>'Racks Work Package'!AB10</f>
        <v>0</v>
      </c>
      <c r="AC38" s="214"/>
      <c r="AD38" s="210">
        <f>'Racks Work Package'!AD10</f>
        <v>0</v>
      </c>
      <c r="AE38" s="214"/>
      <c r="AF38" s="216">
        <f>'Racks Work Package'!AF10</f>
        <v>0</v>
      </c>
      <c r="AG38" s="205">
        <f>'Racks Work Package'!AG10</f>
        <v>0</v>
      </c>
      <c r="AH38" s="205">
        <f>'Racks Work Package'!AH10</f>
        <v>0</v>
      </c>
      <c r="AI38" s="205">
        <f>'Racks Work Package'!AI10</f>
        <v>0</v>
      </c>
      <c r="AJ38" s="205">
        <f>'Racks Work Package'!AJ10</f>
        <v>0</v>
      </c>
      <c r="AK38" s="205">
        <f>'Racks Work Package'!AK10</f>
        <v>0</v>
      </c>
      <c r="AL38" s="205">
        <f>'Racks Work Package'!AL10</f>
        <v>0</v>
      </c>
      <c r="AM38" s="205">
        <f>'Racks Work Package'!AM10</f>
        <v>0</v>
      </c>
      <c r="AN38" s="217">
        <f>'Racks Work Package'!AN10</f>
        <v>0</v>
      </c>
      <c r="AO38" s="214"/>
      <c r="AP38" s="210">
        <f>'Racks Work Package'!AP10</f>
        <v>0</v>
      </c>
      <c r="AQ38" s="214"/>
      <c r="AR38" s="216">
        <f>'Racks Work Package'!AR10</f>
        <v>0</v>
      </c>
      <c r="AS38" s="205">
        <f>'Racks Work Package'!AS10</f>
        <v>0</v>
      </c>
      <c r="AT38" s="205">
        <f>'Racks Work Package'!AT10</f>
        <v>0</v>
      </c>
      <c r="AU38" s="205">
        <f>'Racks Work Package'!AU10</f>
        <v>0</v>
      </c>
      <c r="AV38" s="217">
        <f>'Racks Work Package'!AV10</f>
        <v>0</v>
      </c>
      <c r="AW38" s="214"/>
      <c r="AX38" s="210">
        <f>'Racks Work Package'!AX10</f>
        <v>0</v>
      </c>
      <c r="AY38" s="214"/>
      <c r="AZ38" s="671">
        <f>'Racks Work Package'!AZ10</f>
        <v>0</v>
      </c>
      <c r="BA38" s="214"/>
      <c r="BB38" s="606">
        <f>'Racks Work Package'!BB10</f>
        <v>0.25</v>
      </c>
      <c r="BC38" s="607">
        <f>'Racks Work Package'!BC10</f>
        <v>0</v>
      </c>
      <c r="BD38" s="214"/>
      <c r="BE38" s="210">
        <f>'Racks Work Package'!BE10</f>
        <v>0</v>
      </c>
      <c r="BF38" s="214"/>
      <c r="BG38" s="216" t="str">
        <f>'Racks Work Package'!BG10</f>
        <v>sPHENIX Engineers, Technicians, Designers and Scientists; effort is well defined/ L4</v>
      </c>
      <c r="BH38" s="217" t="str">
        <f>'Racks Work Package'!BH10</f>
        <v>No Materials required for this task/M1</v>
      </c>
      <c r="BI38" s="214"/>
      <c r="BJ38" s="215">
        <f>'Racks Work Package'!BJ10</f>
        <v>0</v>
      </c>
      <c r="BK38" s="205">
        <f>'Racks Work Package'!BK10</f>
        <v>0</v>
      </c>
      <c r="BL38" s="205">
        <f>'Racks Work Package'!BL10</f>
        <v>16</v>
      </c>
      <c r="BM38" s="205">
        <f>'Racks Work Package'!BM10</f>
        <v>32</v>
      </c>
      <c r="BN38" s="205">
        <f>'Racks Work Package'!BN10</f>
        <v>0</v>
      </c>
      <c r="BO38" s="205">
        <f>'Racks Work Package'!BO10</f>
        <v>0</v>
      </c>
      <c r="BP38" s="217">
        <f>'Racks Work Package'!BP10</f>
        <v>0</v>
      </c>
      <c r="BQ38" s="9"/>
      <c r="BR38" s="627">
        <f>'Racks Work Package'!BR10</f>
        <v>0</v>
      </c>
      <c r="BS38" s="628">
        <f>'Racks Work Package'!BS10</f>
        <v>0</v>
      </c>
      <c r="BT38" s="628">
        <f>'Racks Work Package'!BT10</f>
        <v>1668.8</v>
      </c>
      <c r="BU38" s="628">
        <f>'Racks Work Package'!BU10</f>
        <v>2595.1999999999998</v>
      </c>
      <c r="BV38" s="628">
        <f>'Racks Work Package'!BV10</f>
        <v>0</v>
      </c>
      <c r="BW38" s="628">
        <f>'Racks Work Package'!BW10</f>
        <v>0</v>
      </c>
      <c r="BX38" s="629">
        <f>'Racks Work Package'!BX10</f>
        <v>0</v>
      </c>
      <c r="BZ38" s="533">
        <f t="shared" si="16"/>
        <v>4264</v>
      </c>
      <c r="CA38" s="534">
        <f t="shared" si="17"/>
        <v>5330</v>
      </c>
      <c r="CB38" s="535">
        <f t="shared" si="18"/>
        <v>0</v>
      </c>
      <c r="CC38" s="536"/>
      <c r="CD38" s="536"/>
      <c r="CE38" s="536"/>
      <c r="CF38" s="536"/>
    </row>
    <row r="39" spans="2:84" ht="62.4">
      <c r="B39" s="206" t="str">
        <f>'Racks Work Package'!B11</f>
        <v>S331000</v>
      </c>
      <c r="C39" s="206" t="str">
        <f>'Racks Work Package'!C11</f>
        <v>Design/Safety Reviews Complete, Detector Electronics Racks and Rack generic support systems Components Released for Production</v>
      </c>
      <c r="D39" s="210" t="str">
        <f>'Racks Work Package'!D11</f>
        <v>Milestone</v>
      </c>
      <c r="E39" s="47">
        <f>'Racks Work Package'!E11</f>
        <v>0</v>
      </c>
      <c r="F39" s="210">
        <f>'Racks Work Package'!F11</f>
        <v>0</v>
      </c>
      <c r="G39" s="214"/>
      <c r="H39" s="47">
        <f>'Racks Work Package'!H11</f>
        <v>0</v>
      </c>
      <c r="I39" s="214"/>
      <c r="J39" s="216">
        <f>'Racks Work Package'!J11</f>
        <v>0</v>
      </c>
      <c r="K39" s="205">
        <f>'Racks Work Package'!K11</f>
        <v>0</v>
      </c>
      <c r="L39" s="217">
        <f>'Racks Work Package'!L11</f>
        <v>0</v>
      </c>
      <c r="M39" s="214"/>
      <c r="N39" s="210">
        <f>'Racks Work Package'!N11</f>
        <v>0</v>
      </c>
      <c r="O39" s="214"/>
      <c r="P39" s="216">
        <f>'Racks Work Package'!P11</f>
        <v>0</v>
      </c>
      <c r="Q39" s="205">
        <f>'Racks Work Package'!Q11</f>
        <v>0</v>
      </c>
      <c r="R39" s="205">
        <f>'Racks Work Package'!R11</f>
        <v>0</v>
      </c>
      <c r="S39" s="217">
        <f>'Racks Work Package'!S11</f>
        <v>0</v>
      </c>
      <c r="T39" s="214"/>
      <c r="U39" s="210">
        <f>'Racks Work Package'!U11</f>
        <v>0</v>
      </c>
      <c r="V39" s="214"/>
      <c r="W39" s="216">
        <f>'Racks Work Package'!W11</f>
        <v>0</v>
      </c>
      <c r="X39" s="205">
        <f>'Racks Work Package'!X11</f>
        <v>0</v>
      </c>
      <c r="Y39" s="205">
        <f>'Racks Work Package'!Y11</f>
        <v>0</v>
      </c>
      <c r="Z39" s="205">
        <f>'Racks Work Package'!Z11</f>
        <v>0</v>
      </c>
      <c r="AA39" s="205">
        <f>'Racks Work Package'!AA11</f>
        <v>0</v>
      </c>
      <c r="AB39" s="217">
        <f>'Racks Work Package'!AB11</f>
        <v>0</v>
      </c>
      <c r="AC39" s="214"/>
      <c r="AD39" s="210">
        <f>'Racks Work Package'!AD11</f>
        <v>0</v>
      </c>
      <c r="AE39" s="214"/>
      <c r="AF39" s="216">
        <f>'Racks Work Package'!AF11</f>
        <v>0</v>
      </c>
      <c r="AG39" s="205">
        <f>'Racks Work Package'!AG11</f>
        <v>0</v>
      </c>
      <c r="AH39" s="205">
        <f>'Racks Work Package'!AH11</f>
        <v>0</v>
      </c>
      <c r="AI39" s="205">
        <f>'Racks Work Package'!AI11</f>
        <v>0</v>
      </c>
      <c r="AJ39" s="205">
        <f>'Racks Work Package'!AJ11</f>
        <v>0</v>
      </c>
      <c r="AK39" s="205">
        <f>'Racks Work Package'!AK11</f>
        <v>0</v>
      </c>
      <c r="AL39" s="205">
        <f>'Racks Work Package'!AL11</f>
        <v>0</v>
      </c>
      <c r="AM39" s="205">
        <f>'Racks Work Package'!AM11</f>
        <v>0</v>
      </c>
      <c r="AN39" s="217">
        <f>'Racks Work Package'!AN11</f>
        <v>0</v>
      </c>
      <c r="AO39" s="214"/>
      <c r="AP39" s="210">
        <f>'Racks Work Package'!AP11</f>
        <v>0</v>
      </c>
      <c r="AQ39" s="214"/>
      <c r="AR39" s="216">
        <f>'Racks Work Package'!AR11</f>
        <v>0</v>
      </c>
      <c r="AS39" s="205">
        <f>'Racks Work Package'!AS11</f>
        <v>0</v>
      </c>
      <c r="AT39" s="205">
        <f>'Racks Work Package'!AT11</f>
        <v>0</v>
      </c>
      <c r="AU39" s="205">
        <f>'Racks Work Package'!AU11</f>
        <v>0</v>
      </c>
      <c r="AV39" s="217">
        <f>'Racks Work Package'!AV11</f>
        <v>0</v>
      </c>
      <c r="AW39" s="214"/>
      <c r="AX39" s="210">
        <f>'Racks Work Package'!AX11</f>
        <v>0</v>
      </c>
      <c r="AY39" s="214"/>
      <c r="AZ39" s="671">
        <f>'Racks Work Package'!AZ11</f>
        <v>0</v>
      </c>
      <c r="BA39" s="214"/>
      <c r="BB39" s="606">
        <f>'Racks Work Package'!BB11</f>
        <v>0</v>
      </c>
      <c r="BC39" s="607">
        <f>'Racks Work Package'!BC11</f>
        <v>0</v>
      </c>
      <c r="BD39" s="214"/>
      <c r="BE39" s="210">
        <f>'Racks Work Package'!BE11</f>
        <v>0</v>
      </c>
      <c r="BF39" s="214"/>
      <c r="BG39" s="216" t="str">
        <f>'Racks Work Package'!BG11</f>
        <v>n/a</v>
      </c>
      <c r="BH39" s="217" t="str">
        <f>'Racks Work Package'!BH11</f>
        <v>n/a</v>
      </c>
      <c r="BI39" s="214"/>
      <c r="BJ39" s="215">
        <f>'Racks Work Package'!BJ11</f>
        <v>0</v>
      </c>
      <c r="BK39" s="205">
        <f>'Racks Work Package'!BK11</f>
        <v>0</v>
      </c>
      <c r="BL39" s="205">
        <f>'Racks Work Package'!BL11</f>
        <v>0</v>
      </c>
      <c r="BM39" s="205">
        <f>'Racks Work Package'!BM11</f>
        <v>0</v>
      </c>
      <c r="BN39" s="205">
        <f>'Racks Work Package'!BN11</f>
        <v>0</v>
      </c>
      <c r="BO39" s="205">
        <f>'Racks Work Package'!BO11</f>
        <v>0</v>
      </c>
      <c r="BP39" s="217">
        <f>'Racks Work Package'!BP11</f>
        <v>0</v>
      </c>
      <c r="BQ39" s="9"/>
      <c r="BR39" s="627">
        <f>'Racks Work Package'!BR11</f>
        <v>0</v>
      </c>
      <c r="BS39" s="628">
        <f>'Racks Work Package'!BS11</f>
        <v>0</v>
      </c>
      <c r="BT39" s="628">
        <f>'Racks Work Package'!BT11</f>
        <v>0</v>
      </c>
      <c r="BU39" s="628">
        <f>'Racks Work Package'!BU11</f>
        <v>0</v>
      </c>
      <c r="BV39" s="628">
        <f>'Racks Work Package'!BV11</f>
        <v>0</v>
      </c>
      <c r="BW39" s="628">
        <f>'Racks Work Package'!BW11</f>
        <v>0</v>
      </c>
      <c r="BX39" s="629">
        <f>'Racks Work Package'!BX11</f>
        <v>0</v>
      </c>
      <c r="BZ39" s="533">
        <f t="shared" si="16"/>
        <v>0</v>
      </c>
      <c r="CA39" s="534">
        <f t="shared" si="17"/>
        <v>0</v>
      </c>
      <c r="CB39" s="535">
        <f t="shared" si="18"/>
        <v>0</v>
      </c>
      <c r="CC39" s="536"/>
      <c r="CD39" s="536"/>
      <c r="CE39" s="536"/>
      <c r="CF39" s="536"/>
    </row>
    <row r="40" spans="2:84" ht="46.8">
      <c r="B40" s="206" t="str">
        <f>'Racks Work Package'!B12</f>
        <v>S331100</v>
      </c>
      <c r="C40" s="206" t="str">
        <f>'Racks Work Package'!C12</f>
        <v>Prepare Detector Electronics Racks and Rack generic support systems Components Procurement Package(s)</v>
      </c>
      <c r="D40" s="210" t="str">
        <f>'Racks Work Package'!D12</f>
        <v>Technical Scope:Prepare Detector Electronics Racks and Rack generic support systems Components Procurement Package(s)
Work Statement: Prepare bid documents and initiate procurement of components.</v>
      </c>
      <c r="E40" s="47">
        <f>'Racks Work Package'!E12</f>
        <v>30</v>
      </c>
      <c r="F40" s="210">
        <f>'Racks Work Package'!F12</f>
        <v>0</v>
      </c>
      <c r="G40" s="214"/>
      <c r="H40" s="47">
        <f>'Racks Work Package'!H12</f>
        <v>0</v>
      </c>
      <c r="I40" s="214"/>
      <c r="J40" s="216">
        <f>'Racks Work Package'!J12</f>
        <v>0</v>
      </c>
      <c r="K40" s="205">
        <f>'Racks Work Package'!K12</f>
        <v>0</v>
      </c>
      <c r="L40" s="217">
        <f>'Racks Work Package'!L12</f>
        <v>0</v>
      </c>
      <c r="M40" s="214"/>
      <c r="N40" s="210">
        <f>'Racks Work Package'!N12</f>
        <v>32</v>
      </c>
      <c r="O40" s="214"/>
      <c r="P40" s="216">
        <f>'Racks Work Package'!P12</f>
        <v>0</v>
      </c>
      <c r="Q40" s="205">
        <f>'Racks Work Package'!Q12</f>
        <v>0</v>
      </c>
      <c r="R40" s="205">
        <f>'Racks Work Package'!R12</f>
        <v>16</v>
      </c>
      <c r="S40" s="217">
        <f>'Racks Work Package'!S12</f>
        <v>16</v>
      </c>
      <c r="T40" s="214"/>
      <c r="U40" s="210">
        <f>'Racks Work Package'!U12</f>
        <v>72</v>
      </c>
      <c r="V40" s="214"/>
      <c r="W40" s="216">
        <f>'Racks Work Package'!W12</f>
        <v>24</v>
      </c>
      <c r="X40" s="205">
        <f>'Racks Work Package'!X12</f>
        <v>24</v>
      </c>
      <c r="Y40" s="205">
        <f>'Racks Work Package'!Y12</f>
        <v>0</v>
      </c>
      <c r="Z40" s="205">
        <f>'Racks Work Package'!Z12</f>
        <v>24</v>
      </c>
      <c r="AA40" s="205">
        <f>'Racks Work Package'!AA12</f>
        <v>0</v>
      </c>
      <c r="AB40" s="217">
        <f>'Racks Work Package'!AB12</f>
        <v>0</v>
      </c>
      <c r="AC40" s="214"/>
      <c r="AD40" s="210">
        <f>'Racks Work Package'!AD12</f>
        <v>0</v>
      </c>
      <c r="AE40" s="214"/>
      <c r="AF40" s="216">
        <f>'Racks Work Package'!AF12</f>
        <v>0</v>
      </c>
      <c r="AG40" s="205">
        <f>'Racks Work Package'!AG12</f>
        <v>0</v>
      </c>
      <c r="AH40" s="205">
        <f>'Racks Work Package'!AH12</f>
        <v>0</v>
      </c>
      <c r="AI40" s="205">
        <f>'Racks Work Package'!AI12</f>
        <v>0</v>
      </c>
      <c r="AJ40" s="205">
        <f>'Racks Work Package'!AJ12</f>
        <v>0</v>
      </c>
      <c r="AK40" s="205">
        <f>'Racks Work Package'!AK12</f>
        <v>0</v>
      </c>
      <c r="AL40" s="205">
        <f>'Racks Work Package'!AL12</f>
        <v>0</v>
      </c>
      <c r="AM40" s="205">
        <f>'Racks Work Package'!AM12</f>
        <v>0</v>
      </c>
      <c r="AN40" s="217">
        <f>'Racks Work Package'!AN12</f>
        <v>0</v>
      </c>
      <c r="AO40" s="214"/>
      <c r="AP40" s="210">
        <f>'Racks Work Package'!AP12</f>
        <v>0</v>
      </c>
      <c r="AQ40" s="214"/>
      <c r="AR40" s="216">
        <f>'Racks Work Package'!AR12</f>
        <v>0</v>
      </c>
      <c r="AS40" s="205">
        <f>'Racks Work Package'!AS12</f>
        <v>0</v>
      </c>
      <c r="AT40" s="205">
        <f>'Racks Work Package'!AT12</f>
        <v>0</v>
      </c>
      <c r="AU40" s="205">
        <f>'Racks Work Package'!AU12</f>
        <v>0</v>
      </c>
      <c r="AV40" s="217">
        <f>'Racks Work Package'!AV12</f>
        <v>0</v>
      </c>
      <c r="AW40" s="214"/>
      <c r="AX40" s="210">
        <f>'Racks Work Package'!AX12</f>
        <v>0</v>
      </c>
      <c r="AY40" s="214"/>
      <c r="AZ40" s="671">
        <f>'Racks Work Package'!AZ12</f>
        <v>0</v>
      </c>
      <c r="BA40" s="214"/>
      <c r="BB40" s="606">
        <f>'Racks Work Package'!BB12</f>
        <v>0.25</v>
      </c>
      <c r="BC40" s="607">
        <f>'Racks Work Package'!BC12</f>
        <v>0</v>
      </c>
      <c r="BD40" s="214"/>
      <c r="BE40" s="210">
        <f>'Racks Work Package'!BE12</f>
        <v>0</v>
      </c>
      <c r="BF40" s="214"/>
      <c r="BG40" s="216" t="str">
        <f>'Racks Work Package'!BG12</f>
        <v>sPHENIX Engineers, Technicians, Designers and Scientists; effort is well defined/ L4</v>
      </c>
      <c r="BH40" s="217" t="str">
        <f>'Racks Work Package'!BH12</f>
        <v>No Materials required for this task/M1</v>
      </c>
      <c r="BI40" s="214"/>
      <c r="BJ40" s="215">
        <f>'Racks Work Package'!BJ12</f>
        <v>0</v>
      </c>
      <c r="BK40" s="205">
        <f>'Racks Work Package'!BK12</f>
        <v>0</v>
      </c>
      <c r="BL40" s="205">
        <f>'Racks Work Package'!BL12</f>
        <v>32</v>
      </c>
      <c r="BM40" s="205">
        <f>'Racks Work Package'!BM12</f>
        <v>72</v>
      </c>
      <c r="BN40" s="205">
        <f>'Racks Work Package'!BN12</f>
        <v>0</v>
      </c>
      <c r="BO40" s="205">
        <f>'Racks Work Package'!BO12</f>
        <v>0</v>
      </c>
      <c r="BP40" s="217">
        <f>'Racks Work Package'!BP12</f>
        <v>0</v>
      </c>
      <c r="BQ40" s="9"/>
      <c r="BR40" s="627">
        <f>'Racks Work Package'!BR12</f>
        <v>0</v>
      </c>
      <c r="BS40" s="628">
        <f>'Racks Work Package'!BS12</f>
        <v>0</v>
      </c>
      <c r="BT40" s="628">
        <f>'Racks Work Package'!BT12</f>
        <v>3337.6</v>
      </c>
      <c r="BU40" s="628">
        <f>'Racks Work Package'!BU12</f>
        <v>5839.2</v>
      </c>
      <c r="BV40" s="628">
        <f>'Racks Work Package'!BV12</f>
        <v>0</v>
      </c>
      <c r="BW40" s="628">
        <f>'Racks Work Package'!BW12</f>
        <v>0</v>
      </c>
      <c r="BX40" s="629">
        <f>'Racks Work Package'!BX12</f>
        <v>0</v>
      </c>
      <c r="BZ40" s="533">
        <f t="shared" si="16"/>
        <v>9176.7999999999993</v>
      </c>
      <c r="CA40" s="534">
        <f t="shared" si="17"/>
        <v>11471</v>
      </c>
      <c r="CB40" s="535">
        <f t="shared" si="18"/>
        <v>0</v>
      </c>
      <c r="CC40" s="536"/>
      <c r="CD40" s="536"/>
      <c r="CE40" s="536"/>
      <c r="CF40" s="536"/>
    </row>
    <row r="41" spans="2:84" ht="46.8">
      <c r="B41" s="206" t="str">
        <f>'Racks Work Package'!B13</f>
        <v>S331200</v>
      </c>
      <c r="C41" s="206" t="str">
        <f>'Racks Work Package'!C13</f>
        <v>Evaluate &amp; Process Detector Electronics Racks and Rack generic support systems Components Bids</v>
      </c>
      <c r="D41" s="210" t="str">
        <f>'Racks Work Package'!D13</f>
        <v>Technical Scope: Evaluate &amp; Process Detector Electronics Racks and Rack generic support systems Components Bids
Work Statement: Evaluate vendor bids, select vendor, place contract with vendor.</v>
      </c>
      <c r="E41" s="47">
        <f>'Racks Work Package'!E13</f>
        <v>60</v>
      </c>
      <c r="F41" s="210">
        <f>'Racks Work Package'!F13</f>
        <v>0</v>
      </c>
      <c r="G41" s="214"/>
      <c r="H41" s="47">
        <f>'Racks Work Package'!H13</f>
        <v>0</v>
      </c>
      <c r="I41" s="214"/>
      <c r="J41" s="216">
        <f>'Racks Work Package'!J13</f>
        <v>0</v>
      </c>
      <c r="K41" s="205">
        <f>'Racks Work Package'!K13</f>
        <v>0</v>
      </c>
      <c r="L41" s="217">
        <f>'Racks Work Package'!L13</f>
        <v>0</v>
      </c>
      <c r="M41" s="214"/>
      <c r="N41" s="210">
        <f>'Racks Work Package'!N13</f>
        <v>96</v>
      </c>
      <c r="O41" s="214"/>
      <c r="P41" s="216">
        <f>'Racks Work Package'!P13</f>
        <v>0</v>
      </c>
      <c r="Q41" s="205">
        <f>'Racks Work Package'!Q13</f>
        <v>0</v>
      </c>
      <c r="R41" s="205">
        <f>'Racks Work Package'!R13</f>
        <v>48</v>
      </c>
      <c r="S41" s="217">
        <f>'Racks Work Package'!S13</f>
        <v>48</v>
      </c>
      <c r="T41" s="214"/>
      <c r="U41" s="210">
        <f>'Racks Work Package'!U13</f>
        <v>144</v>
      </c>
      <c r="V41" s="214"/>
      <c r="W41" s="216">
        <f>'Racks Work Package'!W13</f>
        <v>48</v>
      </c>
      <c r="X41" s="205">
        <f>'Racks Work Package'!X13</f>
        <v>48</v>
      </c>
      <c r="Y41" s="205">
        <f>'Racks Work Package'!Y13</f>
        <v>0</v>
      </c>
      <c r="Z41" s="205">
        <f>'Racks Work Package'!Z13</f>
        <v>48</v>
      </c>
      <c r="AA41" s="205">
        <f>'Racks Work Package'!AA13</f>
        <v>0</v>
      </c>
      <c r="AB41" s="217">
        <f>'Racks Work Package'!AB13</f>
        <v>0</v>
      </c>
      <c r="AC41" s="214"/>
      <c r="AD41" s="210">
        <f>'Racks Work Package'!AD13</f>
        <v>0</v>
      </c>
      <c r="AE41" s="214"/>
      <c r="AF41" s="216">
        <f>'Racks Work Package'!AF13</f>
        <v>0</v>
      </c>
      <c r="AG41" s="205">
        <f>'Racks Work Package'!AG13</f>
        <v>0</v>
      </c>
      <c r="AH41" s="205">
        <f>'Racks Work Package'!AH13</f>
        <v>0</v>
      </c>
      <c r="AI41" s="205">
        <f>'Racks Work Package'!AI13</f>
        <v>0</v>
      </c>
      <c r="AJ41" s="205">
        <f>'Racks Work Package'!AJ13</f>
        <v>0</v>
      </c>
      <c r="AK41" s="205">
        <f>'Racks Work Package'!AK13</f>
        <v>0</v>
      </c>
      <c r="AL41" s="205">
        <f>'Racks Work Package'!AL13</f>
        <v>0</v>
      </c>
      <c r="AM41" s="205">
        <f>'Racks Work Package'!AM13</f>
        <v>0</v>
      </c>
      <c r="AN41" s="217">
        <f>'Racks Work Package'!AN13</f>
        <v>0</v>
      </c>
      <c r="AO41" s="214"/>
      <c r="AP41" s="210">
        <f>'Racks Work Package'!AP13</f>
        <v>0</v>
      </c>
      <c r="AQ41" s="214"/>
      <c r="AR41" s="216">
        <f>'Racks Work Package'!AR13</f>
        <v>0</v>
      </c>
      <c r="AS41" s="205">
        <f>'Racks Work Package'!AS13</f>
        <v>0</v>
      </c>
      <c r="AT41" s="205">
        <f>'Racks Work Package'!AT13</f>
        <v>0</v>
      </c>
      <c r="AU41" s="205">
        <f>'Racks Work Package'!AU13</f>
        <v>0</v>
      </c>
      <c r="AV41" s="217">
        <f>'Racks Work Package'!AV13</f>
        <v>0</v>
      </c>
      <c r="AW41" s="214"/>
      <c r="AX41" s="210">
        <f>'Racks Work Package'!AX13</f>
        <v>0</v>
      </c>
      <c r="AY41" s="214"/>
      <c r="AZ41" s="671">
        <f>'Racks Work Package'!AZ13</f>
        <v>0</v>
      </c>
      <c r="BA41" s="214"/>
      <c r="BB41" s="606">
        <f>'Racks Work Package'!BB13</f>
        <v>0.25</v>
      </c>
      <c r="BC41" s="607">
        <f>'Racks Work Package'!BC13</f>
        <v>0</v>
      </c>
      <c r="BD41" s="214"/>
      <c r="BE41" s="210">
        <f>'Racks Work Package'!BE13</f>
        <v>0</v>
      </c>
      <c r="BF41" s="214"/>
      <c r="BG41" s="216" t="str">
        <f>'Racks Work Package'!BG13</f>
        <v>sPHENIX Engineers, Technicians, Designers and Scientists; effort is well defined/ L4</v>
      </c>
      <c r="BH41" s="217" t="str">
        <f>'Racks Work Package'!BH13</f>
        <v>No Materials required for this task/M1</v>
      </c>
      <c r="BI41" s="214"/>
      <c r="BJ41" s="215">
        <f>'Racks Work Package'!BJ13</f>
        <v>0</v>
      </c>
      <c r="BK41" s="205">
        <f>'Racks Work Package'!BK13</f>
        <v>0</v>
      </c>
      <c r="BL41" s="205">
        <f>'Racks Work Package'!BL13</f>
        <v>96</v>
      </c>
      <c r="BM41" s="205">
        <f>'Racks Work Package'!BM13</f>
        <v>144</v>
      </c>
      <c r="BN41" s="205">
        <f>'Racks Work Package'!BN13</f>
        <v>0</v>
      </c>
      <c r="BO41" s="205">
        <f>'Racks Work Package'!BO13</f>
        <v>0</v>
      </c>
      <c r="BP41" s="217">
        <f>'Racks Work Package'!BP13</f>
        <v>0</v>
      </c>
      <c r="BQ41" s="9"/>
      <c r="BR41" s="627">
        <f>'Racks Work Package'!BR13</f>
        <v>0</v>
      </c>
      <c r="BS41" s="628">
        <f>'Racks Work Package'!BS13</f>
        <v>0</v>
      </c>
      <c r="BT41" s="628">
        <f>'Racks Work Package'!BT13</f>
        <v>10012.799999999999</v>
      </c>
      <c r="BU41" s="628">
        <f>'Racks Work Package'!BU13</f>
        <v>11678.4</v>
      </c>
      <c r="BV41" s="628">
        <f>'Racks Work Package'!BV13</f>
        <v>0</v>
      </c>
      <c r="BW41" s="628">
        <f>'Racks Work Package'!BW13</f>
        <v>0</v>
      </c>
      <c r="BX41" s="629">
        <f>'Racks Work Package'!BX13</f>
        <v>0</v>
      </c>
      <c r="BZ41" s="533">
        <f t="shared" si="16"/>
        <v>21691.199999999997</v>
      </c>
      <c r="CA41" s="534">
        <f t="shared" si="17"/>
        <v>27113.999999999996</v>
      </c>
      <c r="CB41" s="535">
        <f t="shared" si="18"/>
        <v>0</v>
      </c>
      <c r="CC41" s="536"/>
      <c r="CD41" s="536"/>
      <c r="CE41" s="536"/>
      <c r="CF41" s="536"/>
    </row>
    <row r="42" spans="2:84" ht="156">
      <c r="B42" s="206" t="str">
        <f>'Racks Work Package'!B14</f>
        <v>S331300</v>
      </c>
      <c r="C42" s="206" t="str">
        <f>'Racks Work Package'!C14</f>
        <v>Procure &amp; Deliver Detector Electronics Racks and Rack generic support systems Components (leadtime and fabrication included)</v>
      </c>
      <c r="D42" s="210" t="str">
        <f>'Racks Work Package'!D14</f>
        <v>Technical Scope: Procure &amp; Deliver Detector Electronics Racks and Rack generic support systems Components (leadtime and fabrication included)
Work Statement: Track and manage the procurement of all components for this item.</v>
      </c>
      <c r="E42" s="47">
        <f>'Racks Work Package'!E14</f>
        <v>60</v>
      </c>
      <c r="F42" s="210">
        <f>'Racks Work Package'!F14</f>
        <v>0</v>
      </c>
      <c r="G42" s="214"/>
      <c r="H42" s="47">
        <f>'Racks Work Package'!H14</f>
        <v>0</v>
      </c>
      <c r="I42" s="214"/>
      <c r="J42" s="216">
        <f>'Racks Work Package'!J14</f>
        <v>0</v>
      </c>
      <c r="K42" s="205">
        <f>'Racks Work Package'!K14</f>
        <v>0</v>
      </c>
      <c r="L42" s="217">
        <f>'Racks Work Package'!L14</f>
        <v>0</v>
      </c>
      <c r="M42" s="214"/>
      <c r="N42" s="210">
        <f>'Racks Work Package'!N14</f>
        <v>96</v>
      </c>
      <c r="O42" s="214"/>
      <c r="P42" s="216">
        <f>'Racks Work Package'!P14</f>
        <v>0</v>
      </c>
      <c r="Q42" s="205">
        <f>'Racks Work Package'!Q14</f>
        <v>0</v>
      </c>
      <c r="R42" s="205">
        <f>'Racks Work Package'!R14</f>
        <v>48</v>
      </c>
      <c r="S42" s="217">
        <f>'Racks Work Package'!S14</f>
        <v>48</v>
      </c>
      <c r="T42" s="214"/>
      <c r="U42" s="210">
        <f>'Racks Work Package'!U14</f>
        <v>144</v>
      </c>
      <c r="V42" s="214"/>
      <c r="W42" s="216">
        <f>'Racks Work Package'!W14</f>
        <v>48</v>
      </c>
      <c r="X42" s="205">
        <f>'Racks Work Package'!X14</f>
        <v>48</v>
      </c>
      <c r="Y42" s="205">
        <f>'Racks Work Package'!Y14</f>
        <v>0</v>
      </c>
      <c r="Z42" s="205">
        <f>'Racks Work Package'!Z14</f>
        <v>48</v>
      </c>
      <c r="AA42" s="205">
        <f>'Racks Work Package'!AA14</f>
        <v>0</v>
      </c>
      <c r="AB42" s="217">
        <f>'Racks Work Package'!AB14</f>
        <v>0</v>
      </c>
      <c r="AC42" s="214"/>
      <c r="AD42" s="210">
        <f>'Racks Work Package'!AD14</f>
        <v>0</v>
      </c>
      <c r="AE42" s="214"/>
      <c r="AF42" s="216">
        <f>'Racks Work Package'!AF14</f>
        <v>0</v>
      </c>
      <c r="AG42" s="205">
        <f>'Racks Work Package'!AG14</f>
        <v>0</v>
      </c>
      <c r="AH42" s="205">
        <f>'Racks Work Package'!AH14</f>
        <v>0</v>
      </c>
      <c r="AI42" s="205">
        <f>'Racks Work Package'!AI14</f>
        <v>0</v>
      </c>
      <c r="AJ42" s="205">
        <f>'Racks Work Package'!AJ14</f>
        <v>0</v>
      </c>
      <c r="AK42" s="205">
        <f>'Racks Work Package'!AK14</f>
        <v>0</v>
      </c>
      <c r="AL42" s="205">
        <f>'Racks Work Package'!AL14</f>
        <v>0</v>
      </c>
      <c r="AM42" s="205">
        <f>'Racks Work Package'!AM14</f>
        <v>0</v>
      </c>
      <c r="AN42" s="217">
        <f>'Racks Work Package'!AN14</f>
        <v>0</v>
      </c>
      <c r="AO42" s="214"/>
      <c r="AP42" s="210">
        <f>'Racks Work Package'!AP14</f>
        <v>0</v>
      </c>
      <c r="AQ42" s="214"/>
      <c r="AR42" s="216">
        <f>'Racks Work Package'!AR14</f>
        <v>0</v>
      </c>
      <c r="AS42" s="205">
        <f>'Racks Work Package'!AS14</f>
        <v>0</v>
      </c>
      <c r="AT42" s="205">
        <f>'Racks Work Package'!AT14</f>
        <v>0</v>
      </c>
      <c r="AU42" s="205">
        <f>'Racks Work Package'!AU14</f>
        <v>0</v>
      </c>
      <c r="AV42" s="217">
        <f>'Racks Work Package'!AV14</f>
        <v>0</v>
      </c>
      <c r="AW42" s="214"/>
      <c r="AX42" s="210">
        <f>'Racks Work Package'!AX14</f>
        <v>0</v>
      </c>
      <c r="AY42" s="214"/>
      <c r="AZ42" s="671">
        <f>'Racks Work Package'!AZ14</f>
        <v>32000</v>
      </c>
      <c r="BA42" s="214"/>
      <c r="BB42" s="606">
        <f>'Racks Work Package'!BB14</f>
        <v>0.25</v>
      </c>
      <c r="BC42" s="607">
        <f>'Racks Work Package'!BC14</f>
        <v>0.4</v>
      </c>
      <c r="BD42" s="214"/>
      <c r="BE42" s="210" t="str">
        <f>'Racks Work Package'!BE14</f>
        <v>Mostly reuse existing PHENIX racks with internal hardware. Expect about $1000 per rack new components. Expect about 32 racks in IR (4 for Outer HCal, 4 for Inner HCal, 12 for EMCal, 2 each for TPC, MVTX, INTT and Min Bias and 4 additional general purpose)
Reuse of existing racks and buckets and heat exchanges saves approx. $8500/rack ($1800 for rack, $3000 for heat exchangers, $1000 for bucket, $600 for fans, $1000 for fittings and hardware, $500 for smoke detector, $600 for leak detector) =$272,000</v>
      </c>
      <c r="BF42" s="214"/>
      <c r="BG42" s="216" t="str">
        <f>'Racks Work Package'!BG14</f>
        <v>sPHENIX Engineers, Technicians, Designers and Scientists; effort is well defined/ L4</v>
      </c>
      <c r="BH42" s="217" t="str">
        <f>'Racks Work Package'!BH14</f>
        <v>Rough order of magnitude estimate, but the work is fairly early though based on similar previous projects. 40% estimate uncertainty is reasonable./M5</v>
      </c>
      <c r="BI42" s="214"/>
      <c r="BJ42" s="215">
        <f>'Racks Work Package'!BJ14</f>
        <v>0</v>
      </c>
      <c r="BK42" s="205">
        <f>'Racks Work Package'!BK14</f>
        <v>0</v>
      </c>
      <c r="BL42" s="205">
        <f>'Racks Work Package'!BL14</f>
        <v>96</v>
      </c>
      <c r="BM42" s="205">
        <f>'Racks Work Package'!BM14</f>
        <v>144</v>
      </c>
      <c r="BN42" s="205">
        <f>'Racks Work Package'!BN14</f>
        <v>0</v>
      </c>
      <c r="BO42" s="205">
        <f>'Racks Work Package'!BO14</f>
        <v>0</v>
      </c>
      <c r="BP42" s="217">
        <f>'Racks Work Package'!BP14</f>
        <v>0</v>
      </c>
      <c r="BQ42" s="9"/>
      <c r="BR42" s="627">
        <f>'Racks Work Package'!BR14</f>
        <v>0</v>
      </c>
      <c r="BS42" s="628">
        <f>'Racks Work Package'!BS14</f>
        <v>0</v>
      </c>
      <c r="BT42" s="628">
        <f>'Racks Work Package'!BT14</f>
        <v>10012.799999999999</v>
      </c>
      <c r="BU42" s="628">
        <f>'Racks Work Package'!BU14</f>
        <v>11678.4</v>
      </c>
      <c r="BV42" s="628">
        <f>'Racks Work Package'!BV14</f>
        <v>0</v>
      </c>
      <c r="BW42" s="628">
        <f>'Racks Work Package'!BW14</f>
        <v>0</v>
      </c>
      <c r="BX42" s="629">
        <f>'Racks Work Package'!BX14</f>
        <v>0</v>
      </c>
      <c r="BZ42" s="533">
        <f t="shared" si="16"/>
        <v>21691.199999999997</v>
      </c>
      <c r="CA42" s="534">
        <f t="shared" si="17"/>
        <v>27113.999999999996</v>
      </c>
      <c r="CB42" s="535">
        <f t="shared" si="18"/>
        <v>44800</v>
      </c>
      <c r="CC42" s="536"/>
      <c r="CD42" s="536"/>
      <c r="CE42" s="536"/>
      <c r="CF42" s="536"/>
    </row>
    <row r="43" spans="2:84" ht="46.8">
      <c r="B43" s="206" t="str">
        <f>'Racks Work Package'!B15</f>
        <v>S331400 /S331500</v>
      </c>
      <c r="C43" s="206" t="str">
        <f>'Racks Work Package'!C15</f>
        <v>Perform Detector Electronics Racks and Rack generic support systems Components Acceptance</v>
      </c>
      <c r="D43" s="210" t="str">
        <f>'Racks Work Package'!D15</f>
        <v>Technical Scope:Perform Detector Electronics Racks and Rack generic support systems Components Acceptance tests.
Work Statement: Receive, inspect and acceptance test all components for this item as appropriate.</v>
      </c>
      <c r="E43" s="47">
        <f>'Racks Work Package'!E15</f>
        <v>10</v>
      </c>
      <c r="F43" s="210">
        <f>'Racks Work Package'!F15</f>
        <v>0</v>
      </c>
      <c r="G43" s="214"/>
      <c r="H43" s="47">
        <f>'Racks Work Package'!H15</f>
        <v>0</v>
      </c>
      <c r="I43" s="214"/>
      <c r="J43" s="216">
        <f>'Racks Work Package'!J15</f>
        <v>0</v>
      </c>
      <c r="K43" s="205">
        <f>'Racks Work Package'!K15</f>
        <v>0</v>
      </c>
      <c r="L43" s="217">
        <f>'Racks Work Package'!L15</f>
        <v>0</v>
      </c>
      <c r="M43" s="214"/>
      <c r="N43" s="210">
        <f>'Racks Work Package'!N15</f>
        <v>16</v>
      </c>
      <c r="O43" s="214"/>
      <c r="P43" s="216">
        <f>'Racks Work Package'!P15</f>
        <v>0</v>
      </c>
      <c r="Q43" s="205">
        <f>'Racks Work Package'!Q15</f>
        <v>0</v>
      </c>
      <c r="R43" s="205">
        <f>'Racks Work Package'!R15</f>
        <v>8</v>
      </c>
      <c r="S43" s="217">
        <f>'Racks Work Package'!S15</f>
        <v>8</v>
      </c>
      <c r="T43" s="214"/>
      <c r="U43" s="210">
        <f>'Racks Work Package'!U15</f>
        <v>16</v>
      </c>
      <c r="V43" s="214"/>
      <c r="W43" s="216">
        <f>'Racks Work Package'!W15</f>
        <v>8</v>
      </c>
      <c r="X43" s="205">
        <f>'Racks Work Package'!X15</f>
        <v>8</v>
      </c>
      <c r="Y43" s="205">
        <f>'Racks Work Package'!Y15</f>
        <v>0</v>
      </c>
      <c r="Z43" s="205">
        <f>'Racks Work Package'!Z15</f>
        <v>0</v>
      </c>
      <c r="AA43" s="205">
        <f>'Racks Work Package'!AA15</f>
        <v>0</v>
      </c>
      <c r="AB43" s="217">
        <f>'Racks Work Package'!AB15</f>
        <v>0</v>
      </c>
      <c r="AC43" s="214"/>
      <c r="AD43" s="210">
        <f>'Racks Work Package'!AD15</f>
        <v>40</v>
      </c>
      <c r="AE43" s="214"/>
      <c r="AF43" s="216">
        <f>'Racks Work Package'!AF15</f>
        <v>40</v>
      </c>
      <c r="AG43" s="205">
        <f>'Racks Work Package'!AG15</f>
        <v>0</v>
      </c>
      <c r="AH43" s="205">
        <f>'Racks Work Package'!AH15</f>
        <v>0</v>
      </c>
      <c r="AI43" s="205">
        <f>'Racks Work Package'!AI15</f>
        <v>0</v>
      </c>
      <c r="AJ43" s="205">
        <f>'Racks Work Package'!AJ15</f>
        <v>0</v>
      </c>
      <c r="AK43" s="205">
        <f>'Racks Work Package'!AK15</f>
        <v>0</v>
      </c>
      <c r="AL43" s="205">
        <f>'Racks Work Package'!AL15</f>
        <v>0</v>
      </c>
      <c r="AM43" s="205">
        <f>'Racks Work Package'!AM15</f>
        <v>0</v>
      </c>
      <c r="AN43" s="217">
        <f>'Racks Work Package'!AN15</f>
        <v>0</v>
      </c>
      <c r="AO43" s="214"/>
      <c r="AP43" s="210">
        <f>'Racks Work Package'!AP15</f>
        <v>0</v>
      </c>
      <c r="AQ43" s="214"/>
      <c r="AR43" s="216">
        <f>'Racks Work Package'!AR15</f>
        <v>0</v>
      </c>
      <c r="AS43" s="205">
        <f>'Racks Work Package'!AS15</f>
        <v>0</v>
      </c>
      <c r="AT43" s="205">
        <f>'Racks Work Package'!AT15</f>
        <v>0</v>
      </c>
      <c r="AU43" s="205">
        <f>'Racks Work Package'!AU15</f>
        <v>0</v>
      </c>
      <c r="AV43" s="217">
        <f>'Racks Work Package'!AV15</f>
        <v>0</v>
      </c>
      <c r="AW43" s="214"/>
      <c r="AX43" s="210">
        <f>'Racks Work Package'!AX15</f>
        <v>0</v>
      </c>
      <c r="AY43" s="214"/>
      <c r="AZ43" s="671">
        <f>'Racks Work Package'!AZ15</f>
        <v>0</v>
      </c>
      <c r="BA43" s="214"/>
      <c r="BB43" s="606">
        <f>'Racks Work Package'!BB15</f>
        <v>0.25</v>
      </c>
      <c r="BC43" s="607">
        <f>'Racks Work Package'!BC15</f>
        <v>0</v>
      </c>
      <c r="BD43" s="214"/>
      <c r="BE43" s="210">
        <f>'Racks Work Package'!BE15</f>
        <v>0</v>
      </c>
      <c r="BF43" s="214"/>
      <c r="BG43" s="216" t="str">
        <f>'Racks Work Package'!BG15</f>
        <v>sPHENIX Engineers, Technicians, Designers and Scientists; effort is well defined/ L4</v>
      </c>
      <c r="BH43" s="217" t="str">
        <f>'Racks Work Package'!BH15</f>
        <v>No Materials required for this task/M1</v>
      </c>
      <c r="BI43" s="214"/>
      <c r="BJ43" s="215">
        <f>'Racks Work Package'!BJ15</f>
        <v>0</v>
      </c>
      <c r="BK43" s="205">
        <f>'Racks Work Package'!BK15</f>
        <v>0</v>
      </c>
      <c r="BL43" s="205">
        <f>'Racks Work Package'!BL15</f>
        <v>16</v>
      </c>
      <c r="BM43" s="205">
        <f>'Racks Work Package'!BM15</f>
        <v>16</v>
      </c>
      <c r="BN43" s="205">
        <f>'Racks Work Package'!BN15</f>
        <v>40</v>
      </c>
      <c r="BO43" s="205">
        <f>'Racks Work Package'!BO15</f>
        <v>0</v>
      </c>
      <c r="BP43" s="217">
        <f>'Racks Work Package'!BP15</f>
        <v>0</v>
      </c>
      <c r="BQ43" s="9"/>
      <c r="BR43" s="627">
        <f>'Racks Work Package'!BR15</f>
        <v>0</v>
      </c>
      <c r="BS43" s="628">
        <f>'Racks Work Package'!BS15</f>
        <v>0</v>
      </c>
      <c r="BT43" s="628">
        <f>'Racks Work Package'!BT15</f>
        <v>1668.8</v>
      </c>
      <c r="BU43" s="628">
        <f>'Racks Work Package'!BU15</f>
        <v>1297.5999999999999</v>
      </c>
      <c r="BV43" s="628">
        <f>'Racks Work Package'!BV15</f>
        <v>3244</v>
      </c>
      <c r="BW43" s="628">
        <f>'Racks Work Package'!BW15</f>
        <v>0</v>
      </c>
      <c r="BX43" s="629">
        <f>'Racks Work Package'!BX15</f>
        <v>0</v>
      </c>
      <c r="BZ43" s="533">
        <f t="shared" si="16"/>
        <v>6210.4</v>
      </c>
      <c r="CA43" s="534">
        <f t="shared" si="17"/>
        <v>7763</v>
      </c>
      <c r="CB43" s="535">
        <f t="shared" si="18"/>
        <v>0</v>
      </c>
      <c r="CC43" s="536"/>
      <c r="CD43" s="536"/>
      <c r="CE43" s="536"/>
      <c r="CF43" s="536"/>
    </row>
    <row r="44" spans="2:84" ht="47.4" thickBot="1">
      <c r="B44" s="223" t="str">
        <f>'Racks Work Package'!B16</f>
        <v>S331600</v>
      </c>
      <c r="C44" s="223" t="str">
        <f>'Racks Work Package'!C16</f>
        <v>Detector Electronics Racks and Rack generic support systems Components Ready for Installation</v>
      </c>
      <c r="D44" s="225" t="str">
        <f>'Racks Work Package'!D16</f>
        <v>Milestone</v>
      </c>
      <c r="E44" s="244">
        <f>'Racks Work Package'!E16</f>
        <v>0</v>
      </c>
      <c r="F44" s="225">
        <f>'Racks Work Package'!F16</f>
        <v>0</v>
      </c>
      <c r="G44" s="226"/>
      <c r="H44" s="244">
        <f>'Racks Work Package'!H16</f>
        <v>0</v>
      </c>
      <c r="I44" s="226"/>
      <c r="J44" s="227">
        <f>'Racks Work Package'!J16</f>
        <v>0</v>
      </c>
      <c r="K44" s="228">
        <f>'Racks Work Package'!K16</f>
        <v>0</v>
      </c>
      <c r="L44" s="229">
        <f>'Racks Work Package'!L16</f>
        <v>0</v>
      </c>
      <c r="M44" s="226"/>
      <c r="N44" s="225">
        <f>'Racks Work Package'!N16</f>
        <v>0</v>
      </c>
      <c r="O44" s="226"/>
      <c r="P44" s="227">
        <f>'Racks Work Package'!P16</f>
        <v>0</v>
      </c>
      <c r="Q44" s="228">
        <f>'Racks Work Package'!Q16</f>
        <v>0</v>
      </c>
      <c r="R44" s="228">
        <f>'Racks Work Package'!R16</f>
        <v>0</v>
      </c>
      <c r="S44" s="229">
        <f>'Racks Work Package'!S16</f>
        <v>0</v>
      </c>
      <c r="T44" s="226"/>
      <c r="U44" s="225">
        <f>'Racks Work Package'!U16</f>
        <v>0</v>
      </c>
      <c r="V44" s="226"/>
      <c r="W44" s="227">
        <f>'Racks Work Package'!W16</f>
        <v>0</v>
      </c>
      <c r="X44" s="228">
        <f>'Racks Work Package'!X16</f>
        <v>0</v>
      </c>
      <c r="Y44" s="228">
        <f>'Racks Work Package'!Y16</f>
        <v>0</v>
      </c>
      <c r="Z44" s="228">
        <f>'Racks Work Package'!Z16</f>
        <v>0</v>
      </c>
      <c r="AA44" s="228">
        <f>'Racks Work Package'!AA16</f>
        <v>0</v>
      </c>
      <c r="AB44" s="229">
        <f>'Racks Work Package'!AB16</f>
        <v>0</v>
      </c>
      <c r="AC44" s="226"/>
      <c r="AD44" s="225">
        <f>'Racks Work Package'!AD16</f>
        <v>0</v>
      </c>
      <c r="AE44" s="226"/>
      <c r="AF44" s="227">
        <f>'Racks Work Package'!AF16</f>
        <v>0</v>
      </c>
      <c r="AG44" s="228">
        <f>'Racks Work Package'!AG16</f>
        <v>0</v>
      </c>
      <c r="AH44" s="228">
        <f>'Racks Work Package'!AH16</f>
        <v>0</v>
      </c>
      <c r="AI44" s="228">
        <f>'Racks Work Package'!AI16</f>
        <v>0</v>
      </c>
      <c r="AJ44" s="228">
        <f>'Racks Work Package'!AJ16</f>
        <v>0</v>
      </c>
      <c r="AK44" s="228">
        <f>'Racks Work Package'!AK16</f>
        <v>0</v>
      </c>
      <c r="AL44" s="228">
        <f>'Racks Work Package'!AL16</f>
        <v>0</v>
      </c>
      <c r="AM44" s="228">
        <f>'Racks Work Package'!AM16</f>
        <v>0</v>
      </c>
      <c r="AN44" s="229">
        <f>'Racks Work Package'!AN16</f>
        <v>0</v>
      </c>
      <c r="AO44" s="226"/>
      <c r="AP44" s="225">
        <f>'Racks Work Package'!AP16</f>
        <v>0</v>
      </c>
      <c r="AQ44" s="226"/>
      <c r="AR44" s="227">
        <f>'Racks Work Package'!AR16</f>
        <v>0</v>
      </c>
      <c r="AS44" s="228">
        <f>'Racks Work Package'!AS16</f>
        <v>0</v>
      </c>
      <c r="AT44" s="228">
        <f>'Racks Work Package'!AT16</f>
        <v>0</v>
      </c>
      <c r="AU44" s="228">
        <f>'Racks Work Package'!AU16</f>
        <v>0</v>
      </c>
      <c r="AV44" s="229">
        <f>'Racks Work Package'!AV16</f>
        <v>0</v>
      </c>
      <c r="AW44" s="226"/>
      <c r="AX44" s="225">
        <f>'Racks Work Package'!AX16</f>
        <v>0</v>
      </c>
      <c r="AY44" s="226"/>
      <c r="AZ44" s="672">
        <f>'Racks Work Package'!AZ16</f>
        <v>0</v>
      </c>
      <c r="BA44" s="226"/>
      <c r="BB44" s="608">
        <f>'Racks Work Package'!BB16</f>
        <v>0</v>
      </c>
      <c r="BC44" s="609">
        <f>'Racks Work Package'!BC16</f>
        <v>0</v>
      </c>
      <c r="BD44" s="226"/>
      <c r="BE44" s="225">
        <f>'Racks Work Package'!BE16</f>
        <v>0</v>
      </c>
      <c r="BF44" s="226"/>
      <c r="BG44" s="227" t="str">
        <f>'Racks Work Package'!BG16</f>
        <v>n/a</v>
      </c>
      <c r="BH44" s="229" t="str">
        <f>'Racks Work Package'!BH16</f>
        <v>n/a</v>
      </c>
      <c r="BI44" s="226"/>
      <c r="BJ44" s="246">
        <f>'Racks Work Package'!BJ16</f>
        <v>0</v>
      </c>
      <c r="BK44" s="228">
        <f>'Racks Work Package'!BK16</f>
        <v>0</v>
      </c>
      <c r="BL44" s="228">
        <f>'Racks Work Package'!BL16</f>
        <v>0</v>
      </c>
      <c r="BM44" s="228">
        <f>'Racks Work Package'!BM16</f>
        <v>0</v>
      </c>
      <c r="BN44" s="228">
        <f>'Racks Work Package'!BN16</f>
        <v>0</v>
      </c>
      <c r="BO44" s="228">
        <f>'Racks Work Package'!BO16</f>
        <v>0</v>
      </c>
      <c r="BP44" s="229">
        <f>'Racks Work Package'!BP16</f>
        <v>0</v>
      </c>
      <c r="BQ44" s="9"/>
      <c r="BR44" s="630">
        <f>'Racks Work Package'!BR16</f>
        <v>0</v>
      </c>
      <c r="BS44" s="631">
        <f>'Racks Work Package'!BS16</f>
        <v>0</v>
      </c>
      <c r="BT44" s="631">
        <f>'Racks Work Package'!BT16</f>
        <v>0</v>
      </c>
      <c r="BU44" s="631">
        <f>'Racks Work Package'!BU16</f>
        <v>0</v>
      </c>
      <c r="BV44" s="631">
        <f>'Racks Work Package'!BV16</f>
        <v>0</v>
      </c>
      <c r="BW44" s="631">
        <f>'Racks Work Package'!BW16</f>
        <v>0</v>
      </c>
      <c r="BX44" s="632">
        <f>'Racks Work Package'!BX16</f>
        <v>0</v>
      </c>
      <c r="BZ44" s="633">
        <f t="shared" si="16"/>
        <v>0</v>
      </c>
      <c r="CA44" s="634">
        <f t="shared" si="17"/>
        <v>0</v>
      </c>
      <c r="CB44" s="635">
        <f t="shared" si="18"/>
        <v>0</v>
      </c>
      <c r="CC44" s="536"/>
      <c r="CD44" s="536"/>
      <c r="CE44" s="536"/>
      <c r="CF44" s="536"/>
    </row>
    <row r="45" spans="2:84" ht="36.6" thickBot="1">
      <c r="B45" s="680" t="str">
        <f>'Gas &amp; Cooling Work Package'!C4</f>
        <v>2.04.01.04</v>
      </c>
      <c r="C45" s="200" t="str">
        <f>'Gas &amp; Cooling Work Package'!C5</f>
        <v>Detector Gas and Cooling Services Systems</v>
      </c>
      <c r="D45" s="235"/>
      <c r="E45" s="54"/>
      <c r="F45" s="54"/>
      <c r="G45" s="353"/>
      <c r="H45" s="54"/>
      <c r="I45" s="353"/>
      <c r="J45" s="236"/>
      <c r="K45" s="237"/>
      <c r="L45" s="238"/>
      <c r="M45" s="353"/>
      <c r="N45" s="54"/>
      <c r="O45" s="353"/>
      <c r="P45" s="236"/>
      <c r="Q45" s="237"/>
      <c r="R45" s="237"/>
      <c r="S45" s="238"/>
      <c r="T45" s="353"/>
      <c r="U45" s="54"/>
      <c r="V45" s="353"/>
      <c r="W45" s="236"/>
      <c r="X45" s="237"/>
      <c r="Y45" s="237"/>
      <c r="Z45" s="237"/>
      <c r="AA45" s="237"/>
      <c r="AB45" s="238"/>
      <c r="AC45" s="353"/>
      <c r="AD45" s="54"/>
      <c r="AE45" s="353"/>
      <c r="AF45" s="236"/>
      <c r="AG45" s="237"/>
      <c r="AH45" s="237"/>
      <c r="AI45" s="237"/>
      <c r="AJ45" s="237"/>
      <c r="AK45" s="237"/>
      <c r="AL45" s="237"/>
      <c r="AM45" s="237"/>
      <c r="AN45" s="238"/>
      <c r="AO45" s="353"/>
      <c r="AP45" s="54"/>
      <c r="AQ45" s="353"/>
      <c r="AR45" s="236"/>
      <c r="AS45" s="237"/>
      <c r="AT45" s="237"/>
      <c r="AU45" s="237"/>
      <c r="AV45" s="238"/>
      <c r="AW45" s="55"/>
      <c r="AX45" s="54"/>
      <c r="AY45" s="55"/>
      <c r="AZ45" s="669">
        <f t="shared" ref="AZ45" si="19">SUM(AZ46:AZ55)</f>
        <v>107000</v>
      </c>
      <c r="BA45" s="240"/>
      <c r="BB45" s="596"/>
      <c r="BC45" s="597"/>
      <c r="BD45" s="55"/>
      <c r="BE45" s="54"/>
      <c r="BF45" s="55"/>
      <c r="BG45" s="236"/>
      <c r="BH45" s="238"/>
      <c r="BI45" s="55"/>
      <c r="BJ45" s="967"/>
      <c r="BK45" s="968"/>
      <c r="BL45" s="968"/>
      <c r="BM45" s="968"/>
      <c r="BN45" s="968"/>
      <c r="BO45" s="968"/>
      <c r="BP45" s="969"/>
      <c r="BQ45" s="9"/>
      <c r="BR45" s="642">
        <f>SUM(BR46:BR55)</f>
        <v>0</v>
      </c>
      <c r="BS45" s="643">
        <f t="shared" ref="BS45:BX45" si="20">SUM(BS46:BS55)</f>
        <v>11664</v>
      </c>
      <c r="BT45" s="643">
        <f t="shared" si="20"/>
        <v>56322</v>
      </c>
      <c r="BU45" s="643">
        <f t="shared" si="20"/>
        <v>30817.999999999996</v>
      </c>
      <c r="BV45" s="643">
        <f t="shared" si="20"/>
        <v>13624.799999999997</v>
      </c>
      <c r="BW45" s="643">
        <f t="shared" si="20"/>
        <v>0</v>
      </c>
      <c r="BX45" s="644">
        <f t="shared" si="20"/>
        <v>0</v>
      </c>
      <c r="BZ45" s="645">
        <f t="shared" ref="BZ45:CB45" si="21">SUM(BZ46:BZ55)</f>
        <v>112428.8</v>
      </c>
      <c r="CA45" s="646">
        <f t="shared" si="21"/>
        <v>140536</v>
      </c>
      <c r="CB45" s="647">
        <f t="shared" si="21"/>
        <v>149800</v>
      </c>
      <c r="CC45" s="522"/>
      <c r="CD45" s="522"/>
      <c r="CE45" s="536"/>
      <c r="CF45" s="536"/>
    </row>
    <row r="46" spans="2:84" ht="31.2">
      <c r="B46" s="224" t="str">
        <f>'Gas &amp; Cooling Work Package'!B7</f>
        <v>S331700</v>
      </c>
      <c r="C46" s="224" t="str">
        <f>'Gas &amp; Cooling Work Package'!C7</f>
        <v>Analyze Detector Gas and Cooling Services Systems Requirements</v>
      </c>
      <c r="D46" s="230" t="str">
        <f>'Gas &amp; Cooling Work Package'!D7</f>
        <v>Technical Scope: Analyze Detector Gas and Cooling Services Systems Requirements.
Work Statement: Gather all relevant information from existing PHENIX documentation.</v>
      </c>
      <c r="E46" s="252">
        <f>'Gas &amp; Cooling Work Package'!E7</f>
        <v>120</v>
      </c>
      <c r="F46" s="230">
        <f>'Gas &amp; Cooling Work Package'!F7</f>
        <v>0</v>
      </c>
      <c r="G46" s="231"/>
      <c r="H46" s="252">
        <f>'Gas &amp; Cooling Work Package'!H7</f>
        <v>96</v>
      </c>
      <c r="I46" s="231"/>
      <c r="J46" s="232">
        <f>'Gas &amp; Cooling Work Package'!J7</f>
        <v>0</v>
      </c>
      <c r="K46" s="233">
        <f>'Gas &amp; Cooling Work Package'!K7</f>
        <v>96</v>
      </c>
      <c r="L46" s="234">
        <f>'Gas &amp; Cooling Work Package'!L7</f>
        <v>0</v>
      </c>
      <c r="M46" s="231"/>
      <c r="N46" s="230">
        <f>'Gas &amp; Cooling Work Package'!N7</f>
        <v>240</v>
      </c>
      <c r="O46" s="231"/>
      <c r="P46" s="232">
        <f>'Gas &amp; Cooling Work Package'!P7</f>
        <v>0</v>
      </c>
      <c r="Q46" s="233">
        <f>'Gas &amp; Cooling Work Package'!Q7</f>
        <v>0</v>
      </c>
      <c r="R46" s="233">
        <f>'Gas &amp; Cooling Work Package'!R7</f>
        <v>240</v>
      </c>
      <c r="S46" s="234">
        <f>'Gas &amp; Cooling Work Package'!S7</f>
        <v>0</v>
      </c>
      <c r="T46" s="231"/>
      <c r="U46" s="230">
        <f>'Gas &amp; Cooling Work Package'!U7</f>
        <v>96</v>
      </c>
      <c r="V46" s="231"/>
      <c r="W46" s="232">
        <f>'Gas &amp; Cooling Work Package'!W7</f>
        <v>96</v>
      </c>
      <c r="X46" s="233">
        <f>'Gas &amp; Cooling Work Package'!X7</f>
        <v>0</v>
      </c>
      <c r="Y46" s="233">
        <f>'Gas &amp; Cooling Work Package'!Y7</f>
        <v>0</v>
      </c>
      <c r="Z46" s="233">
        <f>'Gas &amp; Cooling Work Package'!Z7</f>
        <v>0</v>
      </c>
      <c r="AA46" s="233">
        <f>'Gas &amp; Cooling Work Package'!AA7</f>
        <v>0</v>
      </c>
      <c r="AB46" s="234">
        <f>'Gas &amp; Cooling Work Package'!AB7</f>
        <v>0</v>
      </c>
      <c r="AC46" s="231"/>
      <c r="AD46" s="230">
        <f>'Gas &amp; Cooling Work Package'!AD7</f>
        <v>96</v>
      </c>
      <c r="AE46" s="231"/>
      <c r="AF46" s="232">
        <f>'Gas &amp; Cooling Work Package'!AF7</f>
        <v>96</v>
      </c>
      <c r="AG46" s="233">
        <f>'Gas &amp; Cooling Work Package'!AG7</f>
        <v>0</v>
      </c>
      <c r="AH46" s="233">
        <f>'Gas &amp; Cooling Work Package'!AH7</f>
        <v>0</v>
      </c>
      <c r="AI46" s="233">
        <f>'Gas &amp; Cooling Work Package'!AI7</f>
        <v>0</v>
      </c>
      <c r="AJ46" s="233">
        <f>'Gas &amp; Cooling Work Package'!AJ7</f>
        <v>0</v>
      </c>
      <c r="AK46" s="233">
        <f>'Gas &amp; Cooling Work Package'!AK7</f>
        <v>0</v>
      </c>
      <c r="AL46" s="233">
        <f>'Gas &amp; Cooling Work Package'!AL7</f>
        <v>0</v>
      </c>
      <c r="AM46" s="233">
        <f>'Gas &amp; Cooling Work Package'!AM7</f>
        <v>0</v>
      </c>
      <c r="AN46" s="234">
        <f>'Gas &amp; Cooling Work Package'!AN7</f>
        <v>0</v>
      </c>
      <c r="AO46" s="231"/>
      <c r="AP46" s="230">
        <f>'Gas &amp; Cooling Work Package'!AP7</f>
        <v>0</v>
      </c>
      <c r="AQ46" s="231"/>
      <c r="AR46" s="232">
        <f>'Gas &amp; Cooling Work Package'!AR7</f>
        <v>0</v>
      </c>
      <c r="AS46" s="233">
        <f>'Gas &amp; Cooling Work Package'!AS7</f>
        <v>0</v>
      </c>
      <c r="AT46" s="233">
        <f>'Gas &amp; Cooling Work Package'!AT7</f>
        <v>0</v>
      </c>
      <c r="AU46" s="233">
        <f>'Gas &amp; Cooling Work Package'!AU7</f>
        <v>0</v>
      </c>
      <c r="AV46" s="234">
        <f>'Gas &amp; Cooling Work Package'!AV7</f>
        <v>0</v>
      </c>
      <c r="AW46" s="231"/>
      <c r="AX46" s="230">
        <f>'Gas &amp; Cooling Work Package'!AX7</f>
        <v>0</v>
      </c>
      <c r="AY46" s="231"/>
      <c r="AZ46" s="670">
        <f>'Gas &amp; Cooling Work Package'!AZ7</f>
        <v>0</v>
      </c>
      <c r="BA46" s="231"/>
      <c r="BB46" s="604">
        <f>'Gas &amp; Cooling Work Package'!BB7</f>
        <v>0.25</v>
      </c>
      <c r="BC46" s="605">
        <f>'Gas &amp; Cooling Work Package'!BC7</f>
        <v>0</v>
      </c>
      <c r="BD46" s="231"/>
      <c r="BE46" s="230">
        <f>'Gas &amp; Cooling Work Package'!BE7</f>
        <v>0</v>
      </c>
      <c r="BF46" s="231"/>
      <c r="BG46" s="232" t="str">
        <f>'Gas &amp; Cooling Work Package'!BG7</f>
        <v>sPHENIX Engineers, Technicians, Designers and Scientists; effort is well defined/ L4</v>
      </c>
      <c r="BH46" s="234" t="str">
        <f>'Gas &amp; Cooling Work Package'!BH7</f>
        <v>No Materials required for this task/M1</v>
      </c>
      <c r="BI46" s="231"/>
      <c r="BJ46" s="254">
        <f>'Gas &amp; Cooling Work Package'!BJ7</f>
        <v>0</v>
      </c>
      <c r="BK46" s="233">
        <f>'Gas &amp; Cooling Work Package'!BK7</f>
        <v>96</v>
      </c>
      <c r="BL46" s="233">
        <f>'Gas &amp; Cooling Work Package'!BL7</f>
        <v>240</v>
      </c>
      <c r="BM46" s="233">
        <f>'Gas &amp; Cooling Work Package'!BM7</f>
        <v>96</v>
      </c>
      <c r="BN46" s="233">
        <f>'Gas &amp; Cooling Work Package'!BN7</f>
        <v>96</v>
      </c>
      <c r="BO46" s="233">
        <f>'Gas &amp; Cooling Work Package'!BO7</f>
        <v>0</v>
      </c>
      <c r="BP46" s="234">
        <f>'Gas &amp; Cooling Work Package'!BP7</f>
        <v>0</v>
      </c>
      <c r="BQ46" s="9"/>
      <c r="BR46" s="636">
        <f>'Gas &amp; Cooling Work Package'!BR7</f>
        <v>0</v>
      </c>
      <c r="BS46" s="637">
        <f>'Gas &amp; Cooling Work Package'!BS7</f>
        <v>11664</v>
      </c>
      <c r="BT46" s="637">
        <f>'Gas &amp; Cooling Work Package'!BT7</f>
        <v>25032</v>
      </c>
      <c r="BU46" s="637">
        <f>'Gas &amp; Cooling Work Package'!BU7</f>
        <v>7785.5999999999995</v>
      </c>
      <c r="BV46" s="637">
        <f>'Gas &amp; Cooling Work Package'!BV7</f>
        <v>7785.5999999999995</v>
      </c>
      <c r="BW46" s="637">
        <f>'Gas &amp; Cooling Work Package'!BW7</f>
        <v>0</v>
      </c>
      <c r="BX46" s="638">
        <f>'Gas &amp; Cooling Work Package'!BX7</f>
        <v>0</v>
      </c>
      <c r="BZ46" s="639">
        <f t="shared" ref="BZ46" si="22">SUM(BR46:BX46)</f>
        <v>52267.199999999997</v>
      </c>
      <c r="CA46" s="640">
        <f t="shared" ref="CA46" si="23">BZ46*(1+BB46)</f>
        <v>65334</v>
      </c>
      <c r="CB46" s="641">
        <f t="shared" ref="CB46" si="24">AZ46*(1+BC46)</f>
        <v>0</v>
      </c>
      <c r="CC46" s="522"/>
      <c r="CD46" s="522"/>
      <c r="CE46" s="536"/>
      <c r="CF46" s="536"/>
    </row>
    <row r="47" spans="2:84" ht="62.4">
      <c r="B47" s="206" t="str">
        <f>'Gas &amp; Cooling Work Package'!B8</f>
        <v>S331800</v>
      </c>
      <c r="C47" s="206" t="str">
        <f>'Gas &amp; Cooling Work Package'!C8</f>
        <v>Create Layout/Schematic Drawings &amp; Design, Specification Control Documents, Assembly &amp; Detail Drawings for Detector Gas and Cooling Services Systems</v>
      </c>
      <c r="D47" s="210" t="str">
        <f>'Gas &amp; Cooling Work Package'!D8</f>
        <v>Technical Scope : Create Layout/Schematic Drawings &amp; Design, Specification Control Documents, Assembly &amp; Detail Drawings for Detector Gas and Cooling Services Systems.
Work Statement: Make appropriate detail drawings for Detector Gas and Cooling Systems.</v>
      </c>
      <c r="E47" s="47">
        <f>'Gas &amp; Cooling Work Package'!E8</f>
        <v>60</v>
      </c>
      <c r="F47" s="210">
        <f>'Gas &amp; Cooling Work Package'!F8</f>
        <v>0</v>
      </c>
      <c r="G47" s="214"/>
      <c r="H47" s="47">
        <f>'Gas &amp; Cooling Work Package'!H8</f>
        <v>0</v>
      </c>
      <c r="I47" s="214"/>
      <c r="J47" s="216">
        <f>'Gas &amp; Cooling Work Package'!J8</f>
        <v>0</v>
      </c>
      <c r="K47" s="205">
        <f>'Gas &amp; Cooling Work Package'!K8</f>
        <v>0</v>
      </c>
      <c r="L47" s="217">
        <f>'Gas &amp; Cooling Work Package'!L8</f>
        <v>0</v>
      </c>
      <c r="M47" s="214"/>
      <c r="N47" s="210">
        <f>'Gas &amp; Cooling Work Package'!N8</f>
        <v>96</v>
      </c>
      <c r="O47" s="214"/>
      <c r="P47" s="216">
        <f>'Gas &amp; Cooling Work Package'!P8</f>
        <v>0</v>
      </c>
      <c r="Q47" s="205">
        <f>'Gas &amp; Cooling Work Package'!Q8</f>
        <v>0</v>
      </c>
      <c r="R47" s="205">
        <f>'Gas &amp; Cooling Work Package'!R8</f>
        <v>96</v>
      </c>
      <c r="S47" s="217">
        <f>'Gas &amp; Cooling Work Package'!S8</f>
        <v>0</v>
      </c>
      <c r="T47" s="214"/>
      <c r="U47" s="210">
        <f>'Gas &amp; Cooling Work Package'!U8</f>
        <v>48</v>
      </c>
      <c r="V47" s="214"/>
      <c r="W47" s="216">
        <f>'Gas &amp; Cooling Work Package'!W8</f>
        <v>48</v>
      </c>
      <c r="X47" s="205">
        <f>'Gas &amp; Cooling Work Package'!X8</f>
        <v>0</v>
      </c>
      <c r="Y47" s="205">
        <f>'Gas &amp; Cooling Work Package'!Y8</f>
        <v>0</v>
      </c>
      <c r="Z47" s="205">
        <f>'Gas &amp; Cooling Work Package'!Z8</f>
        <v>0</v>
      </c>
      <c r="AA47" s="205">
        <f>'Gas &amp; Cooling Work Package'!AA8</f>
        <v>0</v>
      </c>
      <c r="AB47" s="217">
        <f>'Gas &amp; Cooling Work Package'!AB8</f>
        <v>0</v>
      </c>
      <c r="AC47" s="214"/>
      <c r="AD47" s="210">
        <f>'Gas &amp; Cooling Work Package'!AD8</f>
        <v>48</v>
      </c>
      <c r="AE47" s="214"/>
      <c r="AF47" s="216">
        <f>'Gas &amp; Cooling Work Package'!AF8</f>
        <v>48</v>
      </c>
      <c r="AG47" s="205">
        <f>'Gas &amp; Cooling Work Package'!AG8</f>
        <v>0</v>
      </c>
      <c r="AH47" s="205">
        <f>'Gas &amp; Cooling Work Package'!AH8</f>
        <v>0</v>
      </c>
      <c r="AI47" s="205">
        <f>'Gas &amp; Cooling Work Package'!AI8</f>
        <v>0</v>
      </c>
      <c r="AJ47" s="205">
        <f>'Gas &amp; Cooling Work Package'!AJ8</f>
        <v>0</v>
      </c>
      <c r="AK47" s="205">
        <f>'Gas &amp; Cooling Work Package'!AK8</f>
        <v>0</v>
      </c>
      <c r="AL47" s="205">
        <f>'Gas &amp; Cooling Work Package'!AL8</f>
        <v>0</v>
      </c>
      <c r="AM47" s="205">
        <f>'Gas &amp; Cooling Work Package'!AM8</f>
        <v>0</v>
      </c>
      <c r="AN47" s="217">
        <f>'Gas &amp; Cooling Work Package'!AN8</f>
        <v>0</v>
      </c>
      <c r="AO47" s="214"/>
      <c r="AP47" s="210">
        <f>'Gas &amp; Cooling Work Package'!AP8</f>
        <v>0</v>
      </c>
      <c r="AQ47" s="214"/>
      <c r="AR47" s="216">
        <f>'Gas &amp; Cooling Work Package'!AR8</f>
        <v>0</v>
      </c>
      <c r="AS47" s="205">
        <f>'Gas &amp; Cooling Work Package'!AS8</f>
        <v>0</v>
      </c>
      <c r="AT47" s="205">
        <f>'Gas &amp; Cooling Work Package'!AT8</f>
        <v>0</v>
      </c>
      <c r="AU47" s="205">
        <f>'Gas &amp; Cooling Work Package'!AU8</f>
        <v>0</v>
      </c>
      <c r="AV47" s="217">
        <f>'Gas &amp; Cooling Work Package'!AV8</f>
        <v>0</v>
      </c>
      <c r="AW47" s="214"/>
      <c r="AX47" s="210">
        <f>'Gas &amp; Cooling Work Package'!AX8</f>
        <v>0</v>
      </c>
      <c r="AY47" s="214"/>
      <c r="AZ47" s="671">
        <f>'Gas &amp; Cooling Work Package'!AZ8</f>
        <v>0</v>
      </c>
      <c r="BA47" s="214"/>
      <c r="BB47" s="606">
        <f>'Gas &amp; Cooling Work Package'!BB8</f>
        <v>0.25</v>
      </c>
      <c r="BC47" s="607">
        <f>'Gas &amp; Cooling Work Package'!BC8</f>
        <v>0</v>
      </c>
      <c r="BD47" s="214"/>
      <c r="BE47" s="210">
        <f>'Gas &amp; Cooling Work Package'!BE8</f>
        <v>0</v>
      </c>
      <c r="BF47" s="214"/>
      <c r="BG47" s="216" t="str">
        <f>'Gas &amp; Cooling Work Package'!BG8</f>
        <v>sPHENIX Engineers, Technicians, Designers and Scientists; effort is well defined/ L4</v>
      </c>
      <c r="BH47" s="217" t="str">
        <f>'Gas &amp; Cooling Work Package'!BH8</f>
        <v>No Materials required for this task/M1</v>
      </c>
      <c r="BI47" s="214"/>
      <c r="BJ47" s="215">
        <f>'Gas &amp; Cooling Work Package'!BJ8</f>
        <v>0</v>
      </c>
      <c r="BK47" s="205">
        <f>'Gas &amp; Cooling Work Package'!BK8</f>
        <v>0</v>
      </c>
      <c r="BL47" s="205">
        <f>'Gas &amp; Cooling Work Package'!BL8</f>
        <v>96</v>
      </c>
      <c r="BM47" s="205">
        <f>'Gas &amp; Cooling Work Package'!BM8</f>
        <v>48</v>
      </c>
      <c r="BN47" s="205">
        <f>'Gas &amp; Cooling Work Package'!BN8</f>
        <v>48</v>
      </c>
      <c r="BO47" s="205">
        <f>'Gas &amp; Cooling Work Package'!BO8</f>
        <v>0</v>
      </c>
      <c r="BP47" s="217">
        <f>'Gas &amp; Cooling Work Package'!BP8</f>
        <v>0</v>
      </c>
      <c r="BQ47" s="9"/>
      <c r="BR47" s="627">
        <f>'Gas &amp; Cooling Work Package'!BR8</f>
        <v>0</v>
      </c>
      <c r="BS47" s="628">
        <f>'Gas &amp; Cooling Work Package'!BS8</f>
        <v>0</v>
      </c>
      <c r="BT47" s="628">
        <f>'Gas &amp; Cooling Work Package'!BT8</f>
        <v>10012.799999999999</v>
      </c>
      <c r="BU47" s="628">
        <f>'Gas &amp; Cooling Work Package'!BU8</f>
        <v>3892.7999999999997</v>
      </c>
      <c r="BV47" s="628">
        <f>'Gas &amp; Cooling Work Package'!BV8</f>
        <v>3892.7999999999997</v>
      </c>
      <c r="BW47" s="628">
        <f>'Gas &amp; Cooling Work Package'!BW8</f>
        <v>0</v>
      </c>
      <c r="BX47" s="629">
        <f>'Gas &amp; Cooling Work Package'!BX8</f>
        <v>0</v>
      </c>
      <c r="BZ47" s="533">
        <f t="shared" ref="BZ47:BZ55" si="25">SUM(BR47:BX47)</f>
        <v>17798.399999999998</v>
      </c>
      <c r="CA47" s="534">
        <f t="shared" ref="CA47:CA55" si="26">BZ47*(1+BB47)</f>
        <v>22247.999999999996</v>
      </c>
      <c r="CB47" s="535">
        <f t="shared" ref="CB47:CB55" si="27">AZ47*(1+BC47)</f>
        <v>0</v>
      </c>
      <c r="CC47" s="522"/>
      <c r="CD47" s="522"/>
      <c r="CE47" s="536"/>
      <c r="CF47" s="536"/>
    </row>
    <row r="48" spans="2:84" ht="31.2">
      <c r="B48" s="206" t="str">
        <f>'Gas &amp; Cooling Work Package'!B9</f>
        <v>S331900</v>
      </c>
      <c r="C48" s="206" t="str">
        <f>'Gas &amp; Cooling Work Package'!C9</f>
        <v>Review Detector Gas and Cooling Services Systems Design/Safety</v>
      </c>
      <c r="D48" s="210" t="str">
        <f>'Gas &amp; Cooling Work Package'!D9</f>
        <v>Technical Scope : Review Detector Gas and Cooling Services Systems Design/Safety citeria.
Work Statement: Prepare documents and presentations as appropriate for review by CAD Safety Committee.</v>
      </c>
      <c r="E48" s="47">
        <f>'Gas &amp; Cooling Work Package'!E9</f>
        <v>10</v>
      </c>
      <c r="F48" s="210">
        <f>'Gas &amp; Cooling Work Package'!F9</f>
        <v>0</v>
      </c>
      <c r="G48" s="214"/>
      <c r="H48" s="47">
        <f>'Gas &amp; Cooling Work Package'!H9</f>
        <v>0</v>
      </c>
      <c r="I48" s="214"/>
      <c r="J48" s="216">
        <f>'Gas &amp; Cooling Work Package'!J9</f>
        <v>0</v>
      </c>
      <c r="K48" s="205">
        <f>'Gas &amp; Cooling Work Package'!K9</f>
        <v>0</v>
      </c>
      <c r="L48" s="217">
        <f>'Gas &amp; Cooling Work Package'!L9</f>
        <v>0</v>
      </c>
      <c r="M48" s="214"/>
      <c r="N48" s="210">
        <f>'Gas &amp; Cooling Work Package'!N9</f>
        <v>16</v>
      </c>
      <c r="O48" s="214"/>
      <c r="P48" s="216">
        <f>'Gas &amp; Cooling Work Package'!P9</f>
        <v>0</v>
      </c>
      <c r="Q48" s="205">
        <f>'Gas &amp; Cooling Work Package'!Q9</f>
        <v>0</v>
      </c>
      <c r="R48" s="205">
        <f>'Gas &amp; Cooling Work Package'!R9</f>
        <v>16</v>
      </c>
      <c r="S48" s="217">
        <f>'Gas &amp; Cooling Work Package'!S9</f>
        <v>0</v>
      </c>
      <c r="T48" s="214"/>
      <c r="U48" s="210">
        <f>'Gas &amp; Cooling Work Package'!U9</f>
        <v>20</v>
      </c>
      <c r="V48" s="214"/>
      <c r="W48" s="216">
        <f>'Gas &amp; Cooling Work Package'!W9</f>
        <v>20</v>
      </c>
      <c r="X48" s="205">
        <f>'Gas &amp; Cooling Work Package'!X9</f>
        <v>0</v>
      </c>
      <c r="Y48" s="205">
        <f>'Gas &amp; Cooling Work Package'!Y9</f>
        <v>0</v>
      </c>
      <c r="Z48" s="205">
        <f>'Gas &amp; Cooling Work Package'!Z9</f>
        <v>0</v>
      </c>
      <c r="AA48" s="205">
        <f>'Gas &amp; Cooling Work Package'!AA9</f>
        <v>0</v>
      </c>
      <c r="AB48" s="217">
        <f>'Gas &amp; Cooling Work Package'!AB9</f>
        <v>0</v>
      </c>
      <c r="AC48" s="214"/>
      <c r="AD48" s="210">
        <f>'Gas &amp; Cooling Work Package'!AD9</f>
        <v>8</v>
      </c>
      <c r="AE48" s="214"/>
      <c r="AF48" s="216">
        <f>'Gas &amp; Cooling Work Package'!AF9</f>
        <v>8</v>
      </c>
      <c r="AG48" s="205">
        <f>'Gas &amp; Cooling Work Package'!AG9</f>
        <v>0</v>
      </c>
      <c r="AH48" s="205">
        <f>'Gas &amp; Cooling Work Package'!AH9</f>
        <v>0</v>
      </c>
      <c r="AI48" s="205">
        <f>'Gas &amp; Cooling Work Package'!AI9</f>
        <v>0</v>
      </c>
      <c r="AJ48" s="205">
        <f>'Gas &amp; Cooling Work Package'!AJ9</f>
        <v>0</v>
      </c>
      <c r="AK48" s="205">
        <f>'Gas &amp; Cooling Work Package'!AK9</f>
        <v>0</v>
      </c>
      <c r="AL48" s="205">
        <f>'Gas &amp; Cooling Work Package'!AL9</f>
        <v>0</v>
      </c>
      <c r="AM48" s="205">
        <f>'Gas &amp; Cooling Work Package'!AM9</f>
        <v>0</v>
      </c>
      <c r="AN48" s="217">
        <f>'Gas &amp; Cooling Work Package'!AN9</f>
        <v>0</v>
      </c>
      <c r="AO48" s="214"/>
      <c r="AP48" s="210">
        <f>'Gas &amp; Cooling Work Package'!AP9</f>
        <v>0</v>
      </c>
      <c r="AQ48" s="214"/>
      <c r="AR48" s="216">
        <f>'Gas &amp; Cooling Work Package'!AR9</f>
        <v>0</v>
      </c>
      <c r="AS48" s="205">
        <f>'Gas &amp; Cooling Work Package'!AS9</f>
        <v>0</v>
      </c>
      <c r="AT48" s="205">
        <f>'Gas &amp; Cooling Work Package'!AT9</f>
        <v>0</v>
      </c>
      <c r="AU48" s="205">
        <f>'Gas &amp; Cooling Work Package'!AU9</f>
        <v>0</v>
      </c>
      <c r="AV48" s="217">
        <f>'Gas &amp; Cooling Work Package'!AV9</f>
        <v>0</v>
      </c>
      <c r="AW48" s="214"/>
      <c r="AX48" s="210">
        <f>'Gas &amp; Cooling Work Package'!AX9</f>
        <v>0</v>
      </c>
      <c r="AY48" s="214"/>
      <c r="AZ48" s="671">
        <f>'Gas &amp; Cooling Work Package'!AZ9</f>
        <v>0</v>
      </c>
      <c r="BA48" s="214"/>
      <c r="BB48" s="606">
        <f>'Gas &amp; Cooling Work Package'!BB9</f>
        <v>0.25</v>
      </c>
      <c r="BC48" s="607">
        <f>'Gas &amp; Cooling Work Package'!BC9</f>
        <v>0</v>
      </c>
      <c r="BD48" s="214"/>
      <c r="BE48" s="210">
        <f>'Gas &amp; Cooling Work Package'!BE9</f>
        <v>0</v>
      </c>
      <c r="BF48" s="214"/>
      <c r="BG48" s="216" t="str">
        <f>'Gas &amp; Cooling Work Package'!BG9</f>
        <v>sPHENIX Engineers, Technicians, Designers and Scientists; effort is well defined/ L4</v>
      </c>
      <c r="BH48" s="217" t="str">
        <f>'Gas &amp; Cooling Work Package'!BH9</f>
        <v>No Materials required for this task/M1</v>
      </c>
      <c r="BI48" s="214"/>
      <c r="BJ48" s="215">
        <f>'Gas &amp; Cooling Work Package'!BJ9</f>
        <v>0</v>
      </c>
      <c r="BK48" s="205">
        <f>'Gas &amp; Cooling Work Package'!BK9</f>
        <v>0</v>
      </c>
      <c r="BL48" s="205">
        <f>'Gas &amp; Cooling Work Package'!BL9</f>
        <v>16</v>
      </c>
      <c r="BM48" s="205">
        <f>'Gas &amp; Cooling Work Package'!BM9</f>
        <v>20</v>
      </c>
      <c r="BN48" s="205">
        <f>'Gas &amp; Cooling Work Package'!BN9</f>
        <v>8</v>
      </c>
      <c r="BO48" s="205">
        <f>'Gas &amp; Cooling Work Package'!BO9</f>
        <v>0</v>
      </c>
      <c r="BP48" s="217">
        <f>'Gas &amp; Cooling Work Package'!BP9</f>
        <v>0</v>
      </c>
      <c r="BQ48" s="9"/>
      <c r="BR48" s="627">
        <f>'Gas &amp; Cooling Work Package'!BR9</f>
        <v>0</v>
      </c>
      <c r="BS48" s="628">
        <f>'Gas &amp; Cooling Work Package'!BS9</f>
        <v>0</v>
      </c>
      <c r="BT48" s="628">
        <f>'Gas &amp; Cooling Work Package'!BT9</f>
        <v>1668.8</v>
      </c>
      <c r="BU48" s="628">
        <f>'Gas &amp; Cooling Work Package'!BU9</f>
        <v>1622</v>
      </c>
      <c r="BV48" s="628">
        <f>'Gas &amp; Cooling Work Package'!BV9</f>
        <v>648.79999999999995</v>
      </c>
      <c r="BW48" s="628">
        <f>'Gas &amp; Cooling Work Package'!BW9</f>
        <v>0</v>
      </c>
      <c r="BX48" s="629">
        <f>'Gas &amp; Cooling Work Package'!BX9</f>
        <v>0</v>
      </c>
      <c r="BZ48" s="533">
        <f t="shared" si="25"/>
        <v>3939.6000000000004</v>
      </c>
      <c r="CA48" s="534">
        <f t="shared" si="26"/>
        <v>4924.5</v>
      </c>
      <c r="CB48" s="535">
        <f t="shared" si="27"/>
        <v>0</v>
      </c>
      <c r="CC48" s="522"/>
      <c r="CD48" s="522"/>
      <c r="CE48" s="536"/>
      <c r="CF48" s="536"/>
    </row>
    <row r="49" spans="2:84" ht="46.8">
      <c r="B49" s="206" t="str">
        <f>'Gas &amp; Cooling Work Package'!B10</f>
        <v>S332000</v>
      </c>
      <c r="C49" s="206" t="str">
        <f>'Gas &amp; Cooling Work Package'!C10</f>
        <v>Address Action Items from Detector Gas and Cooling services Systems Design &amp; Safety Reviews</v>
      </c>
      <c r="D49" s="210" t="str">
        <f>'Gas &amp; Cooling Work Package'!D10</f>
        <v>Technical Scope : Address Action Items from Detector Gas and Cooling services Systems Design &amp; Safety Reviews.
Work Statement: Evaluate committee action items and address appropriately.</v>
      </c>
      <c r="E49" s="47">
        <f>'Gas &amp; Cooling Work Package'!E10</f>
        <v>10</v>
      </c>
      <c r="F49" s="210">
        <f>'Gas &amp; Cooling Work Package'!F10</f>
        <v>0</v>
      </c>
      <c r="G49" s="214"/>
      <c r="H49" s="47">
        <f>'Gas &amp; Cooling Work Package'!H10</f>
        <v>0</v>
      </c>
      <c r="I49" s="214"/>
      <c r="J49" s="216">
        <f>'Gas &amp; Cooling Work Package'!J10</f>
        <v>0</v>
      </c>
      <c r="K49" s="205">
        <f>'Gas &amp; Cooling Work Package'!K10</f>
        <v>0</v>
      </c>
      <c r="L49" s="217">
        <f>'Gas &amp; Cooling Work Package'!L10</f>
        <v>0</v>
      </c>
      <c r="M49" s="214"/>
      <c r="N49" s="210">
        <f>'Gas &amp; Cooling Work Package'!N10</f>
        <v>20</v>
      </c>
      <c r="O49" s="214"/>
      <c r="P49" s="216">
        <f>'Gas &amp; Cooling Work Package'!P10</f>
        <v>0</v>
      </c>
      <c r="Q49" s="205">
        <f>'Gas &amp; Cooling Work Package'!Q10</f>
        <v>0</v>
      </c>
      <c r="R49" s="205">
        <f>'Gas &amp; Cooling Work Package'!R10</f>
        <v>20</v>
      </c>
      <c r="S49" s="217">
        <f>'Gas &amp; Cooling Work Package'!S10</f>
        <v>0</v>
      </c>
      <c r="T49" s="214"/>
      <c r="U49" s="210">
        <f>'Gas &amp; Cooling Work Package'!U10</f>
        <v>8</v>
      </c>
      <c r="V49" s="214"/>
      <c r="W49" s="216">
        <f>'Gas &amp; Cooling Work Package'!W10</f>
        <v>8</v>
      </c>
      <c r="X49" s="205">
        <f>'Gas &amp; Cooling Work Package'!X10</f>
        <v>0</v>
      </c>
      <c r="Y49" s="205">
        <f>'Gas &amp; Cooling Work Package'!Y10</f>
        <v>0</v>
      </c>
      <c r="Z49" s="205">
        <f>'Gas &amp; Cooling Work Package'!Z10</f>
        <v>0</v>
      </c>
      <c r="AA49" s="205">
        <f>'Gas &amp; Cooling Work Package'!AA10</f>
        <v>0</v>
      </c>
      <c r="AB49" s="217">
        <f>'Gas &amp; Cooling Work Package'!AB10</f>
        <v>0</v>
      </c>
      <c r="AC49" s="214"/>
      <c r="AD49" s="210">
        <f>'Gas &amp; Cooling Work Package'!AD10</f>
        <v>8</v>
      </c>
      <c r="AE49" s="214"/>
      <c r="AF49" s="216">
        <f>'Gas &amp; Cooling Work Package'!AF10</f>
        <v>8</v>
      </c>
      <c r="AG49" s="205">
        <f>'Gas &amp; Cooling Work Package'!AG10</f>
        <v>0</v>
      </c>
      <c r="AH49" s="205">
        <f>'Gas &amp; Cooling Work Package'!AH10</f>
        <v>0</v>
      </c>
      <c r="AI49" s="205">
        <f>'Gas &amp; Cooling Work Package'!AI10</f>
        <v>0</v>
      </c>
      <c r="AJ49" s="205">
        <f>'Gas &amp; Cooling Work Package'!AJ10</f>
        <v>0</v>
      </c>
      <c r="AK49" s="205">
        <f>'Gas &amp; Cooling Work Package'!AK10</f>
        <v>0</v>
      </c>
      <c r="AL49" s="205">
        <f>'Gas &amp; Cooling Work Package'!AL10</f>
        <v>0</v>
      </c>
      <c r="AM49" s="205">
        <f>'Gas &amp; Cooling Work Package'!AM10</f>
        <v>0</v>
      </c>
      <c r="AN49" s="217">
        <f>'Gas &amp; Cooling Work Package'!AN10</f>
        <v>0</v>
      </c>
      <c r="AO49" s="214"/>
      <c r="AP49" s="210">
        <f>'Gas &amp; Cooling Work Package'!AP10</f>
        <v>0</v>
      </c>
      <c r="AQ49" s="214"/>
      <c r="AR49" s="216">
        <f>'Gas &amp; Cooling Work Package'!AR10</f>
        <v>0</v>
      </c>
      <c r="AS49" s="205">
        <f>'Gas &amp; Cooling Work Package'!AS10</f>
        <v>0</v>
      </c>
      <c r="AT49" s="205">
        <f>'Gas &amp; Cooling Work Package'!AT10</f>
        <v>0</v>
      </c>
      <c r="AU49" s="205">
        <f>'Gas &amp; Cooling Work Package'!AU10</f>
        <v>0</v>
      </c>
      <c r="AV49" s="217">
        <f>'Gas &amp; Cooling Work Package'!AV10</f>
        <v>0</v>
      </c>
      <c r="AW49" s="214"/>
      <c r="AX49" s="210">
        <f>'Gas &amp; Cooling Work Package'!AX10</f>
        <v>0</v>
      </c>
      <c r="AY49" s="214"/>
      <c r="AZ49" s="671">
        <f>'Gas &amp; Cooling Work Package'!AZ10</f>
        <v>0</v>
      </c>
      <c r="BA49" s="214"/>
      <c r="BB49" s="606">
        <f>'Gas &amp; Cooling Work Package'!BB10</f>
        <v>0.25</v>
      </c>
      <c r="BC49" s="607">
        <f>'Gas &amp; Cooling Work Package'!BC10</f>
        <v>0</v>
      </c>
      <c r="BD49" s="214"/>
      <c r="BE49" s="210">
        <f>'Gas &amp; Cooling Work Package'!BE10</f>
        <v>0</v>
      </c>
      <c r="BF49" s="214"/>
      <c r="BG49" s="216" t="str">
        <f>'Gas &amp; Cooling Work Package'!BG10</f>
        <v>sPHENIX Engineers, Technicians, Designers and Scientists; effort is well defined/ L4</v>
      </c>
      <c r="BH49" s="217" t="str">
        <f>'Gas &amp; Cooling Work Package'!BH10</f>
        <v>No Materials required for this task/M1</v>
      </c>
      <c r="BI49" s="214"/>
      <c r="BJ49" s="215">
        <f>'Gas &amp; Cooling Work Package'!BJ10</f>
        <v>0</v>
      </c>
      <c r="BK49" s="205">
        <f>'Gas &amp; Cooling Work Package'!BK10</f>
        <v>0</v>
      </c>
      <c r="BL49" s="205">
        <f>'Gas &amp; Cooling Work Package'!BL10</f>
        <v>20</v>
      </c>
      <c r="BM49" s="205">
        <f>'Gas &amp; Cooling Work Package'!BM10</f>
        <v>8</v>
      </c>
      <c r="BN49" s="205">
        <f>'Gas &amp; Cooling Work Package'!BN10</f>
        <v>8</v>
      </c>
      <c r="BO49" s="205">
        <f>'Gas &amp; Cooling Work Package'!BO10</f>
        <v>0</v>
      </c>
      <c r="BP49" s="217">
        <f>'Gas &amp; Cooling Work Package'!BP10</f>
        <v>0</v>
      </c>
      <c r="BQ49" s="9"/>
      <c r="BR49" s="627">
        <f>'Gas &amp; Cooling Work Package'!BR10</f>
        <v>0</v>
      </c>
      <c r="BS49" s="628">
        <f>'Gas &amp; Cooling Work Package'!BS10</f>
        <v>0</v>
      </c>
      <c r="BT49" s="628">
        <f>'Gas &amp; Cooling Work Package'!BT10</f>
        <v>2086</v>
      </c>
      <c r="BU49" s="628">
        <f>'Gas &amp; Cooling Work Package'!BU10</f>
        <v>648.79999999999995</v>
      </c>
      <c r="BV49" s="628">
        <f>'Gas &amp; Cooling Work Package'!BV10</f>
        <v>648.79999999999995</v>
      </c>
      <c r="BW49" s="628">
        <f>'Gas &amp; Cooling Work Package'!BW10</f>
        <v>0</v>
      </c>
      <c r="BX49" s="629">
        <f>'Gas &amp; Cooling Work Package'!BX10</f>
        <v>0</v>
      </c>
      <c r="BZ49" s="533">
        <f t="shared" si="25"/>
        <v>3383.6000000000004</v>
      </c>
      <c r="CA49" s="534">
        <f t="shared" si="26"/>
        <v>4229.5</v>
      </c>
      <c r="CB49" s="535">
        <f t="shared" si="27"/>
        <v>0</v>
      </c>
      <c r="CC49" s="522"/>
      <c r="CD49" s="522"/>
      <c r="CE49" s="536"/>
      <c r="CF49" s="536"/>
    </row>
    <row r="50" spans="2:84" ht="46.8">
      <c r="B50" s="206" t="str">
        <f>'Gas &amp; Cooling Work Package'!B11</f>
        <v>S332100</v>
      </c>
      <c r="C50" s="206" t="str">
        <f>'Gas &amp; Cooling Work Package'!C11</f>
        <v>Design/Safety Reviews Complete, Detector Gas and Cooling services Systems Components Released for Production</v>
      </c>
      <c r="D50" s="210" t="str">
        <f>'Gas &amp; Cooling Work Package'!D11</f>
        <v>Milestone</v>
      </c>
      <c r="E50" s="47">
        <f>'Gas &amp; Cooling Work Package'!E11</f>
        <v>0</v>
      </c>
      <c r="F50" s="210">
        <f>'Gas &amp; Cooling Work Package'!F11</f>
        <v>0</v>
      </c>
      <c r="G50" s="214"/>
      <c r="H50" s="47">
        <f>'Gas &amp; Cooling Work Package'!H11</f>
        <v>0</v>
      </c>
      <c r="I50" s="214"/>
      <c r="J50" s="216">
        <f>'Gas &amp; Cooling Work Package'!J11</f>
        <v>0</v>
      </c>
      <c r="K50" s="205">
        <f>'Gas &amp; Cooling Work Package'!K11</f>
        <v>0</v>
      </c>
      <c r="L50" s="217">
        <f>'Gas &amp; Cooling Work Package'!L11</f>
        <v>0</v>
      </c>
      <c r="M50" s="214"/>
      <c r="N50" s="210">
        <f>'Gas &amp; Cooling Work Package'!N11</f>
        <v>0</v>
      </c>
      <c r="O50" s="214"/>
      <c r="P50" s="216">
        <f>'Gas &amp; Cooling Work Package'!P11</f>
        <v>0</v>
      </c>
      <c r="Q50" s="205">
        <f>'Gas &amp; Cooling Work Package'!Q11</f>
        <v>0</v>
      </c>
      <c r="R50" s="205">
        <f>'Gas &amp; Cooling Work Package'!R11</f>
        <v>0</v>
      </c>
      <c r="S50" s="217">
        <f>'Gas &amp; Cooling Work Package'!S11</f>
        <v>0</v>
      </c>
      <c r="T50" s="214"/>
      <c r="U50" s="210">
        <f>'Gas &amp; Cooling Work Package'!U11</f>
        <v>0</v>
      </c>
      <c r="V50" s="214"/>
      <c r="W50" s="216">
        <f>'Gas &amp; Cooling Work Package'!W11</f>
        <v>0</v>
      </c>
      <c r="X50" s="205">
        <f>'Gas &amp; Cooling Work Package'!X11</f>
        <v>0</v>
      </c>
      <c r="Y50" s="205">
        <f>'Gas &amp; Cooling Work Package'!Y11</f>
        <v>0</v>
      </c>
      <c r="Z50" s="205">
        <f>'Gas &amp; Cooling Work Package'!Z11</f>
        <v>0</v>
      </c>
      <c r="AA50" s="205">
        <f>'Gas &amp; Cooling Work Package'!AA11</f>
        <v>0</v>
      </c>
      <c r="AB50" s="217">
        <f>'Gas &amp; Cooling Work Package'!AB11</f>
        <v>0</v>
      </c>
      <c r="AC50" s="214"/>
      <c r="AD50" s="210">
        <f>'Gas &amp; Cooling Work Package'!AD11</f>
        <v>0</v>
      </c>
      <c r="AE50" s="214"/>
      <c r="AF50" s="216">
        <f>'Gas &amp; Cooling Work Package'!AF11</f>
        <v>0</v>
      </c>
      <c r="AG50" s="205">
        <f>'Gas &amp; Cooling Work Package'!AG11</f>
        <v>0</v>
      </c>
      <c r="AH50" s="205">
        <f>'Gas &amp; Cooling Work Package'!AH11</f>
        <v>0</v>
      </c>
      <c r="AI50" s="205">
        <f>'Gas &amp; Cooling Work Package'!AI11</f>
        <v>0</v>
      </c>
      <c r="AJ50" s="205">
        <f>'Gas &amp; Cooling Work Package'!AJ11</f>
        <v>0</v>
      </c>
      <c r="AK50" s="205">
        <f>'Gas &amp; Cooling Work Package'!AK11</f>
        <v>0</v>
      </c>
      <c r="AL50" s="205">
        <f>'Gas &amp; Cooling Work Package'!AL11</f>
        <v>0</v>
      </c>
      <c r="AM50" s="205">
        <f>'Gas &amp; Cooling Work Package'!AM11</f>
        <v>0</v>
      </c>
      <c r="AN50" s="217">
        <f>'Gas &amp; Cooling Work Package'!AN11</f>
        <v>0</v>
      </c>
      <c r="AO50" s="214"/>
      <c r="AP50" s="210">
        <f>'Gas &amp; Cooling Work Package'!AP11</f>
        <v>0</v>
      </c>
      <c r="AQ50" s="214"/>
      <c r="AR50" s="216">
        <f>'Gas &amp; Cooling Work Package'!AR11</f>
        <v>0</v>
      </c>
      <c r="AS50" s="205">
        <f>'Gas &amp; Cooling Work Package'!AS11</f>
        <v>0</v>
      </c>
      <c r="AT50" s="205">
        <f>'Gas &amp; Cooling Work Package'!AT11</f>
        <v>0</v>
      </c>
      <c r="AU50" s="205">
        <f>'Gas &amp; Cooling Work Package'!AU11</f>
        <v>0</v>
      </c>
      <c r="AV50" s="217">
        <f>'Gas &amp; Cooling Work Package'!AV11</f>
        <v>0</v>
      </c>
      <c r="AW50" s="214"/>
      <c r="AX50" s="210">
        <f>'Gas &amp; Cooling Work Package'!AX11</f>
        <v>0</v>
      </c>
      <c r="AY50" s="214"/>
      <c r="AZ50" s="671">
        <f>'Gas &amp; Cooling Work Package'!AZ11</f>
        <v>0</v>
      </c>
      <c r="BA50" s="214"/>
      <c r="BB50" s="606">
        <f>'Gas &amp; Cooling Work Package'!BB11</f>
        <v>0</v>
      </c>
      <c r="BC50" s="607">
        <f>'Gas &amp; Cooling Work Package'!BC11</f>
        <v>0</v>
      </c>
      <c r="BD50" s="214"/>
      <c r="BE50" s="210" t="str">
        <f>'Gas &amp; Cooling Work Package'!BE11</f>
        <v/>
      </c>
      <c r="BF50" s="214"/>
      <c r="BG50" s="216" t="str">
        <f>'Gas &amp; Cooling Work Package'!BG11</f>
        <v>n/a</v>
      </c>
      <c r="BH50" s="217" t="str">
        <f>'Gas &amp; Cooling Work Package'!BH11</f>
        <v>n/a</v>
      </c>
      <c r="BI50" s="214"/>
      <c r="BJ50" s="215">
        <f>'Gas &amp; Cooling Work Package'!BJ11</f>
        <v>0</v>
      </c>
      <c r="BK50" s="205">
        <f>'Gas &amp; Cooling Work Package'!BK11</f>
        <v>0</v>
      </c>
      <c r="BL50" s="205">
        <f>'Gas &amp; Cooling Work Package'!BL11</f>
        <v>0</v>
      </c>
      <c r="BM50" s="205">
        <f>'Gas &amp; Cooling Work Package'!BM11</f>
        <v>0</v>
      </c>
      <c r="BN50" s="205">
        <f>'Gas &amp; Cooling Work Package'!BN11</f>
        <v>0</v>
      </c>
      <c r="BO50" s="205">
        <f>'Gas &amp; Cooling Work Package'!BO11</f>
        <v>0</v>
      </c>
      <c r="BP50" s="217">
        <f>'Gas &amp; Cooling Work Package'!BP11</f>
        <v>0</v>
      </c>
      <c r="BQ50" s="9"/>
      <c r="BR50" s="627">
        <f>'Gas &amp; Cooling Work Package'!BR11</f>
        <v>0</v>
      </c>
      <c r="BS50" s="628">
        <f>'Gas &amp; Cooling Work Package'!BS11</f>
        <v>0</v>
      </c>
      <c r="BT50" s="628">
        <f>'Gas &amp; Cooling Work Package'!BT11</f>
        <v>0</v>
      </c>
      <c r="BU50" s="628">
        <f>'Gas &amp; Cooling Work Package'!BU11</f>
        <v>0</v>
      </c>
      <c r="BV50" s="628">
        <f>'Gas &amp; Cooling Work Package'!BV11</f>
        <v>0</v>
      </c>
      <c r="BW50" s="628">
        <f>'Gas &amp; Cooling Work Package'!BW11</f>
        <v>0</v>
      </c>
      <c r="BX50" s="629">
        <f>'Gas &amp; Cooling Work Package'!BX11</f>
        <v>0</v>
      </c>
      <c r="BZ50" s="533">
        <f t="shared" si="25"/>
        <v>0</v>
      </c>
      <c r="CA50" s="534">
        <f t="shared" si="26"/>
        <v>0</v>
      </c>
      <c r="CB50" s="535">
        <f t="shared" si="27"/>
        <v>0</v>
      </c>
      <c r="CC50" s="522"/>
      <c r="CD50" s="522"/>
      <c r="CE50" s="536"/>
      <c r="CF50" s="536"/>
    </row>
    <row r="51" spans="2:84" ht="46.8">
      <c r="B51" s="206" t="str">
        <f>'Gas &amp; Cooling Work Package'!B12</f>
        <v>S332200</v>
      </c>
      <c r="C51" s="206" t="str">
        <f>'Gas &amp; Cooling Work Package'!C12</f>
        <v>Prepare Detector Gas and Cooling services Systems Components Procurement Package(s)</v>
      </c>
      <c r="D51" s="210" t="str">
        <f>'Gas &amp; Cooling Work Package'!D12</f>
        <v>Technical Scope : Prepare Detector Gas and Cooling services Systems Components Procurement Package(s)
Work Statement: Prepare bid documents and initiate procurement of components.</v>
      </c>
      <c r="E51" s="47">
        <f>'Gas &amp; Cooling Work Package'!E12</f>
        <v>90</v>
      </c>
      <c r="F51" s="210">
        <f>'Gas &amp; Cooling Work Package'!F12</f>
        <v>0</v>
      </c>
      <c r="G51" s="214"/>
      <c r="H51" s="47">
        <f>'Gas &amp; Cooling Work Package'!H12</f>
        <v>0</v>
      </c>
      <c r="I51" s="214"/>
      <c r="J51" s="216">
        <f>'Gas &amp; Cooling Work Package'!J12</f>
        <v>0</v>
      </c>
      <c r="K51" s="205">
        <f>'Gas &amp; Cooling Work Package'!K12</f>
        <v>0</v>
      </c>
      <c r="L51" s="217">
        <f>'Gas &amp; Cooling Work Package'!L12</f>
        <v>0</v>
      </c>
      <c r="M51" s="214"/>
      <c r="N51" s="210">
        <f>'Gas &amp; Cooling Work Package'!N12</f>
        <v>32</v>
      </c>
      <c r="O51" s="214"/>
      <c r="P51" s="216">
        <f>'Gas &amp; Cooling Work Package'!P12</f>
        <v>0</v>
      </c>
      <c r="Q51" s="205">
        <f>'Gas &amp; Cooling Work Package'!Q12</f>
        <v>0</v>
      </c>
      <c r="R51" s="205">
        <f>'Gas &amp; Cooling Work Package'!R12</f>
        <v>32</v>
      </c>
      <c r="S51" s="217">
        <f>'Gas &amp; Cooling Work Package'!S12</f>
        <v>0</v>
      </c>
      <c r="T51" s="214"/>
      <c r="U51" s="210">
        <f>'Gas &amp; Cooling Work Package'!U12</f>
        <v>72</v>
      </c>
      <c r="V51" s="214"/>
      <c r="W51" s="216">
        <f>'Gas &amp; Cooling Work Package'!W12</f>
        <v>72</v>
      </c>
      <c r="X51" s="205">
        <f>'Gas &amp; Cooling Work Package'!X12</f>
        <v>0</v>
      </c>
      <c r="Y51" s="205">
        <f>'Gas &amp; Cooling Work Package'!Y12</f>
        <v>0</v>
      </c>
      <c r="Z51" s="205">
        <f>'Gas &amp; Cooling Work Package'!Z12</f>
        <v>0</v>
      </c>
      <c r="AA51" s="205">
        <f>'Gas &amp; Cooling Work Package'!AA12</f>
        <v>0</v>
      </c>
      <c r="AB51" s="217">
        <f>'Gas &amp; Cooling Work Package'!AB12</f>
        <v>0</v>
      </c>
      <c r="AC51" s="214"/>
      <c r="AD51" s="210">
        <f>'Gas &amp; Cooling Work Package'!AD12</f>
        <v>0</v>
      </c>
      <c r="AE51" s="214"/>
      <c r="AF51" s="216">
        <f>'Gas &amp; Cooling Work Package'!AF12</f>
        <v>0</v>
      </c>
      <c r="AG51" s="205">
        <f>'Gas &amp; Cooling Work Package'!AG12</f>
        <v>0</v>
      </c>
      <c r="AH51" s="205">
        <f>'Gas &amp; Cooling Work Package'!AH12</f>
        <v>0</v>
      </c>
      <c r="AI51" s="205">
        <f>'Gas &amp; Cooling Work Package'!AI12</f>
        <v>0</v>
      </c>
      <c r="AJ51" s="205">
        <f>'Gas &amp; Cooling Work Package'!AJ12</f>
        <v>0</v>
      </c>
      <c r="AK51" s="205">
        <f>'Gas &amp; Cooling Work Package'!AK12</f>
        <v>0</v>
      </c>
      <c r="AL51" s="205">
        <f>'Gas &amp; Cooling Work Package'!AL12</f>
        <v>0</v>
      </c>
      <c r="AM51" s="205">
        <f>'Gas &amp; Cooling Work Package'!AM12</f>
        <v>0</v>
      </c>
      <c r="AN51" s="217">
        <f>'Gas &amp; Cooling Work Package'!AN12</f>
        <v>0</v>
      </c>
      <c r="AO51" s="214"/>
      <c r="AP51" s="210">
        <f>'Gas &amp; Cooling Work Package'!AP12</f>
        <v>0</v>
      </c>
      <c r="AQ51" s="214"/>
      <c r="AR51" s="216">
        <f>'Gas &amp; Cooling Work Package'!AR12</f>
        <v>0</v>
      </c>
      <c r="AS51" s="205">
        <f>'Gas &amp; Cooling Work Package'!AS12</f>
        <v>0</v>
      </c>
      <c r="AT51" s="205">
        <f>'Gas &amp; Cooling Work Package'!AT12</f>
        <v>0</v>
      </c>
      <c r="AU51" s="205">
        <f>'Gas &amp; Cooling Work Package'!AU12</f>
        <v>0</v>
      </c>
      <c r="AV51" s="217">
        <f>'Gas &amp; Cooling Work Package'!AV12</f>
        <v>0</v>
      </c>
      <c r="AW51" s="214"/>
      <c r="AX51" s="210">
        <f>'Gas &amp; Cooling Work Package'!AX12</f>
        <v>0</v>
      </c>
      <c r="AY51" s="214"/>
      <c r="AZ51" s="671">
        <f>'Gas &amp; Cooling Work Package'!AZ12</f>
        <v>0</v>
      </c>
      <c r="BA51" s="214"/>
      <c r="BB51" s="606">
        <f>'Gas &amp; Cooling Work Package'!BB12</f>
        <v>0.25</v>
      </c>
      <c r="BC51" s="607">
        <f>'Gas &amp; Cooling Work Package'!BC12</f>
        <v>0</v>
      </c>
      <c r="BD51" s="214"/>
      <c r="BE51" s="210">
        <f>'Gas &amp; Cooling Work Package'!BE12</f>
        <v>0</v>
      </c>
      <c r="BF51" s="214"/>
      <c r="BG51" s="216" t="str">
        <f>'Gas &amp; Cooling Work Package'!BG12</f>
        <v>sPHENIX Engineers, Technicians, Designers and Scientists; effort is well defined/ L4</v>
      </c>
      <c r="BH51" s="217" t="str">
        <f>'Gas &amp; Cooling Work Package'!BH12</f>
        <v>No Materials required for this task/M1</v>
      </c>
      <c r="BI51" s="214"/>
      <c r="BJ51" s="215">
        <f>'Gas &amp; Cooling Work Package'!BJ12</f>
        <v>0</v>
      </c>
      <c r="BK51" s="205">
        <f>'Gas &amp; Cooling Work Package'!BK12</f>
        <v>0</v>
      </c>
      <c r="BL51" s="205">
        <f>'Gas &amp; Cooling Work Package'!BL12</f>
        <v>32</v>
      </c>
      <c r="BM51" s="205">
        <f>'Gas &amp; Cooling Work Package'!BM12</f>
        <v>72</v>
      </c>
      <c r="BN51" s="205">
        <f>'Gas &amp; Cooling Work Package'!BN12</f>
        <v>0</v>
      </c>
      <c r="BO51" s="205">
        <f>'Gas &amp; Cooling Work Package'!BO12</f>
        <v>0</v>
      </c>
      <c r="BP51" s="217">
        <f>'Gas &amp; Cooling Work Package'!BP12</f>
        <v>0</v>
      </c>
      <c r="BQ51" s="9"/>
      <c r="BR51" s="627">
        <f>'Gas &amp; Cooling Work Package'!BR12</f>
        <v>0</v>
      </c>
      <c r="BS51" s="628">
        <f>'Gas &amp; Cooling Work Package'!BS12</f>
        <v>0</v>
      </c>
      <c r="BT51" s="628">
        <f>'Gas &amp; Cooling Work Package'!BT12</f>
        <v>3337.6</v>
      </c>
      <c r="BU51" s="628">
        <f>'Gas &amp; Cooling Work Package'!BU12</f>
        <v>5839.2</v>
      </c>
      <c r="BV51" s="628">
        <f>'Gas &amp; Cooling Work Package'!BV12</f>
        <v>0</v>
      </c>
      <c r="BW51" s="628">
        <f>'Gas &amp; Cooling Work Package'!BW12</f>
        <v>0</v>
      </c>
      <c r="BX51" s="629">
        <f>'Gas &amp; Cooling Work Package'!BX12</f>
        <v>0</v>
      </c>
      <c r="BZ51" s="533">
        <f t="shared" si="25"/>
        <v>9176.7999999999993</v>
      </c>
      <c r="CA51" s="534">
        <f t="shared" si="26"/>
        <v>11471</v>
      </c>
      <c r="CB51" s="535">
        <f t="shared" si="27"/>
        <v>0</v>
      </c>
      <c r="CC51" s="522"/>
      <c r="CD51" s="522"/>
      <c r="CE51" s="522"/>
      <c r="CF51" s="522"/>
    </row>
    <row r="52" spans="2:84" ht="31.2">
      <c r="B52" s="206" t="str">
        <f>'Gas &amp; Cooling Work Package'!B13</f>
        <v>S332300</v>
      </c>
      <c r="C52" s="206" t="str">
        <f>'Gas &amp; Cooling Work Package'!C13</f>
        <v>Evaluate &amp; Process Detector Gas and Cooling Services Systems Components Bids</v>
      </c>
      <c r="D52" s="210" t="str">
        <f>'Gas &amp; Cooling Work Package'!D13</f>
        <v>Technical Scope : Evaluate &amp; Process Detector Gas and Cooling Services Systems Components Bids.
Work Statement: Evaluate vendor bids, select vendor, place contract with vendor.</v>
      </c>
      <c r="E52" s="47">
        <f>'Gas &amp; Cooling Work Package'!E13</f>
        <v>30</v>
      </c>
      <c r="F52" s="210">
        <f>'Gas &amp; Cooling Work Package'!F13</f>
        <v>0</v>
      </c>
      <c r="G52" s="214"/>
      <c r="H52" s="47">
        <f>'Gas &amp; Cooling Work Package'!H13</f>
        <v>0</v>
      </c>
      <c r="I52" s="214"/>
      <c r="J52" s="216">
        <f>'Gas &amp; Cooling Work Package'!J13</f>
        <v>0</v>
      </c>
      <c r="K52" s="205">
        <f>'Gas &amp; Cooling Work Package'!K13</f>
        <v>0</v>
      </c>
      <c r="L52" s="217">
        <f>'Gas &amp; Cooling Work Package'!L13</f>
        <v>0</v>
      </c>
      <c r="M52" s="214"/>
      <c r="N52" s="210">
        <f>'Gas &amp; Cooling Work Package'!N13</f>
        <v>24</v>
      </c>
      <c r="O52" s="214"/>
      <c r="P52" s="216">
        <f>'Gas &amp; Cooling Work Package'!P13</f>
        <v>0</v>
      </c>
      <c r="Q52" s="205">
        <f>'Gas &amp; Cooling Work Package'!Q13</f>
        <v>0</v>
      </c>
      <c r="R52" s="205">
        <f>'Gas &amp; Cooling Work Package'!R13</f>
        <v>24</v>
      </c>
      <c r="S52" s="217">
        <f>'Gas &amp; Cooling Work Package'!S13</f>
        <v>0</v>
      </c>
      <c r="T52" s="214"/>
      <c r="U52" s="210">
        <f>'Gas &amp; Cooling Work Package'!U13</f>
        <v>24</v>
      </c>
      <c r="V52" s="214"/>
      <c r="W52" s="216">
        <f>'Gas &amp; Cooling Work Package'!W13</f>
        <v>24</v>
      </c>
      <c r="X52" s="205">
        <f>'Gas &amp; Cooling Work Package'!X13</f>
        <v>0</v>
      </c>
      <c r="Y52" s="205">
        <f>'Gas &amp; Cooling Work Package'!Y13</f>
        <v>0</v>
      </c>
      <c r="Z52" s="205">
        <f>'Gas &amp; Cooling Work Package'!Z13</f>
        <v>0</v>
      </c>
      <c r="AA52" s="205">
        <f>'Gas &amp; Cooling Work Package'!AA13</f>
        <v>0</v>
      </c>
      <c r="AB52" s="217">
        <f>'Gas &amp; Cooling Work Package'!AB13</f>
        <v>0</v>
      </c>
      <c r="AC52" s="214"/>
      <c r="AD52" s="210">
        <f>'Gas &amp; Cooling Work Package'!AD13</f>
        <v>0</v>
      </c>
      <c r="AE52" s="214"/>
      <c r="AF52" s="216">
        <f>'Gas &amp; Cooling Work Package'!AF13</f>
        <v>0</v>
      </c>
      <c r="AG52" s="205">
        <f>'Gas &amp; Cooling Work Package'!AG13</f>
        <v>0</v>
      </c>
      <c r="AH52" s="205">
        <f>'Gas &amp; Cooling Work Package'!AH13</f>
        <v>0</v>
      </c>
      <c r="AI52" s="205">
        <f>'Gas &amp; Cooling Work Package'!AI13</f>
        <v>0</v>
      </c>
      <c r="AJ52" s="205">
        <f>'Gas &amp; Cooling Work Package'!AJ13</f>
        <v>0</v>
      </c>
      <c r="AK52" s="205">
        <f>'Gas &amp; Cooling Work Package'!AK13</f>
        <v>0</v>
      </c>
      <c r="AL52" s="205">
        <f>'Gas &amp; Cooling Work Package'!AL13</f>
        <v>0</v>
      </c>
      <c r="AM52" s="205">
        <f>'Gas &amp; Cooling Work Package'!AM13</f>
        <v>0</v>
      </c>
      <c r="AN52" s="217">
        <f>'Gas &amp; Cooling Work Package'!AN13</f>
        <v>0</v>
      </c>
      <c r="AO52" s="214"/>
      <c r="AP52" s="210">
        <f>'Gas &amp; Cooling Work Package'!AP13</f>
        <v>0</v>
      </c>
      <c r="AQ52" s="214"/>
      <c r="AR52" s="216">
        <f>'Gas &amp; Cooling Work Package'!AR13</f>
        <v>0</v>
      </c>
      <c r="AS52" s="205">
        <f>'Gas &amp; Cooling Work Package'!AS13</f>
        <v>0</v>
      </c>
      <c r="AT52" s="205">
        <f>'Gas &amp; Cooling Work Package'!AT13</f>
        <v>0</v>
      </c>
      <c r="AU52" s="205">
        <f>'Gas &amp; Cooling Work Package'!AU13</f>
        <v>0</v>
      </c>
      <c r="AV52" s="217">
        <f>'Gas &amp; Cooling Work Package'!AV13</f>
        <v>0</v>
      </c>
      <c r="AW52" s="214"/>
      <c r="AX52" s="210">
        <f>'Gas &amp; Cooling Work Package'!AX13</f>
        <v>0</v>
      </c>
      <c r="AY52" s="214"/>
      <c r="AZ52" s="671">
        <f>'Gas &amp; Cooling Work Package'!AZ13</f>
        <v>0</v>
      </c>
      <c r="BA52" s="214"/>
      <c r="BB52" s="606">
        <f>'Gas &amp; Cooling Work Package'!BB13</f>
        <v>0.25</v>
      </c>
      <c r="BC52" s="607">
        <f>'Gas &amp; Cooling Work Package'!BC13</f>
        <v>0</v>
      </c>
      <c r="BD52" s="214"/>
      <c r="BE52" s="210">
        <f>'Gas &amp; Cooling Work Package'!BE13</f>
        <v>0</v>
      </c>
      <c r="BF52" s="214"/>
      <c r="BG52" s="216" t="str">
        <f>'Gas &amp; Cooling Work Package'!BG13</f>
        <v>sPHENIX Engineers, Technicians, Designers and Scientists; effort is well defined/ L4</v>
      </c>
      <c r="BH52" s="217" t="str">
        <f>'Gas &amp; Cooling Work Package'!BH13</f>
        <v>No Materials required for this task/M1</v>
      </c>
      <c r="BI52" s="214"/>
      <c r="BJ52" s="215">
        <f>'Gas &amp; Cooling Work Package'!BJ13</f>
        <v>0</v>
      </c>
      <c r="BK52" s="205">
        <f>'Gas &amp; Cooling Work Package'!BK13</f>
        <v>0</v>
      </c>
      <c r="BL52" s="205">
        <f>'Gas &amp; Cooling Work Package'!BL13</f>
        <v>24</v>
      </c>
      <c r="BM52" s="205">
        <f>'Gas &amp; Cooling Work Package'!BM13</f>
        <v>24</v>
      </c>
      <c r="BN52" s="205">
        <f>'Gas &amp; Cooling Work Package'!BN13</f>
        <v>0</v>
      </c>
      <c r="BO52" s="205">
        <f>'Gas &amp; Cooling Work Package'!BO13</f>
        <v>0</v>
      </c>
      <c r="BP52" s="217">
        <f>'Gas &amp; Cooling Work Package'!BP13</f>
        <v>0</v>
      </c>
      <c r="BQ52" s="9"/>
      <c r="BR52" s="627">
        <f>'Gas &amp; Cooling Work Package'!BR13</f>
        <v>0</v>
      </c>
      <c r="BS52" s="628">
        <f>'Gas &amp; Cooling Work Package'!BS13</f>
        <v>0</v>
      </c>
      <c r="BT52" s="628">
        <f>'Gas &amp; Cooling Work Package'!BT13</f>
        <v>2503.1999999999998</v>
      </c>
      <c r="BU52" s="628">
        <f>'Gas &amp; Cooling Work Package'!BU13</f>
        <v>1946.3999999999999</v>
      </c>
      <c r="BV52" s="628">
        <f>'Gas &amp; Cooling Work Package'!BV13</f>
        <v>0</v>
      </c>
      <c r="BW52" s="628">
        <f>'Gas &amp; Cooling Work Package'!BW13</f>
        <v>0</v>
      </c>
      <c r="BX52" s="629">
        <f>'Gas &amp; Cooling Work Package'!BX13</f>
        <v>0</v>
      </c>
      <c r="BZ52" s="533">
        <f t="shared" si="25"/>
        <v>4449.5999999999995</v>
      </c>
      <c r="CA52" s="534">
        <f t="shared" si="26"/>
        <v>5561.9999999999991</v>
      </c>
      <c r="CB52" s="535">
        <f t="shared" si="27"/>
        <v>0</v>
      </c>
      <c r="CC52" s="522"/>
      <c r="CD52" s="522"/>
      <c r="CE52" s="522"/>
      <c r="CF52" s="522"/>
    </row>
    <row r="53" spans="2:84" ht="140.4">
      <c r="B53" s="206" t="str">
        <f>'Gas &amp; Cooling Work Package'!B14</f>
        <v>S332400 /S332500</v>
      </c>
      <c r="C53" s="206" t="str">
        <f>'Gas &amp; Cooling Work Package'!C14</f>
        <v>Procure &amp; Deliver Detector Gas and Cooling services Systems Components (leadtime and fabrication included)</v>
      </c>
      <c r="D53" s="210" t="str">
        <f>'Gas &amp; Cooling Work Package'!D14</f>
        <v>Technical Scope : Procure &amp; Deliver Detector Gas and Cooling services Systems Components (leadtime and fabrication included)
Work Statement: Track and manage the procurement of all components for this item.</v>
      </c>
      <c r="E53" s="47">
        <f>'Gas &amp; Cooling Work Package'!E14</f>
        <v>120</v>
      </c>
      <c r="F53" s="210">
        <f>'Gas &amp; Cooling Work Package'!F14</f>
        <v>0</v>
      </c>
      <c r="G53" s="214"/>
      <c r="H53" s="47">
        <f>'Gas &amp; Cooling Work Package'!H14</f>
        <v>0</v>
      </c>
      <c r="I53" s="214"/>
      <c r="J53" s="216">
        <f>'Gas &amp; Cooling Work Package'!J14</f>
        <v>0</v>
      </c>
      <c r="K53" s="205">
        <f>'Gas &amp; Cooling Work Package'!K14</f>
        <v>0</v>
      </c>
      <c r="L53" s="217">
        <f>'Gas &amp; Cooling Work Package'!L14</f>
        <v>0</v>
      </c>
      <c r="M53" s="214"/>
      <c r="N53" s="210">
        <f>'Gas &amp; Cooling Work Package'!N14</f>
        <v>96</v>
      </c>
      <c r="O53" s="214"/>
      <c r="P53" s="216">
        <f>'Gas &amp; Cooling Work Package'!P14</f>
        <v>0</v>
      </c>
      <c r="Q53" s="205">
        <f>'Gas &amp; Cooling Work Package'!Q14</f>
        <v>0</v>
      </c>
      <c r="R53" s="205">
        <f>'Gas &amp; Cooling Work Package'!R14</f>
        <v>96</v>
      </c>
      <c r="S53" s="217">
        <f>'Gas &amp; Cooling Work Package'!S14</f>
        <v>0</v>
      </c>
      <c r="T53" s="214"/>
      <c r="U53" s="210">
        <f>'Gas &amp; Cooling Work Package'!U14</f>
        <v>96</v>
      </c>
      <c r="V53" s="214"/>
      <c r="W53" s="216">
        <f>'Gas &amp; Cooling Work Package'!W14</f>
        <v>96</v>
      </c>
      <c r="X53" s="205">
        <f>'Gas &amp; Cooling Work Package'!X14</f>
        <v>0</v>
      </c>
      <c r="Y53" s="205">
        <f>'Gas &amp; Cooling Work Package'!Y14</f>
        <v>0</v>
      </c>
      <c r="Z53" s="205">
        <f>'Gas &amp; Cooling Work Package'!Z14</f>
        <v>0</v>
      </c>
      <c r="AA53" s="205">
        <f>'Gas &amp; Cooling Work Package'!AA14</f>
        <v>0</v>
      </c>
      <c r="AB53" s="217">
        <f>'Gas &amp; Cooling Work Package'!AB14</f>
        <v>0</v>
      </c>
      <c r="AC53" s="214"/>
      <c r="AD53" s="210">
        <f>'Gas &amp; Cooling Work Package'!AD14</f>
        <v>0</v>
      </c>
      <c r="AE53" s="214"/>
      <c r="AF53" s="216">
        <f>'Gas &amp; Cooling Work Package'!AF14</f>
        <v>0</v>
      </c>
      <c r="AG53" s="205">
        <f>'Gas &amp; Cooling Work Package'!AG14</f>
        <v>0</v>
      </c>
      <c r="AH53" s="205">
        <f>'Gas &amp; Cooling Work Package'!AH14</f>
        <v>0</v>
      </c>
      <c r="AI53" s="205">
        <f>'Gas &amp; Cooling Work Package'!AI14</f>
        <v>0</v>
      </c>
      <c r="AJ53" s="205">
        <f>'Gas &amp; Cooling Work Package'!AJ14</f>
        <v>0</v>
      </c>
      <c r="AK53" s="205">
        <f>'Gas &amp; Cooling Work Package'!AK14</f>
        <v>0</v>
      </c>
      <c r="AL53" s="205">
        <f>'Gas &amp; Cooling Work Package'!AL14</f>
        <v>0</v>
      </c>
      <c r="AM53" s="205">
        <f>'Gas &amp; Cooling Work Package'!AM14</f>
        <v>0</v>
      </c>
      <c r="AN53" s="217">
        <f>'Gas &amp; Cooling Work Package'!AN14</f>
        <v>0</v>
      </c>
      <c r="AO53" s="214"/>
      <c r="AP53" s="210">
        <f>'Gas &amp; Cooling Work Package'!AP14</f>
        <v>0</v>
      </c>
      <c r="AQ53" s="214"/>
      <c r="AR53" s="216">
        <f>'Gas &amp; Cooling Work Package'!AR14</f>
        <v>0</v>
      </c>
      <c r="AS53" s="205">
        <f>'Gas &amp; Cooling Work Package'!AS14</f>
        <v>0</v>
      </c>
      <c r="AT53" s="205">
        <f>'Gas &amp; Cooling Work Package'!AT14</f>
        <v>0</v>
      </c>
      <c r="AU53" s="205">
        <f>'Gas &amp; Cooling Work Package'!AU14</f>
        <v>0</v>
      </c>
      <c r="AV53" s="217">
        <f>'Gas &amp; Cooling Work Package'!AV14</f>
        <v>0</v>
      </c>
      <c r="AW53" s="214"/>
      <c r="AX53" s="210">
        <f>'Gas &amp; Cooling Work Package'!AX14</f>
        <v>0</v>
      </c>
      <c r="AY53" s="214"/>
      <c r="AZ53" s="671">
        <f>'Gas &amp; Cooling Work Package'!AZ14</f>
        <v>107000</v>
      </c>
      <c r="BA53" s="214"/>
      <c r="BB53" s="606">
        <f>'Gas &amp; Cooling Work Package'!BB14</f>
        <v>0.25</v>
      </c>
      <c r="BC53" s="607">
        <f>'Gas &amp; Cooling Work Package'!BC14</f>
        <v>0.4</v>
      </c>
      <c r="BD53" s="214"/>
      <c r="BE53" s="210" t="str">
        <f>'Gas &amp; Cooling Work Package'!BE14</f>
        <v>Outer HCal needs nothing, Iner HCal needs forced air, about $3000, TPC Needs liquid cooling and gas and laser, cooling ~$30,000, gas ~$8000, Laser, ~$2000 (use  existing laser), INTT and MTX need cooling $30000 each and N2 $2000 each, Min Bias needs N2 $2000
Total = $107000, (Note some costs to be borne by subsystems. This to be ironed out by integration negotiations. May reduce this number)</v>
      </c>
      <c r="BF53" s="214"/>
      <c r="BG53" s="216" t="str">
        <f>'Gas &amp; Cooling Work Package'!BG14</f>
        <v>sPHENIX Engineers, Technicians, Designers and Scientists; effort is well defined/ L4</v>
      </c>
      <c r="BH53" s="217" t="str">
        <f>'Gas &amp; Cooling Work Package'!BH14</f>
        <v>Rough order of magnitude estimate, but the work is fairly early though based on similar previous projects. 40% estimate uncertainty is reasonable./M5</v>
      </c>
      <c r="BI53" s="214"/>
      <c r="BJ53" s="215">
        <f>'Gas &amp; Cooling Work Package'!BJ14</f>
        <v>0</v>
      </c>
      <c r="BK53" s="205">
        <f>'Gas &amp; Cooling Work Package'!BK14</f>
        <v>0</v>
      </c>
      <c r="BL53" s="205">
        <f>'Gas &amp; Cooling Work Package'!BL14</f>
        <v>96</v>
      </c>
      <c r="BM53" s="205">
        <f>'Gas &amp; Cooling Work Package'!BM14</f>
        <v>96</v>
      </c>
      <c r="BN53" s="205">
        <f>'Gas &amp; Cooling Work Package'!BN14</f>
        <v>0</v>
      </c>
      <c r="BO53" s="205">
        <f>'Gas &amp; Cooling Work Package'!BO14</f>
        <v>0</v>
      </c>
      <c r="BP53" s="217">
        <f>'Gas &amp; Cooling Work Package'!BP14</f>
        <v>0</v>
      </c>
      <c r="BQ53" s="9"/>
      <c r="BR53" s="627">
        <f>'Gas &amp; Cooling Work Package'!BR14</f>
        <v>0</v>
      </c>
      <c r="BS53" s="628">
        <f>'Gas &amp; Cooling Work Package'!BS14</f>
        <v>0</v>
      </c>
      <c r="BT53" s="628">
        <f>'Gas &amp; Cooling Work Package'!BT14</f>
        <v>10012.799999999999</v>
      </c>
      <c r="BU53" s="628">
        <f>'Gas &amp; Cooling Work Package'!BU14</f>
        <v>7785.5999999999995</v>
      </c>
      <c r="BV53" s="628">
        <f>'Gas &amp; Cooling Work Package'!BV14</f>
        <v>0</v>
      </c>
      <c r="BW53" s="628">
        <f>'Gas &amp; Cooling Work Package'!BW14</f>
        <v>0</v>
      </c>
      <c r="BX53" s="629">
        <f>'Gas &amp; Cooling Work Package'!BX14</f>
        <v>0</v>
      </c>
      <c r="BZ53" s="533">
        <f t="shared" si="25"/>
        <v>17798.399999999998</v>
      </c>
      <c r="CA53" s="534">
        <f t="shared" si="26"/>
        <v>22247.999999999996</v>
      </c>
      <c r="CB53" s="535">
        <f t="shared" si="27"/>
        <v>149800</v>
      </c>
      <c r="CC53" s="522"/>
      <c r="CD53" s="522"/>
      <c r="CE53" s="522"/>
      <c r="CF53" s="522"/>
    </row>
    <row r="54" spans="2:84" ht="31.2">
      <c r="B54" s="206" t="str">
        <f>'Gas &amp; Cooling Work Package'!B15</f>
        <v>S332600</v>
      </c>
      <c r="C54" s="206" t="str">
        <f>'Gas &amp; Cooling Work Package'!C15</f>
        <v>Perform Detector Gas and Cooling services Systems Components Acceptance</v>
      </c>
      <c r="D54" s="210" t="str">
        <f>'Gas &amp; Cooling Work Package'!D15</f>
        <v>Technical Scope : Perform Detector Gas and Cooling services Systems Components Acceptance tests.
Work Statement: Receive, inspect and acceptance test all components for this item as appropriate.</v>
      </c>
      <c r="E54" s="47">
        <f>'Gas &amp; Cooling Work Package'!E15</f>
        <v>20</v>
      </c>
      <c r="F54" s="210">
        <f>'Gas &amp; Cooling Work Package'!F15</f>
        <v>0</v>
      </c>
      <c r="G54" s="214"/>
      <c r="H54" s="47">
        <f>'Gas &amp; Cooling Work Package'!H15</f>
        <v>0</v>
      </c>
      <c r="I54" s="214"/>
      <c r="J54" s="216">
        <f>'Gas &amp; Cooling Work Package'!J15</f>
        <v>0</v>
      </c>
      <c r="K54" s="205">
        <f>'Gas &amp; Cooling Work Package'!K15</f>
        <v>0</v>
      </c>
      <c r="L54" s="217">
        <f>'Gas &amp; Cooling Work Package'!L15</f>
        <v>0</v>
      </c>
      <c r="M54" s="214"/>
      <c r="N54" s="210">
        <f>'Gas &amp; Cooling Work Package'!N15</f>
        <v>16</v>
      </c>
      <c r="O54" s="214"/>
      <c r="P54" s="216">
        <f>'Gas &amp; Cooling Work Package'!P15</f>
        <v>0</v>
      </c>
      <c r="Q54" s="205">
        <f>'Gas &amp; Cooling Work Package'!Q15</f>
        <v>0</v>
      </c>
      <c r="R54" s="205">
        <f>'Gas &amp; Cooling Work Package'!R15</f>
        <v>16</v>
      </c>
      <c r="S54" s="217">
        <f>'Gas &amp; Cooling Work Package'!S15</f>
        <v>0</v>
      </c>
      <c r="T54" s="214"/>
      <c r="U54" s="210">
        <f>'Gas &amp; Cooling Work Package'!U15</f>
        <v>16</v>
      </c>
      <c r="V54" s="214"/>
      <c r="W54" s="216">
        <f>'Gas &amp; Cooling Work Package'!W15</f>
        <v>16</v>
      </c>
      <c r="X54" s="205">
        <f>'Gas &amp; Cooling Work Package'!X15</f>
        <v>0</v>
      </c>
      <c r="Y54" s="205">
        <f>'Gas &amp; Cooling Work Package'!Y15</f>
        <v>0</v>
      </c>
      <c r="Z54" s="205">
        <f>'Gas &amp; Cooling Work Package'!Z15</f>
        <v>0</v>
      </c>
      <c r="AA54" s="205">
        <f>'Gas &amp; Cooling Work Package'!AA15</f>
        <v>0</v>
      </c>
      <c r="AB54" s="217">
        <f>'Gas &amp; Cooling Work Package'!AB15</f>
        <v>0</v>
      </c>
      <c r="AC54" s="214"/>
      <c r="AD54" s="210">
        <f>'Gas &amp; Cooling Work Package'!AD15</f>
        <v>8</v>
      </c>
      <c r="AE54" s="214"/>
      <c r="AF54" s="216">
        <f>'Gas &amp; Cooling Work Package'!AF15</f>
        <v>8</v>
      </c>
      <c r="AG54" s="205">
        <f>'Gas &amp; Cooling Work Package'!AG15</f>
        <v>0</v>
      </c>
      <c r="AH54" s="205">
        <f>'Gas &amp; Cooling Work Package'!AH15</f>
        <v>0</v>
      </c>
      <c r="AI54" s="205">
        <f>'Gas &amp; Cooling Work Package'!AI15</f>
        <v>0</v>
      </c>
      <c r="AJ54" s="205">
        <f>'Gas &amp; Cooling Work Package'!AJ15</f>
        <v>0</v>
      </c>
      <c r="AK54" s="205">
        <f>'Gas &amp; Cooling Work Package'!AK15</f>
        <v>0</v>
      </c>
      <c r="AL54" s="205">
        <f>'Gas &amp; Cooling Work Package'!AL15</f>
        <v>0</v>
      </c>
      <c r="AM54" s="205">
        <f>'Gas &amp; Cooling Work Package'!AM15</f>
        <v>0</v>
      </c>
      <c r="AN54" s="217">
        <f>'Gas &amp; Cooling Work Package'!AN15</f>
        <v>0</v>
      </c>
      <c r="AO54" s="214"/>
      <c r="AP54" s="210">
        <f>'Gas &amp; Cooling Work Package'!AP15</f>
        <v>0</v>
      </c>
      <c r="AQ54" s="214"/>
      <c r="AR54" s="216">
        <f>'Gas &amp; Cooling Work Package'!AR15</f>
        <v>0</v>
      </c>
      <c r="AS54" s="205">
        <f>'Gas &amp; Cooling Work Package'!AS15</f>
        <v>0</v>
      </c>
      <c r="AT54" s="205">
        <f>'Gas &amp; Cooling Work Package'!AT15</f>
        <v>0</v>
      </c>
      <c r="AU54" s="205">
        <f>'Gas &amp; Cooling Work Package'!AU15</f>
        <v>0</v>
      </c>
      <c r="AV54" s="217">
        <f>'Gas &amp; Cooling Work Package'!AV15</f>
        <v>0</v>
      </c>
      <c r="AW54" s="214"/>
      <c r="AX54" s="210">
        <f>'Gas &amp; Cooling Work Package'!AX15</f>
        <v>0</v>
      </c>
      <c r="AY54" s="214"/>
      <c r="AZ54" s="671">
        <f>'Gas &amp; Cooling Work Package'!AZ15</f>
        <v>0</v>
      </c>
      <c r="BA54" s="214"/>
      <c r="BB54" s="606">
        <f>'Gas &amp; Cooling Work Package'!BB15</f>
        <v>0.25</v>
      </c>
      <c r="BC54" s="607">
        <f>'Gas &amp; Cooling Work Package'!BC15</f>
        <v>0</v>
      </c>
      <c r="BD54" s="214"/>
      <c r="BE54" s="210">
        <f>'Gas &amp; Cooling Work Package'!BE15</f>
        <v>0</v>
      </c>
      <c r="BF54" s="214"/>
      <c r="BG54" s="216" t="str">
        <f>'Gas &amp; Cooling Work Package'!BG15</f>
        <v>sPHENIX Engineers, Technicians, Designers and Scientists; effort is well defined/ L4</v>
      </c>
      <c r="BH54" s="217" t="str">
        <f>'Gas &amp; Cooling Work Package'!BH15</f>
        <v>No Materials required for this task/M1</v>
      </c>
      <c r="BI54" s="214"/>
      <c r="BJ54" s="215">
        <f>'Gas &amp; Cooling Work Package'!BJ15</f>
        <v>0</v>
      </c>
      <c r="BK54" s="205">
        <f>'Gas &amp; Cooling Work Package'!BK15</f>
        <v>0</v>
      </c>
      <c r="BL54" s="205">
        <f>'Gas &amp; Cooling Work Package'!BL15</f>
        <v>16</v>
      </c>
      <c r="BM54" s="205">
        <f>'Gas &amp; Cooling Work Package'!BM15</f>
        <v>16</v>
      </c>
      <c r="BN54" s="205">
        <f>'Gas &amp; Cooling Work Package'!BN15</f>
        <v>8</v>
      </c>
      <c r="BO54" s="205">
        <f>'Gas &amp; Cooling Work Package'!BO15</f>
        <v>0</v>
      </c>
      <c r="BP54" s="217">
        <f>'Gas &amp; Cooling Work Package'!BP15</f>
        <v>0</v>
      </c>
      <c r="BQ54" s="9"/>
      <c r="BR54" s="627">
        <f>'Gas &amp; Cooling Work Package'!BR15</f>
        <v>0</v>
      </c>
      <c r="BS54" s="628">
        <f>'Gas &amp; Cooling Work Package'!BS15</f>
        <v>0</v>
      </c>
      <c r="BT54" s="628">
        <f>'Gas &amp; Cooling Work Package'!BT15</f>
        <v>1668.8</v>
      </c>
      <c r="BU54" s="628">
        <f>'Gas &amp; Cooling Work Package'!BU15</f>
        <v>1297.5999999999999</v>
      </c>
      <c r="BV54" s="628">
        <f>'Gas &amp; Cooling Work Package'!BV15</f>
        <v>648.79999999999995</v>
      </c>
      <c r="BW54" s="628">
        <f>'Gas &amp; Cooling Work Package'!BW15</f>
        <v>0</v>
      </c>
      <c r="BX54" s="629">
        <f>'Gas &amp; Cooling Work Package'!BX15</f>
        <v>0</v>
      </c>
      <c r="BZ54" s="533">
        <f t="shared" si="25"/>
        <v>3615.2</v>
      </c>
      <c r="CA54" s="534">
        <f t="shared" si="26"/>
        <v>4519</v>
      </c>
      <c r="CB54" s="535">
        <f t="shared" si="27"/>
        <v>0</v>
      </c>
      <c r="CC54" s="522"/>
      <c r="CD54" s="522"/>
      <c r="CE54" s="522"/>
      <c r="CF54" s="522"/>
    </row>
    <row r="55" spans="2:84" ht="31.8" thickBot="1">
      <c r="B55" s="223" t="str">
        <f>'Gas &amp; Cooling Work Package'!B16</f>
        <v>S332700</v>
      </c>
      <c r="C55" s="223" t="str">
        <f>'Gas &amp; Cooling Work Package'!C16</f>
        <v>Detector Gas and Cooling services Systems Components Ready for Installation</v>
      </c>
      <c r="D55" s="225" t="str">
        <f>'Gas &amp; Cooling Work Package'!D16</f>
        <v>Milestone</v>
      </c>
      <c r="E55" s="244">
        <f>'Gas &amp; Cooling Work Package'!E16</f>
        <v>0</v>
      </c>
      <c r="F55" s="225">
        <f>'Gas &amp; Cooling Work Package'!F16</f>
        <v>0</v>
      </c>
      <c r="G55" s="226"/>
      <c r="H55" s="244">
        <f>'Gas &amp; Cooling Work Package'!H16</f>
        <v>0</v>
      </c>
      <c r="I55" s="226"/>
      <c r="J55" s="227">
        <f>'Gas &amp; Cooling Work Package'!J16</f>
        <v>0</v>
      </c>
      <c r="K55" s="228">
        <f>'Gas &amp; Cooling Work Package'!K16</f>
        <v>0</v>
      </c>
      <c r="L55" s="229">
        <f>'Gas &amp; Cooling Work Package'!L16</f>
        <v>0</v>
      </c>
      <c r="M55" s="226"/>
      <c r="N55" s="225">
        <f>'Gas &amp; Cooling Work Package'!N16</f>
        <v>0</v>
      </c>
      <c r="O55" s="226"/>
      <c r="P55" s="227">
        <f>'Gas &amp; Cooling Work Package'!P16</f>
        <v>0</v>
      </c>
      <c r="Q55" s="228">
        <f>'Gas &amp; Cooling Work Package'!Q16</f>
        <v>0</v>
      </c>
      <c r="R55" s="228">
        <f>'Gas &amp; Cooling Work Package'!R16</f>
        <v>0</v>
      </c>
      <c r="S55" s="229">
        <f>'Gas &amp; Cooling Work Package'!S16</f>
        <v>0</v>
      </c>
      <c r="T55" s="226"/>
      <c r="U55" s="225">
        <f>'Gas &amp; Cooling Work Package'!U16</f>
        <v>0</v>
      </c>
      <c r="V55" s="226"/>
      <c r="W55" s="227">
        <f>'Gas &amp; Cooling Work Package'!W16</f>
        <v>0</v>
      </c>
      <c r="X55" s="228">
        <f>'Gas &amp; Cooling Work Package'!X16</f>
        <v>0</v>
      </c>
      <c r="Y55" s="228">
        <f>'Gas &amp; Cooling Work Package'!Y16</f>
        <v>0</v>
      </c>
      <c r="Z55" s="228">
        <f>'Gas &amp; Cooling Work Package'!Z16</f>
        <v>0</v>
      </c>
      <c r="AA55" s="228">
        <f>'Gas &amp; Cooling Work Package'!AA16</f>
        <v>0</v>
      </c>
      <c r="AB55" s="229">
        <f>'Gas &amp; Cooling Work Package'!AB16</f>
        <v>0</v>
      </c>
      <c r="AC55" s="226"/>
      <c r="AD55" s="225">
        <f>'Gas &amp; Cooling Work Package'!AD16</f>
        <v>0</v>
      </c>
      <c r="AE55" s="226"/>
      <c r="AF55" s="227">
        <f>'Gas &amp; Cooling Work Package'!AF16</f>
        <v>0</v>
      </c>
      <c r="AG55" s="228">
        <f>'Gas &amp; Cooling Work Package'!AG16</f>
        <v>0</v>
      </c>
      <c r="AH55" s="228">
        <f>'Gas &amp; Cooling Work Package'!AH16</f>
        <v>0</v>
      </c>
      <c r="AI55" s="228">
        <f>'Gas &amp; Cooling Work Package'!AI16</f>
        <v>0</v>
      </c>
      <c r="AJ55" s="228">
        <f>'Gas &amp; Cooling Work Package'!AJ16</f>
        <v>0</v>
      </c>
      <c r="AK55" s="228">
        <f>'Gas &amp; Cooling Work Package'!AK16</f>
        <v>0</v>
      </c>
      <c r="AL55" s="228">
        <f>'Gas &amp; Cooling Work Package'!AL16</f>
        <v>0</v>
      </c>
      <c r="AM55" s="228">
        <f>'Gas &amp; Cooling Work Package'!AM16</f>
        <v>0</v>
      </c>
      <c r="AN55" s="229">
        <f>'Gas &amp; Cooling Work Package'!AN16</f>
        <v>0</v>
      </c>
      <c r="AO55" s="226"/>
      <c r="AP55" s="225">
        <f>'Gas &amp; Cooling Work Package'!AP16</f>
        <v>0</v>
      </c>
      <c r="AQ55" s="226"/>
      <c r="AR55" s="227">
        <f>'Gas &amp; Cooling Work Package'!AR16</f>
        <v>0</v>
      </c>
      <c r="AS55" s="228">
        <f>'Gas &amp; Cooling Work Package'!AS16</f>
        <v>0</v>
      </c>
      <c r="AT55" s="228">
        <f>'Gas &amp; Cooling Work Package'!AT16</f>
        <v>0</v>
      </c>
      <c r="AU55" s="228">
        <f>'Gas &amp; Cooling Work Package'!AU16</f>
        <v>0</v>
      </c>
      <c r="AV55" s="229">
        <f>'Gas &amp; Cooling Work Package'!AV16</f>
        <v>0</v>
      </c>
      <c r="AW55" s="226"/>
      <c r="AX55" s="225">
        <f>'Gas &amp; Cooling Work Package'!AX16</f>
        <v>0</v>
      </c>
      <c r="AY55" s="226"/>
      <c r="AZ55" s="672">
        <f>'Gas &amp; Cooling Work Package'!AZ16</f>
        <v>0</v>
      </c>
      <c r="BA55" s="226"/>
      <c r="BB55" s="608">
        <f>'Gas &amp; Cooling Work Package'!BB16</f>
        <v>0</v>
      </c>
      <c r="BC55" s="609">
        <f>'Gas &amp; Cooling Work Package'!BC16</f>
        <v>0</v>
      </c>
      <c r="BD55" s="226"/>
      <c r="BE55" s="225" t="str">
        <f>'Gas &amp; Cooling Work Package'!BE16</f>
        <v/>
      </c>
      <c r="BF55" s="226"/>
      <c r="BG55" s="227" t="str">
        <f>'Gas &amp; Cooling Work Package'!BG16</f>
        <v>n/a</v>
      </c>
      <c r="BH55" s="229" t="str">
        <f>'Gas &amp; Cooling Work Package'!BH16</f>
        <v>n/a</v>
      </c>
      <c r="BI55" s="226"/>
      <c r="BJ55" s="246">
        <f>'Gas &amp; Cooling Work Package'!BJ16</f>
        <v>0</v>
      </c>
      <c r="BK55" s="228">
        <f>'Gas &amp; Cooling Work Package'!BK16</f>
        <v>0</v>
      </c>
      <c r="BL55" s="228">
        <f>'Gas &amp; Cooling Work Package'!BL16</f>
        <v>0</v>
      </c>
      <c r="BM55" s="228">
        <f>'Gas &amp; Cooling Work Package'!BM16</f>
        <v>0</v>
      </c>
      <c r="BN55" s="228">
        <f>'Gas &amp; Cooling Work Package'!BN16</f>
        <v>0</v>
      </c>
      <c r="BO55" s="228">
        <f>'Gas &amp; Cooling Work Package'!BO16</f>
        <v>0</v>
      </c>
      <c r="BP55" s="229">
        <f>'Gas &amp; Cooling Work Package'!BP16</f>
        <v>0</v>
      </c>
      <c r="BQ55" s="9"/>
      <c r="BR55" s="630">
        <f>'Gas &amp; Cooling Work Package'!BR16</f>
        <v>0</v>
      </c>
      <c r="BS55" s="631">
        <f>'Gas &amp; Cooling Work Package'!BS16</f>
        <v>0</v>
      </c>
      <c r="BT55" s="631">
        <f>'Gas &amp; Cooling Work Package'!BT16</f>
        <v>0</v>
      </c>
      <c r="BU55" s="631">
        <f>'Gas &amp; Cooling Work Package'!BU16</f>
        <v>0</v>
      </c>
      <c r="BV55" s="631">
        <f>'Gas &amp; Cooling Work Package'!BV16</f>
        <v>0</v>
      </c>
      <c r="BW55" s="631">
        <f>'Gas &amp; Cooling Work Package'!BW16</f>
        <v>0</v>
      </c>
      <c r="BX55" s="632">
        <f>'Gas &amp; Cooling Work Package'!BX16</f>
        <v>0</v>
      </c>
      <c r="BZ55" s="633">
        <f t="shared" si="25"/>
        <v>0</v>
      </c>
      <c r="CA55" s="634">
        <f t="shared" si="26"/>
        <v>0</v>
      </c>
      <c r="CB55" s="635">
        <f t="shared" si="27"/>
        <v>0</v>
      </c>
      <c r="CC55" s="522"/>
      <c r="CD55" s="522"/>
      <c r="CE55" s="522"/>
      <c r="CF55" s="522"/>
    </row>
    <row r="56" spans="2:84" ht="36.6" thickBot="1">
      <c r="B56" s="680" t="str">
        <f>'Detector Safety Work Package'!C4</f>
        <v>2.04.01.05</v>
      </c>
      <c r="C56" s="200" t="str">
        <f>'Detector Safety Work Package'!C5</f>
        <v>Detector Safety Subsystems Work Package</v>
      </c>
      <c r="D56" s="235"/>
      <c r="E56" s="54"/>
      <c r="F56" s="54"/>
      <c r="G56" s="353"/>
      <c r="H56" s="54"/>
      <c r="I56" s="353"/>
      <c r="J56" s="236"/>
      <c r="K56" s="237"/>
      <c r="L56" s="238"/>
      <c r="M56" s="353"/>
      <c r="N56" s="54"/>
      <c r="O56" s="353"/>
      <c r="P56" s="236"/>
      <c r="Q56" s="237"/>
      <c r="R56" s="237"/>
      <c r="S56" s="238"/>
      <c r="T56" s="353"/>
      <c r="U56" s="54"/>
      <c r="V56" s="353"/>
      <c r="W56" s="236"/>
      <c r="X56" s="237"/>
      <c r="Y56" s="237"/>
      <c r="Z56" s="237"/>
      <c r="AA56" s="237"/>
      <c r="AB56" s="238"/>
      <c r="AC56" s="353"/>
      <c r="AD56" s="54"/>
      <c r="AE56" s="353"/>
      <c r="AF56" s="236"/>
      <c r="AG56" s="237"/>
      <c r="AH56" s="237"/>
      <c r="AI56" s="237"/>
      <c r="AJ56" s="237"/>
      <c r="AK56" s="237"/>
      <c r="AL56" s="237"/>
      <c r="AM56" s="237"/>
      <c r="AN56" s="238"/>
      <c r="AO56" s="353"/>
      <c r="AP56" s="54"/>
      <c r="AQ56" s="353"/>
      <c r="AR56" s="236"/>
      <c r="AS56" s="237"/>
      <c r="AT56" s="237"/>
      <c r="AU56" s="237"/>
      <c r="AV56" s="238"/>
      <c r="AW56" s="55"/>
      <c r="AX56" s="54"/>
      <c r="AY56" s="55"/>
      <c r="AZ56" s="669">
        <f t="shared" ref="AZ56" si="28">SUM(AZ57:AZ66)</f>
        <v>12000</v>
      </c>
      <c r="BA56" s="240"/>
      <c r="BB56" s="596"/>
      <c r="BC56" s="597"/>
      <c r="BD56" s="55"/>
      <c r="BE56" s="54"/>
      <c r="BF56" s="55"/>
      <c r="BG56" s="236"/>
      <c r="BH56" s="238"/>
      <c r="BI56" s="55"/>
      <c r="BJ56" s="967"/>
      <c r="BK56" s="968"/>
      <c r="BL56" s="968"/>
      <c r="BM56" s="968"/>
      <c r="BN56" s="968"/>
      <c r="BO56" s="968"/>
      <c r="BP56" s="969"/>
      <c r="BQ56" s="9"/>
      <c r="BR56" s="642">
        <f>SUM(BR57:BR66)</f>
        <v>0</v>
      </c>
      <c r="BS56" s="643">
        <f t="shared" ref="BS56:BX56" si="29">SUM(BS57:BS66)</f>
        <v>2916</v>
      </c>
      <c r="BT56" s="643">
        <f t="shared" si="29"/>
        <v>22528.799999999996</v>
      </c>
      <c r="BU56" s="643">
        <f t="shared" si="29"/>
        <v>12002.8</v>
      </c>
      <c r="BV56" s="643">
        <f t="shared" si="29"/>
        <v>4541.5999999999995</v>
      </c>
      <c r="BW56" s="643">
        <f t="shared" si="29"/>
        <v>0</v>
      </c>
      <c r="BX56" s="644">
        <f t="shared" si="29"/>
        <v>0</v>
      </c>
      <c r="BZ56" s="645">
        <f t="shared" ref="BZ56:CB56" si="30">SUM(BZ57:BZ66)</f>
        <v>41989.19999999999</v>
      </c>
      <c r="CA56" s="646">
        <f t="shared" si="30"/>
        <v>52486.5</v>
      </c>
      <c r="CB56" s="647">
        <f t="shared" si="30"/>
        <v>16800</v>
      </c>
      <c r="CC56" s="522"/>
      <c r="CD56" s="522"/>
      <c r="CE56" s="522"/>
      <c r="CF56" s="522"/>
    </row>
    <row r="57" spans="2:84" ht="31.2">
      <c r="B57" s="224" t="str">
        <f>'Detector Safety Work Package'!B7</f>
        <v>S332800</v>
      </c>
      <c r="C57" s="224" t="str">
        <f>'Detector Safety Work Package'!C7</f>
        <v>Analyze Detector Safety Subsystems Requirements</v>
      </c>
      <c r="D57" s="230" t="str">
        <f>'Detector Safety Work Package'!D7</f>
        <v>Technical Scope: Analyze On Detector/Carriage Safety Subsystems Requirements.
Work Statement: Gather all relevant information from existing PHENIX documentation.</v>
      </c>
      <c r="E57" s="252">
        <f>'Detector Safety Work Package'!E7</f>
        <v>30</v>
      </c>
      <c r="F57" s="230">
        <f>'Detector Safety Work Package'!F7</f>
        <v>0</v>
      </c>
      <c r="G57" s="231"/>
      <c r="H57" s="252">
        <f>'Detector Safety Work Package'!H7</f>
        <v>24</v>
      </c>
      <c r="I57" s="231"/>
      <c r="J57" s="232">
        <f>'Detector Safety Work Package'!J7</f>
        <v>0</v>
      </c>
      <c r="K57" s="233">
        <f>'Detector Safety Work Package'!K7</f>
        <v>24</v>
      </c>
      <c r="L57" s="234">
        <f>'Detector Safety Work Package'!L7</f>
        <v>0</v>
      </c>
      <c r="M57" s="231"/>
      <c r="N57" s="230">
        <f>'Detector Safety Work Package'!N7</f>
        <v>48</v>
      </c>
      <c r="O57" s="231"/>
      <c r="P57" s="232">
        <f>'Detector Safety Work Package'!P7</f>
        <v>0</v>
      </c>
      <c r="Q57" s="233">
        <f>'Detector Safety Work Package'!Q7</f>
        <v>0</v>
      </c>
      <c r="R57" s="233">
        <f>'Detector Safety Work Package'!R7</f>
        <v>0</v>
      </c>
      <c r="S57" s="234">
        <f>'Detector Safety Work Package'!S7</f>
        <v>48</v>
      </c>
      <c r="T57" s="231"/>
      <c r="U57" s="230">
        <f>'Detector Safety Work Package'!U7</f>
        <v>24</v>
      </c>
      <c r="V57" s="231"/>
      <c r="W57" s="232">
        <f>'Detector Safety Work Package'!W7</f>
        <v>0</v>
      </c>
      <c r="X57" s="233">
        <f>'Detector Safety Work Package'!X7</f>
        <v>24</v>
      </c>
      <c r="Y57" s="233">
        <f>'Detector Safety Work Package'!Y7</f>
        <v>0</v>
      </c>
      <c r="Z57" s="233">
        <f>'Detector Safety Work Package'!Z7</f>
        <v>0</v>
      </c>
      <c r="AA57" s="233">
        <f>'Detector Safety Work Package'!AA7</f>
        <v>0</v>
      </c>
      <c r="AB57" s="234">
        <f>'Detector Safety Work Package'!AB7</f>
        <v>0</v>
      </c>
      <c r="AC57" s="231"/>
      <c r="AD57" s="230">
        <f>'Detector Safety Work Package'!AD7</f>
        <v>48</v>
      </c>
      <c r="AE57" s="231"/>
      <c r="AF57" s="232">
        <f>'Detector Safety Work Package'!AF7</f>
        <v>24</v>
      </c>
      <c r="AG57" s="233">
        <f>'Detector Safety Work Package'!AG7</f>
        <v>24</v>
      </c>
      <c r="AH57" s="233">
        <f>'Detector Safety Work Package'!AH7</f>
        <v>0</v>
      </c>
      <c r="AI57" s="233">
        <f>'Detector Safety Work Package'!AI7</f>
        <v>0</v>
      </c>
      <c r="AJ57" s="233">
        <f>'Detector Safety Work Package'!AJ7</f>
        <v>0</v>
      </c>
      <c r="AK57" s="233">
        <f>'Detector Safety Work Package'!AK7</f>
        <v>0</v>
      </c>
      <c r="AL57" s="233">
        <f>'Detector Safety Work Package'!AL7</f>
        <v>0</v>
      </c>
      <c r="AM57" s="233">
        <f>'Detector Safety Work Package'!AM7</f>
        <v>0</v>
      </c>
      <c r="AN57" s="234">
        <f>'Detector Safety Work Package'!AN7</f>
        <v>0</v>
      </c>
      <c r="AO57" s="231"/>
      <c r="AP57" s="230">
        <f>'Detector Safety Work Package'!AP7</f>
        <v>0</v>
      </c>
      <c r="AQ57" s="231"/>
      <c r="AR57" s="232">
        <f>'Detector Safety Work Package'!AR7</f>
        <v>0</v>
      </c>
      <c r="AS57" s="233">
        <f>'Detector Safety Work Package'!AS7</f>
        <v>0</v>
      </c>
      <c r="AT57" s="233">
        <f>'Detector Safety Work Package'!AT7</f>
        <v>0</v>
      </c>
      <c r="AU57" s="233">
        <f>'Detector Safety Work Package'!AU7</f>
        <v>0</v>
      </c>
      <c r="AV57" s="234">
        <f>'Detector Safety Work Package'!AV7</f>
        <v>0</v>
      </c>
      <c r="AW57" s="231"/>
      <c r="AX57" s="230">
        <f>'Detector Safety Work Package'!AX7</f>
        <v>0</v>
      </c>
      <c r="AY57" s="231"/>
      <c r="AZ57" s="670">
        <f>'Detector Safety Work Package'!AZ7</f>
        <v>0</v>
      </c>
      <c r="BA57" s="231"/>
      <c r="BB57" s="604">
        <f>'Detector Safety Work Package'!BB7</f>
        <v>0.25</v>
      </c>
      <c r="BC57" s="605">
        <f>'Detector Safety Work Package'!BC7</f>
        <v>0</v>
      </c>
      <c r="BD57" s="231"/>
      <c r="BE57" s="230">
        <f>'Detector Safety Work Package'!BE7</f>
        <v>0</v>
      </c>
      <c r="BF57" s="231"/>
      <c r="BG57" s="232" t="str">
        <f>'Detector Safety Work Package'!BG7</f>
        <v>sPHENIX Engineers, Technicians, Designers and Scientists; effort is well defined/ L4</v>
      </c>
      <c r="BH57" s="234" t="str">
        <f>'Detector Safety Work Package'!BH7</f>
        <v>No Materials required for this task/M1</v>
      </c>
      <c r="BI57" s="231"/>
      <c r="BJ57" s="254">
        <f>'Detector Safety Work Package'!BJ7</f>
        <v>0</v>
      </c>
      <c r="BK57" s="233">
        <f>'Detector Safety Work Package'!BK7</f>
        <v>24</v>
      </c>
      <c r="BL57" s="233">
        <f>'Detector Safety Work Package'!BL7</f>
        <v>48</v>
      </c>
      <c r="BM57" s="233">
        <f>'Detector Safety Work Package'!BM7</f>
        <v>24</v>
      </c>
      <c r="BN57" s="233">
        <f>'Detector Safety Work Package'!BN7</f>
        <v>48</v>
      </c>
      <c r="BO57" s="233">
        <f>'Detector Safety Work Package'!BO7</f>
        <v>0</v>
      </c>
      <c r="BP57" s="234">
        <f>'Detector Safety Work Package'!BP7</f>
        <v>0</v>
      </c>
      <c r="BQ57" s="9"/>
      <c r="BR57" s="636">
        <f>'Detector Safety Work Package'!BR7</f>
        <v>0</v>
      </c>
      <c r="BS57" s="637">
        <f>'Detector Safety Work Package'!BS7</f>
        <v>2916</v>
      </c>
      <c r="BT57" s="637">
        <f>'Detector Safety Work Package'!BT7</f>
        <v>5006.3999999999996</v>
      </c>
      <c r="BU57" s="637">
        <f>'Detector Safety Work Package'!BU7</f>
        <v>1946.3999999999999</v>
      </c>
      <c r="BV57" s="637">
        <f>'Detector Safety Work Package'!BV7</f>
        <v>3892.7999999999997</v>
      </c>
      <c r="BW57" s="637">
        <f>'Detector Safety Work Package'!BW7</f>
        <v>0</v>
      </c>
      <c r="BX57" s="638">
        <f>'Detector Safety Work Package'!BX7</f>
        <v>0</v>
      </c>
      <c r="BZ57" s="639">
        <f t="shared" ref="BZ57:BZ66" si="31">SUM(BR57:BX57)</f>
        <v>13761.599999999999</v>
      </c>
      <c r="CA57" s="640">
        <f t="shared" ref="CA57:CA66" si="32">BZ57*(1+BB57)</f>
        <v>17202</v>
      </c>
      <c r="CB57" s="641">
        <f t="shared" ref="CB57:CB66" si="33">AZ57*(1+BC57)</f>
        <v>0</v>
      </c>
      <c r="CC57" s="522"/>
      <c r="CD57" s="522"/>
      <c r="CE57" s="522"/>
      <c r="CF57" s="522"/>
    </row>
    <row r="58" spans="2:84" ht="46.8">
      <c r="B58" s="206" t="str">
        <f>'Detector Safety Work Package'!B8</f>
        <v>S332900</v>
      </c>
      <c r="C58" s="206" t="str">
        <f>'Detector Safety Work Package'!C8</f>
        <v>Create Schematic Design and Specification Control Documents for Detector Safety Subsystems</v>
      </c>
      <c r="D58" s="210" t="str">
        <f>'Detector Safety Work Package'!D8</f>
        <v>Technical Scope: Create Schematic Design and Specification Control Documents for On-Detector/Carriage Safety Subsystems.
Work Statement: Make appropriate detail drawings for On Detector/Carriage Safety Subsystems.</v>
      </c>
      <c r="E58" s="47">
        <f>'Detector Safety Work Package'!E8</f>
        <v>30</v>
      </c>
      <c r="F58" s="210">
        <f>'Detector Safety Work Package'!F8</f>
        <v>0</v>
      </c>
      <c r="G58" s="214"/>
      <c r="H58" s="47">
        <f>'Detector Safety Work Package'!H8</f>
        <v>0</v>
      </c>
      <c r="I58" s="214"/>
      <c r="J58" s="216">
        <f>'Detector Safety Work Package'!J8</f>
        <v>0</v>
      </c>
      <c r="K58" s="205">
        <f>'Detector Safety Work Package'!K8</f>
        <v>0</v>
      </c>
      <c r="L58" s="217">
        <f>'Detector Safety Work Package'!L8</f>
        <v>0</v>
      </c>
      <c r="M58" s="214"/>
      <c r="N58" s="210">
        <f>'Detector Safety Work Package'!N8</f>
        <v>48</v>
      </c>
      <c r="O58" s="214"/>
      <c r="P58" s="216">
        <f>'Detector Safety Work Package'!P8</f>
        <v>0</v>
      </c>
      <c r="Q58" s="205">
        <f>'Detector Safety Work Package'!Q8</f>
        <v>0</v>
      </c>
      <c r="R58" s="205">
        <f>'Detector Safety Work Package'!R8</f>
        <v>0</v>
      </c>
      <c r="S58" s="217">
        <f>'Detector Safety Work Package'!S8</f>
        <v>48</v>
      </c>
      <c r="T58" s="214"/>
      <c r="U58" s="210">
        <f>'Detector Safety Work Package'!U8</f>
        <v>24</v>
      </c>
      <c r="V58" s="214"/>
      <c r="W58" s="216">
        <f>'Detector Safety Work Package'!W8</f>
        <v>0</v>
      </c>
      <c r="X58" s="205">
        <f>'Detector Safety Work Package'!X8</f>
        <v>24</v>
      </c>
      <c r="Y58" s="205">
        <f>'Detector Safety Work Package'!Y8</f>
        <v>0</v>
      </c>
      <c r="Z58" s="205">
        <f>'Detector Safety Work Package'!Z8</f>
        <v>0</v>
      </c>
      <c r="AA58" s="205">
        <f>'Detector Safety Work Package'!AA8</f>
        <v>0</v>
      </c>
      <c r="AB58" s="217">
        <f>'Detector Safety Work Package'!AB8</f>
        <v>0</v>
      </c>
      <c r="AC58" s="214"/>
      <c r="AD58" s="210">
        <f>'Detector Safety Work Package'!AD8</f>
        <v>0</v>
      </c>
      <c r="AE58" s="214"/>
      <c r="AF58" s="216">
        <f>'Detector Safety Work Package'!AF8</f>
        <v>0</v>
      </c>
      <c r="AG58" s="205">
        <f>'Detector Safety Work Package'!AG8</f>
        <v>0</v>
      </c>
      <c r="AH58" s="205">
        <f>'Detector Safety Work Package'!AH8</f>
        <v>0</v>
      </c>
      <c r="AI58" s="205">
        <f>'Detector Safety Work Package'!AI8</f>
        <v>0</v>
      </c>
      <c r="AJ58" s="205">
        <f>'Detector Safety Work Package'!AJ8</f>
        <v>0</v>
      </c>
      <c r="AK58" s="205">
        <f>'Detector Safety Work Package'!AK8</f>
        <v>0</v>
      </c>
      <c r="AL58" s="205">
        <f>'Detector Safety Work Package'!AL8</f>
        <v>0</v>
      </c>
      <c r="AM58" s="205">
        <f>'Detector Safety Work Package'!AM8</f>
        <v>0</v>
      </c>
      <c r="AN58" s="217">
        <f>'Detector Safety Work Package'!AN8</f>
        <v>0</v>
      </c>
      <c r="AO58" s="214"/>
      <c r="AP58" s="210">
        <f>'Detector Safety Work Package'!AP8</f>
        <v>0</v>
      </c>
      <c r="AQ58" s="214"/>
      <c r="AR58" s="216">
        <f>'Detector Safety Work Package'!AR8</f>
        <v>0</v>
      </c>
      <c r="AS58" s="205">
        <f>'Detector Safety Work Package'!AS8</f>
        <v>0</v>
      </c>
      <c r="AT58" s="205">
        <f>'Detector Safety Work Package'!AT8</f>
        <v>0</v>
      </c>
      <c r="AU58" s="205">
        <f>'Detector Safety Work Package'!AU8</f>
        <v>0</v>
      </c>
      <c r="AV58" s="217">
        <f>'Detector Safety Work Package'!AV8</f>
        <v>0</v>
      </c>
      <c r="AW58" s="214"/>
      <c r="AX58" s="210">
        <f>'Detector Safety Work Package'!AX8</f>
        <v>0</v>
      </c>
      <c r="AY58" s="214"/>
      <c r="AZ58" s="671">
        <f>'Detector Safety Work Package'!AZ8</f>
        <v>0</v>
      </c>
      <c r="BA58" s="214"/>
      <c r="BB58" s="606">
        <f>'Detector Safety Work Package'!BB8</f>
        <v>0.25</v>
      </c>
      <c r="BC58" s="607">
        <f>'Detector Safety Work Package'!BC8</f>
        <v>0</v>
      </c>
      <c r="BD58" s="214"/>
      <c r="BE58" s="210">
        <f>'Detector Safety Work Package'!BE8</f>
        <v>0</v>
      </c>
      <c r="BF58" s="214"/>
      <c r="BG58" s="216" t="str">
        <f>'Detector Safety Work Package'!BG8</f>
        <v>sPHENIX Engineers, Technicians, Designers and Scientists; effort is well defined/ L4</v>
      </c>
      <c r="BH58" s="217" t="str">
        <f>'Detector Safety Work Package'!BH8</f>
        <v>No Materials required for this task/M1</v>
      </c>
      <c r="BI58" s="214"/>
      <c r="BJ58" s="215">
        <f>'Detector Safety Work Package'!BJ8</f>
        <v>0</v>
      </c>
      <c r="BK58" s="205">
        <f>'Detector Safety Work Package'!BK8</f>
        <v>0</v>
      </c>
      <c r="BL58" s="205">
        <f>'Detector Safety Work Package'!BL8</f>
        <v>48</v>
      </c>
      <c r="BM58" s="205">
        <f>'Detector Safety Work Package'!BM8</f>
        <v>24</v>
      </c>
      <c r="BN58" s="205">
        <f>'Detector Safety Work Package'!BN8</f>
        <v>0</v>
      </c>
      <c r="BO58" s="205">
        <f>'Detector Safety Work Package'!BO8</f>
        <v>0</v>
      </c>
      <c r="BP58" s="217">
        <f>'Detector Safety Work Package'!BP8</f>
        <v>0</v>
      </c>
      <c r="BQ58" s="9"/>
      <c r="BR58" s="627">
        <f>'Detector Safety Work Package'!BR8</f>
        <v>0</v>
      </c>
      <c r="BS58" s="628">
        <f>'Detector Safety Work Package'!BS8</f>
        <v>0</v>
      </c>
      <c r="BT58" s="628">
        <f>'Detector Safety Work Package'!BT8</f>
        <v>5006.3999999999996</v>
      </c>
      <c r="BU58" s="628">
        <f>'Detector Safety Work Package'!BU8</f>
        <v>1946.3999999999999</v>
      </c>
      <c r="BV58" s="628">
        <f>'Detector Safety Work Package'!BV8</f>
        <v>0</v>
      </c>
      <c r="BW58" s="628">
        <f>'Detector Safety Work Package'!BW8</f>
        <v>0</v>
      </c>
      <c r="BX58" s="629">
        <f>'Detector Safety Work Package'!BX8</f>
        <v>0</v>
      </c>
      <c r="BZ58" s="533">
        <f t="shared" si="31"/>
        <v>6952.7999999999993</v>
      </c>
      <c r="CA58" s="534">
        <f t="shared" si="32"/>
        <v>8691</v>
      </c>
      <c r="CB58" s="535">
        <f t="shared" si="33"/>
        <v>0</v>
      </c>
      <c r="CC58" s="522"/>
      <c r="CD58" s="522"/>
      <c r="CE58" s="522"/>
      <c r="CF58" s="522"/>
    </row>
    <row r="59" spans="2:84" ht="31.2">
      <c r="B59" s="206" t="str">
        <f>'Detector Safety Work Package'!B9</f>
        <v>S333000</v>
      </c>
      <c r="C59" s="206" t="str">
        <f>'Detector Safety Work Package'!C9</f>
        <v>Review Detector Safety Subsystems Design/Safety</v>
      </c>
      <c r="D59" s="210" t="str">
        <f>'Detector Safety Work Package'!D9</f>
        <v>Technical Scope: Review On Detector/Carriage Safety Subsystems Design/Safety
Work Statement: Prepare documents and presentations as appropriate for review by CAD Safety Committee.</v>
      </c>
      <c r="E59" s="47">
        <f>'Detector Safety Work Package'!E9</f>
        <v>10</v>
      </c>
      <c r="F59" s="210">
        <f>'Detector Safety Work Package'!F9</f>
        <v>0</v>
      </c>
      <c r="G59" s="214"/>
      <c r="H59" s="47">
        <f>'Detector Safety Work Package'!H9</f>
        <v>0</v>
      </c>
      <c r="I59" s="214"/>
      <c r="J59" s="216">
        <f>'Detector Safety Work Package'!J9</f>
        <v>0</v>
      </c>
      <c r="K59" s="205">
        <f>'Detector Safety Work Package'!K9</f>
        <v>0</v>
      </c>
      <c r="L59" s="217">
        <f>'Detector Safety Work Package'!L9</f>
        <v>0</v>
      </c>
      <c r="M59" s="214"/>
      <c r="N59" s="210">
        <f>'Detector Safety Work Package'!N9</f>
        <v>16</v>
      </c>
      <c r="O59" s="214"/>
      <c r="P59" s="216">
        <f>'Detector Safety Work Package'!P9</f>
        <v>0</v>
      </c>
      <c r="Q59" s="205">
        <f>'Detector Safety Work Package'!Q9</f>
        <v>0</v>
      </c>
      <c r="R59" s="205">
        <f>'Detector Safety Work Package'!R9</f>
        <v>0</v>
      </c>
      <c r="S59" s="217">
        <f>'Detector Safety Work Package'!S9</f>
        <v>16</v>
      </c>
      <c r="T59" s="214"/>
      <c r="U59" s="210">
        <f>'Detector Safety Work Package'!U9</f>
        <v>8</v>
      </c>
      <c r="V59" s="214"/>
      <c r="W59" s="216">
        <f>'Detector Safety Work Package'!W9</f>
        <v>0</v>
      </c>
      <c r="X59" s="205">
        <f>'Detector Safety Work Package'!X9</f>
        <v>8</v>
      </c>
      <c r="Y59" s="205">
        <f>'Detector Safety Work Package'!Y9</f>
        <v>0</v>
      </c>
      <c r="Z59" s="205">
        <f>'Detector Safety Work Package'!Z9</f>
        <v>0</v>
      </c>
      <c r="AA59" s="205">
        <f>'Detector Safety Work Package'!AA9</f>
        <v>0</v>
      </c>
      <c r="AB59" s="217">
        <f>'Detector Safety Work Package'!AB9</f>
        <v>0</v>
      </c>
      <c r="AC59" s="214"/>
      <c r="AD59" s="210">
        <f>'Detector Safety Work Package'!AD9</f>
        <v>0</v>
      </c>
      <c r="AE59" s="214"/>
      <c r="AF59" s="216">
        <f>'Detector Safety Work Package'!AF9</f>
        <v>0</v>
      </c>
      <c r="AG59" s="205">
        <f>'Detector Safety Work Package'!AG9</f>
        <v>0</v>
      </c>
      <c r="AH59" s="205">
        <f>'Detector Safety Work Package'!AH9</f>
        <v>0</v>
      </c>
      <c r="AI59" s="205">
        <f>'Detector Safety Work Package'!AI9</f>
        <v>0</v>
      </c>
      <c r="AJ59" s="205">
        <f>'Detector Safety Work Package'!AJ9</f>
        <v>0</v>
      </c>
      <c r="AK59" s="205">
        <f>'Detector Safety Work Package'!AK9</f>
        <v>0</v>
      </c>
      <c r="AL59" s="205">
        <f>'Detector Safety Work Package'!AL9</f>
        <v>0</v>
      </c>
      <c r="AM59" s="205">
        <f>'Detector Safety Work Package'!AM9</f>
        <v>0</v>
      </c>
      <c r="AN59" s="217">
        <f>'Detector Safety Work Package'!AN9</f>
        <v>0</v>
      </c>
      <c r="AO59" s="214"/>
      <c r="AP59" s="210">
        <f>'Detector Safety Work Package'!AP9</f>
        <v>0</v>
      </c>
      <c r="AQ59" s="214"/>
      <c r="AR59" s="216">
        <f>'Detector Safety Work Package'!AR9</f>
        <v>0</v>
      </c>
      <c r="AS59" s="205">
        <f>'Detector Safety Work Package'!AS9</f>
        <v>0</v>
      </c>
      <c r="AT59" s="205">
        <f>'Detector Safety Work Package'!AT9</f>
        <v>0</v>
      </c>
      <c r="AU59" s="205">
        <f>'Detector Safety Work Package'!AU9</f>
        <v>0</v>
      </c>
      <c r="AV59" s="217">
        <f>'Detector Safety Work Package'!AV9</f>
        <v>0</v>
      </c>
      <c r="AW59" s="214"/>
      <c r="AX59" s="210">
        <f>'Detector Safety Work Package'!AX9</f>
        <v>0</v>
      </c>
      <c r="AY59" s="214"/>
      <c r="AZ59" s="671">
        <f>'Detector Safety Work Package'!AZ9</f>
        <v>0</v>
      </c>
      <c r="BA59" s="214"/>
      <c r="BB59" s="606">
        <f>'Detector Safety Work Package'!BB9</f>
        <v>0.25</v>
      </c>
      <c r="BC59" s="607">
        <f>'Detector Safety Work Package'!BC9</f>
        <v>0</v>
      </c>
      <c r="BD59" s="214"/>
      <c r="BE59" s="210">
        <f>'Detector Safety Work Package'!BE9</f>
        <v>0</v>
      </c>
      <c r="BF59" s="214"/>
      <c r="BG59" s="216" t="str">
        <f>'Detector Safety Work Package'!BG9</f>
        <v>sPHENIX Engineers, Technicians, Designers and Scientists; effort is well defined/ L4</v>
      </c>
      <c r="BH59" s="217" t="str">
        <f>'Detector Safety Work Package'!BH9</f>
        <v>No Materials required for this task/M1</v>
      </c>
      <c r="BI59" s="214"/>
      <c r="BJ59" s="215">
        <f>'Detector Safety Work Package'!BJ9</f>
        <v>0</v>
      </c>
      <c r="BK59" s="205">
        <f>'Detector Safety Work Package'!BK9</f>
        <v>0</v>
      </c>
      <c r="BL59" s="205">
        <f>'Detector Safety Work Package'!BL9</f>
        <v>16</v>
      </c>
      <c r="BM59" s="205">
        <f>'Detector Safety Work Package'!BM9</f>
        <v>8</v>
      </c>
      <c r="BN59" s="205">
        <f>'Detector Safety Work Package'!BN9</f>
        <v>0</v>
      </c>
      <c r="BO59" s="205">
        <f>'Detector Safety Work Package'!BO9</f>
        <v>0</v>
      </c>
      <c r="BP59" s="217">
        <f>'Detector Safety Work Package'!BP9</f>
        <v>0</v>
      </c>
      <c r="BQ59" s="9"/>
      <c r="BR59" s="627">
        <f>'Detector Safety Work Package'!BR9</f>
        <v>0</v>
      </c>
      <c r="BS59" s="628">
        <f>'Detector Safety Work Package'!BS9</f>
        <v>0</v>
      </c>
      <c r="BT59" s="628">
        <f>'Detector Safety Work Package'!BT9</f>
        <v>1668.8</v>
      </c>
      <c r="BU59" s="628">
        <f>'Detector Safety Work Package'!BU9</f>
        <v>648.79999999999995</v>
      </c>
      <c r="BV59" s="628">
        <f>'Detector Safety Work Package'!BV9</f>
        <v>0</v>
      </c>
      <c r="BW59" s="628">
        <f>'Detector Safety Work Package'!BW9</f>
        <v>0</v>
      </c>
      <c r="BX59" s="629">
        <f>'Detector Safety Work Package'!BX9</f>
        <v>0</v>
      </c>
      <c r="BZ59" s="533">
        <f t="shared" si="31"/>
        <v>2317.6</v>
      </c>
      <c r="CA59" s="534">
        <f t="shared" si="32"/>
        <v>2897</v>
      </c>
      <c r="CB59" s="535">
        <f t="shared" si="33"/>
        <v>0</v>
      </c>
      <c r="CC59" s="522"/>
      <c r="CD59" s="522"/>
      <c r="CE59" s="522"/>
      <c r="CF59" s="522"/>
    </row>
    <row r="60" spans="2:84" ht="31.2">
      <c r="B60" s="206" t="str">
        <f>'Detector Safety Work Package'!B10</f>
        <v>S333100</v>
      </c>
      <c r="C60" s="206" t="str">
        <f>'Detector Safety Work Package'!C10</f>
        <v>Address Action Items from Detector Safety Subsystems Design &amp; Safety Reviews</v>
      </c>
      <c r="D60" s="210" t="str">
        <f>'Detector Safety Work Package'!D10</f>
        <v>Technical Scope: Address Action Items from On Detector/Carriage Safety Subsystems Design &amp; Safety Reviews
Work Statement: Evaluate committee action items and address appropriately.</v>
      </c>
      <c r="E60" s="47">
        <f>'Detector Safety Work Package'!E10</f>
        <v>10</v>
      </c>
      <c r="F60" s="210">
        <f>'Detector Safety Work Package'!F10</f>
        <v>0</v>
      </c>
      <c r="G60" s="214"/>
      <c r="H60" s="47">
        <f>'Detector Safety Work Package'!H10</f>
        <v>0</v>
      </c>
      <c r="I60" s="214"/>
      <c r="J60" s="216">
        <f>'Detector Safety Work Package'!J10</f>
        <v>0</v>
      </c>
      <c r="K60" s="205">
        <f>'Detector Safety Work Package'!K10</f>
        <v>0</v>
      </c>
      <c r="L60" s="217">
        <f>'Detector Safety Work Package'!L10</f>
        <v>0</v>
      </c>
      <c r="M60" s="214"/>
      <c r="N60" s="210">
        <f>'Detector Safety Work Package'!N10</f>
        <v>16</v>
      </c>
      <c r="O60" s="214"/>
      <c r="P60" s="216">
        <f>'Detector Safety Work Package'!P10</f>
        <v>0</v>
      </c>
      <c r="Q60" s="205">
        <f>'Detector Safety Work Package'!Q10</f>
        <v>0</v>
      </c>
      <c r="R60" s="205">
        <f>'Detector Safety Work Package'!R10</f>
        <v>0</v>
      </c>
      <c r="S60" s="217">
        <f>'Detector Safety Work Package'!S10</f>
        <v>16</v>
      </c>
      <c r="T60" s="214"/>
      <c r="U60" s="210">
        <f>'Detector Safety Work Package'!U10</f>
        <v>8</v>
      </c>
      <c r="V60" s="214"/>
      <c r="W60" s="216">
        <f>'Detector Safety Work Package'!W10</f>
        <v>0</v>
      </c>
      <c r="X60" s="205">
        <f>'Detector Safety Work Package'!X10</f>
        <v>8</v>
      </c>
      <c r="Y60" s="205">
        <f>'Detector Safety Work Package'!Y10</f>
        <v>0</v>
      </c>
      <c r="Z60" s="205">
        <f>'Detector Safety Work Package'!Z10</f>
        <v>0</v>
      </c>
      <c r="AA60" s="205">
        <f>'Detector Safety Work Package'!AA10</f>
        <v>0</v>
      </c>
      <c r="AB60" s="217">
        <f>'Detector Safety Work Package'!AB10</f>
        <v>0</v>
      </c>
      <c r="AC60" s="214"/>
      <c r="AD60" s="210">
        <f>'Detector Safety Work Package'!AD10</f>
        <v>0</v>
      </c>
      <c r="AE60" s="214"/>
      <c r="AF60" s="216">
        <f>'Detector Safety Work Package'!AF10</f>
        <v>0</v>
      </c>
      <c r="AG60" s="205">
        <f>'Detector Safety Work Package'!AG10</f>
        <v>0</v>
      </c>
      <c r="AH60" s="205">
        <f>'Detector Safety Work Package'!AH10</f>
        <v>0</v>
      </c>
      <c r="AI60" s="205">
        <f>'Detector Safety Work Package'!AI10</f>
        <v>0</v>
      </c>
      <c r="AJ60" s="205">
        <f>'Detector Safety Work Package'!AJ10</f>
        <v>0</v>
      </c>
      <c r="AK60" s="205">
        <f>'Detector Safety Work Package'!AK10</f>
        <v>0</v>
      </c>
      <c r="AL60" s="205">
        <f>'Detector Safety Work Package'!AL10</f>
        <v>0</v>
      </c>
      <c r="AM60" s="205">
        <f>'Detector Safety Work Package'!AM10</f>
        <v>0</v>
      </c>
      <c r="AN60" s="217">
        <f>'Detector Safety Work Package'!AN10</f>
        <v>0</v>
      </c>
      <c r="AO60" s="214"/>
      <c r="AP60" s="210">
        <f>'Detector Safety Work Package'!AP10</f>
        <v>0</v>
      </c>
      <c r="AQ60" s="214"/>
      <c r="AR60" s="216">
        <f>'Detector Safety Work Package'!AR10</f>
        <v>0</v>
      </c>
      <c r="AS60" s="205">
        <f>'Detector Safety Work Package'!AS10</f>
        <v>0</v>
      </c>
      <c r="AT60" s="205">
        <f>'Detector Safety Work Package'!AT10</f>
        <v>0</v>
      </c>
      <c r="AU60" s="205">
        <f>'Detector Safety Work Package'!AU10</f>
        <v>0</v>
      </c>
      <c r="AV60" s="217">
        <f>'Detector Safety Work Package'!AV10</f>
        <v>0</v>
      </c>
      <c r="AW60" s="214"/>
      <c r="AX60" s="210">
        <f>'Detector Safety Work Package'!AX10</f>
        <v>0</v>
      </c>
      <c r="AY60" s="214"/>
      <c r="AZ60" s="671">
        <f>'Detector Safety Work Package'!AZ10</f>
        <v>0</v>
      </c>
      <c r="BA60" s="214"/>
      <c r="BB60" s="606">
        <f>'Detector Safety Work Package'!BB10</f>
        <v>0.25</v>
      </c>
      <c r="BC60" s="607">
        <f>'Detector Safety Work Package'!BC10</f>
        <v>0</v>
      </c>
      <c r="BD60" s="214"/>
      <c r="BE60" s="210">
        <f>'Detector Safety Work Package'!BE10</f>
        <v>0</v>
      </c>
      <c r="BF60" s="214"/>
      <c r="BG60" s="216" t="str">
        <f>'Detector Safety Work Package'!BG10</f>
        <v>sPHENIX Engineers, Technicians, Designers and Scientists; effort is well defined/ L4</v>
      </c>
      <c r="BH60" s="217" t="str">
        <f>'Detector Safety Work Package'!BH10</f>
        <v>No Materials required for this task/M1</v>
      </c>
      <c r="BI60" s="214"/>
      <c r="BJ60" s="215">
        <f>'Detector Safety Work Package'!BJ10</f>
        <v>0</v>
      </c>
      <c r="BK60" s="205">
        <f>'Detector Safety Work Package'!BK10</f>
        <v>0</v>
      </c>
      <c r="BL60" s="205">
        <f>'Detector Safety Work Package'!BL10</f>
        <v>16</v>
      </c>
      <c r="BM60" s="205">
        <f>'Detector Safety Work Package'!BM10</f>
        <v>8</v>
      </c>
      <c r="BN60" s="205">
        <f>'Detector Safety Work Package'!BN10</f>
        <v>0</v>
      </c>
      <c r="BO60" s="205">
        <f>'Detector Safety Work Package'!BO10</f>
        <v>0</v>
      </c>
      <c r="BP60" s="217">
        <f>'Detector Safety Work Package'!BP10</f>
        <v>0</v>
      </c>
      <c r="BQ60" s="9"/>
      <c r="BR60" s="627">
        <f>'Detector Safety Work Package'!BR10</f>
        <v>0</v>
      </c>
      <c r="BS60" s="628">
        <f>'Detector Safety Work Package'!BS10</f>
        <v>0</v>
      </c>
      <c r="BT60" s="628">
        <f>'Detector Safety Work Package'!BT10</f>
        <v>1668.8</v>
      </c>
      <c r="BU60" s="628">
        <f>'Detector Safety Work Package'!BU10</f>
        <v>648.79999999999995</v>
      </c>
      <c r="BV60" s="628">
        <f>'Detector Safety Work Package'!BV10</f>
        <v>0</v>
      </c>
      <c r="BW60" s="628">
        <f>'Detector Safety Work Package'!BW10</f>
        <v>0</v>
      </c>
      <c r="BX60" s="629">
        <f>'Detector Safety Work Package'!BX10</f>
        <v>0</v>
      </c>
      <c r="BZ60" s="533">
        <f t="shared" si="31"/>
        <v>2317.6</v>
      </c>
      <c r="CA60" s="534">
        <f t="shared" si="32"/>
        <v>2897</v>
      </c>
      <c r="CB60" s="535">
        <f t="shared" si="33"/>
        <v>0</v>
      </c>
      <c r="CC60" s="522"/>
      <c r="CD60" s="522"/>
      <c r="CE60" s="522"/>
      <c r="CF60" s="522"/>
    </row>
    <row r="61" spans="2:84" ht="46.8">
      <c r="B61" s="206" t="str">
        <f>'Detector Safety Work Package'!B11</f>
        <v>S333200</v>
      </c>
      <c r="C61" s="206" t="str">
        <f>'Detector Safety Work Package'!C11</f>
        <v>Design/Safety Reviews Complete, Detector Safety Subsystems Components Released for Production</v>
      </c>
      <c r="D61" s="210" t="str">
        <f>'Detector Safety Work Package'!D11</f>
        <v>Milestone</v>
      </c>
      <c r="E61" s="47">
        <f>'Detector Safety Work Package'!E11</f>
        <v>0</v>
      </c>
      <c r="F61" s="210">
        <f>'Detector Safety Work Package'!F11</f>
        <v>0</v>
      </c>
      <c r="G61" s="214"/>
      <c r="H61" s="47">
        <f>'Detector Safety Work Package'!H11</f>
        <v>0</v>
      </c>
      <c r="I61" s="214"/>
      <c r="J61" s="216">
        <f>'Detector Safety Work Package'!J11</f>
        <v>0</v>
      </c>
      <c r="K61" s="205">
        <f>'Detector Safety Work Package'!K11</f>
        <v>0</v>
      </c>
      <c r="L61" s="217">
        <f>'Detector Safety Work Package'!L11</f>
        <v>0</v>
      </c>
      <c r="M61" s="214"/>
      <c r="N61" s="210">
        <f>'Detector Safety Work Package'!N11</f>
        <v>0</v>
      </c>
      <c r="O61" s="214"/>
      <c r="P61" s="216">
        <f>'Detector Safety Work Package'!P11</f>
        <v>0</v>
      </c>
      <c r="Q61" s="205">
        <f>'Detector Safety Work Package'!Q11</f>
        <v>0</v>
      </c>
      <c r="R61" s="205">
        <f>'Detector Safety Work Package'!R11</f>
        <v>0</v>
      </c>
      <c r="S61" s="217">
        <f>'Detector Safety Work Package'!S11</f>
        <v>0</v>
      </c>
      <c r="T61" s="214"/>
      <c r="U61" s="210">
        <f>'Detector Safety Work Package'!U11</f>
        <v>0</v>
      </c>
      <c r="V61" s="214"/>
      <c r="W61" s="216">
        <f>'Detector Safety Work Package'!W11</f>
        <v>0</v>
      </c>
      <c r="X61" s="205">
        <f>'Detector Safety Work Package'!X11</f>
        <v>0</v>
      </c>
      <c r="Y61" s="205">
        <f>'Detector Safety Work Package'!Y11</f>
        <v>0</v>
      </c>
      <c r="Z61" s="205">
        <f>'Detector Safety Work Package'!Z11</f>
        <v>0</v>
      </c>
      <c r="AA61" s="205">
        <f>'Detector Safety Work Package'!AA11</f>
        <v>0</v>
      </c>
      <c r="AB61" s="217">
        <f>'Detector Safety Work Package'!AB11</f>
        <v>0</v>
      </c>
      <c r="AC61" s="214"/>
      <c r="AD61" s="210">
        <f>'Detector Safety Work Package'!AD11</f>
        <v>0</v>
      </c>
      <c r="AE61" s="214"/>
      <c r="AF61" s="216">
        <f>'Detector Safety Work Package'!AF11</f>
        <v>0</v>
      </c>
      <c r="AG61" s="205">
        <f>'Detector Safety Work Package'!AG11</f>
        <v>0</v>
      </c>
      <c r="AH61" s="205">
        <f>'Detector Safety Work Package'!AH11</f>
        <v>0</v>
      </c>
      <c r="AI61" s="205">
        <f>'Detector Safety Work Package'!AI11</f>
        <v>0</v>
      </c>
      <c r="AJ61" s="205">
        <f>'Detector Safety Work Package'!AJ11</f>
        <v>0</v>
      </c>
      <c r="AK61" s="205">
        <f>'Detector Safety Work Package'!AK11</f>
        <v>0</v>
      </c>
      <c r="AL61" s="205">
        <f>'Detector Safety Work Package'!AL11</f>
        <v>0</v>
      </c>
      <c r="AM61" s="205">
        <f>'Detector Safety Work Package'!AM11</f>
        <v>0</v>
      </c>
      <c r="AN61" s="217">
        <f>'Detector Safety Work Package'!AN11</f>
        <v>0</v>
      </c>
      <c r="AO61" s="214"/>
      <c r="AP61" s="210">
        <f>'Detector Safety Work Package'!AP11</f>
        <v>0</v>
      </c>
      <c r="AQ61" s="214"/>
      <c r="AR61" s="216">
        <f>'Detector Safety Work Package'!AR11</f>
        <v>0</v>
      </c>
      <c r="AS61" s="205">
        <f>'Detector Safety Work Package'!AS11</f>
        <v>0</v>
      </c>
      <c r="AT61" s="205">
        <f>'Detector Safety Work Package'!AT11</f>
        <v>0</v>
      </c>
      <c r="AU61" s="205">
        <f>'Detector Safety Work Package'!AU11</f>
        <v>0</v>
      </c>
      <c r="AV61" s="217">
        <f>'Detector Safety Work Package'!AV11</f>
        <v>0</v>
      </c>
      <c r="AW61" s="214"/>
      <c r="AX61" s="210">
        <f>'Detector Safety Work Package'!AX11</f>
        <v>0</v>
      </c>
      <c r="AY61" s="214"/>
      <c r="AZ61" s="671">
        <f>'Detector Safety Work Package'!AZ11</f>
        <v>0</v>
      </c>
      <c r="BA61" s="214"/>
      <c r="BB61" s="606">
        <f>'Detector Safety Work Package'!BB11</f>
        <v>0</v>
      </c>
      <c r="BC61" s="607">
        <f>'Detector Safety Work Package'!BC11</f>
        <v>0</v>
      </c>
      <c r="BD61" s="214"/>
      <c r="BE61" s="210" t="str">
        <f>'Detector Safety Work Package'!BE11</f>
        <v/>
      </c>
      <c r="BF61" s="214"/>
      <c r="BG61" s="216" t="str">
        <f>'Detector Safety Work Package'!BG11</f>
        <v>n/a</v>
      </c>
      <c r="BH61" s="217" t="str">
        <f>'Detector Safety Work Package'!BH11</f>
        <v>n/a</v>
      </c>
      <c r="BI61" s="214"/>
      <c r="BJ61" s="215">
        <f>'Detector Safety Work Package'!BJ11</f>
        <v>0</v>
      </c>
      <c r="BK61" s="205">
        <f>'Detector Safety Work Package'!BK11</f>
        <v>0</v>
      </c>
      <c r="BL61" s="205">
        <f>'Detector Safety Work Package'!BL11</f>
        <v>0</v>
      </c>
      <c r="BM61" s="205">
        <f>'Detector Safety Work Package'!BM11</f>
        <v>0</v>
      </c>
      <c r="BN61" s="205">
        <f>'Detector Safety Work Package'!BN11</f>
        <v>0</v>
      </c>
      <c r="BO61" s="205">
        <f>'Detector Safety Work Package'!BO11</f>
        <v>0</v>
      </c>
      <c r="BP61" s="217">
        <f>'Detector Safety Work Package'!BP11</f>
        <v>0</v>
      </c>
      <c r="BQ61" s="9"/>
      <c r="BR61" s="627">
        <f>'Detector Safety Work Package'!BR11</f>
        <v>0</v>
      </c>
      <c r="BS61" s="628">
        <f>'Detector Safety Work Package'!BS11</f>
        <v>0</v>
      </c>
      <c r="BT61" s="628">
        <f>'Detector Safety Work Package'!BT11</f>
        <v>0</v>
      </c>
      <c r="BU61" s="628">
        <f>'Detector Safety Work Package'!BU11</f>
        <v>0</v>
      </c>
      <c r="BV61" s="628">
        <f>'Detector Safety Work Package'!BV11</f>
        <v>0</v>
      </c>
      <c r="BW61" s="628">
        <f>'Detector Safety Work Package'!BW11</f>
        <v>0</v>
      </c>
      <c r="BX61" s="629">
        <f>'Detector Safety Work Package'!BX11</f>
        <v>0</v>
      </c>
      <c r="BZ61" s="533">
        <f t="shared" si="31"/>
        <v>0</v>
      </c>
      <c r="CA61" s="534">
        <f t="shared" si="32"/>
        <v>0</v>
      </c>
      <c r="CB61" s="535">
        <f t="shared" si="33"/>
        <v>0</v>
      </c>
      <c r="CC61" s="522"/>
      <c r="CD61" s="522"/>
      <c r="CE61" s="522"/>
      <c r="CF61" s="522"/>
    </row>
    <row r="62" spans="2:84" ht="31.2">
      <c r="B62" s="206" t="str">
        <f>'Detector Safety Work Package'!B12</f>
        <v>S333300</v>
      </c>
      <c r="C62" s="206" t="str">
        <f>'Detector Safety Work Package'!C12</f>
        <v xml:space="preserve">Prepare Detector Safety Subsystems Components Procurement Package(s) </v>
      </c>
      <c r="D62" s="210" t="str">
        <f>'Detector Safety Work Package'!D12</f>
        <v>Technical Scope: Prepare On Detector/Carriage Safety Subsystems Components Procurement Package(s) 
Work Statement: Prepare bid documents and initiate procurement of components.</v>
      </c>
      <c r="E62" s="47">
        <f>'Detector Safety Work Package'!E12</f>
        <v>10</v>
      </c>
      <c r="F62" s="210">
        <f>'Detector Safety Work Package'!F12</f>
        <v>0</v>
      </c>
      <c r="G62" s="214"/>
      <c r="H62" s="47">
        <f>'Detector Safety Work Package'!H12</f>
        <v>0</v>
      </c>
      <c r="I62" s="214"/>
      <c r="J62" s="216">
        <f>'Detector Safety Work Package'!J12</f>
        <v>0</v>
      </c>
      <c r="K62" s="205">
        <f>'Detector Safety Work Package'!K12</f>
        <v>0</v>
      </c>
      <c r="L62" s="217">
        <f>'Detector Safety Work Package'!L12</f>
        <v>0</v>
      </c>
      <c r="M62" s="214"/>
      <c r="N62" s="210">
        <f>'Detector Safety Work Package'!N12</f>
        <v>8</v>
      </c>
      <c r="O62" s="214"/>
      <c r="P62" s="216">
        <f>'Detector Safety Work Package'!P12</f>
        <v>0</v>
      </c>
      <c r="Q62" s="205">
        <f>'Detector Safety Work Package'!Q12</f>
        <v>0</v>
      </c>
      <c r="R62" s="205">
        <f>'Detector Safety Work Package'!R12</f>
        <v>0</v>
      </c>
      <c r="S62" s="217">
        <f>'Detector Safety Work Package'!S12</f>
        <v>8</v>
      </c>
      <c r="T62" s="214"/>
      <c r="U62" s="210">
        <f>'Detector Safety Work Package'!U12</f>
        <v>8</v>
      </c>
      <c r="V62" s="214"/>
      <c r="W62" s="216">
        <f>'Detector Safety Work Package'!W12</f>
        <v>0</v>
      </c>
      <c r="X62" s="205">
        <f>'Detector Safety Work Package'!X12</f>
        <v>8</v>
      </c>
      <c r="Y62" s="205">
        <f>'Detector Safety Work Package'!Y12</f>
        <v>0</v>
      </c>
      <c r="Z62" s="205">
        <f>'Detector Safety Work Package'!Z12</f>
        <v>0</v>
      </c>
      <c r="AA62" s="205">
        <f>'Detector Safety Work Package'!AA12</f>
        <v>0</v>
      </c>
      <c r="AB62" s="217">
        <f>'Detector Safety Work Package'!AB12</f>
        <v>0</v>
      </c>
      <c r="AC62" s="214"/>
      <c r="AD62" s="210">
        <f>'Detector Safety Work Package'!AD12</f>
        <v>0</v>
      </c>
      <c r="AE62" s="214"/>
      <c r="AF62" s="216">
        <f>'Detector Safety Work Package'!AF12</f>
        <v>0</v>
      </c>
      <c r="AG62" s="205">
        <f>'Detector Safety Work Package'!AG12</f>
        <v>0</v>
      </c>
      <c r="AH62" s="205">
        <f>'Detector Safety Work Package'!AH12</f>
        <v>0</v>
      </c>
      <c r="AI62" s="205">
        <f>'Detector Safety Work Package'!AI12</f>
        <v>0</v>
      </c>
      <c r="AJ62" s="205">
        <f>'Detector Safety Work Package'!AJ12</f>
        <v>0</v>
      </c>
      <c r="AK62" s="205">
        <f>'Detector Safety Work Package'!AK12</f>
        <v>0</v>
      </c>
      <c r="AL62" s="205">
        <f>'Detector Safety Work Package'!AL12</f>
        <v>0</v>
      </c>
      <c r="AM62" s="205">
        <f>'Detector Safety Work Package'!AM12</f>
        <v>0</v>
      </c>
      <c r="AN62" s="217">
        <f>'Detector Safety Work Package'!AN12</f>
        <v>0</v>
      </c>
      <c r="AO62" s="214"/>
      <c r="AP62" s="210">
        <f>'Detector Safety Work Package'!AP12</f>
        <v>0</v>
      </c>
      <c r="AQ62" s="214"/>
      <c r="AR62" s="216">
        <f>'Detector Safety Work Package'!AR12</f>
        <v>0</v>
      </c>
      <c r="AS62" s="205">
        <f>'Detector Safety Work Package'!AS12</f>
        <v>0</v>
      </c>
      <c r="AT62" s="205">
        <f>'Detector Safety Work Package'!AT12</f>
        <v>0</v>
      </c>
      <c r="AU62" s="205">
        <f>'Detector Safety Work Package'!AU12</f>
        <v>0</v>
      </c>
      <c r="AV62" s="217">
        <f>'Detector Safety Work Package'!AV12</f>
        <v>0</v>
      </c>
      <c r="AW62" s="214"/>
      <c r="AX62" s="210">
        <f>'Detector Safety Work Package'!AX12</f>
        <v>0</v>
      </c>
      <c r="AY62" s="214"/>
      <c r="AZ62" s="671">
        <f>'Detector Safety Work Package'!AZ12</f>
        <v>0</v>
      </c>
      <c r="BA62" s="214"/>
      <c r="BB62" s="606">
        <f>'Detector Safety Work Package'!BB12</f>
        <v>0.25</v>
      </c>
      <c r="BC62" s="607">
        <f>'Detector Safety Work Package'!BC12</f>
        <v>0</v>
      </c>
      <c r="BD62" s="214"/>
      <c r="BE62" s="210">
        <f>'Detector Safety Work Package'!BE12</f>
        <v>0</v>
      </c>
      <c r="BF62" s="214"/>
      <c r="BG62" s="216" t="str">
        <f>'Detector Safety Work Package'!BG12</f>
        <v>sPHENIX Engineers, Technicians, Designers and Scientists; effort is well defined/ L4</v>
      </c>
      <c r="BH62" s="217" t="str">
        <f>'Detector Safety Work Package'!BH12</f>
        <v>No Materials required for this task/M1</v>
      </c>
      <c r="BI62" s="214"/>
      <c r="BJ62" s="215">
        <f>'Detector Safety Work Package'!BJ12</f>
        <v>0</v>
      </c>
      <c r="BK62" s="205">
        <f>'Detector Safety Work Package'!BK12</f>
        <v>0</v>
      </c>
      <c r="BL62" s="205">
        <f>'Detector Safety Work Package'!BL12</f>
        <v>8</v>
      </c>
      <c r="BM62" s="205">
        <f>'Detector Safety Work Package'!BM12</f>
        <v>8</v>
      </c>
      <c r="BN62" s="205">
        <f>'Detector Safety Work Package'!BN12</f>
        <v>0</v>
      </c>
      <c r="BO62" s="205">
        <f>'Detector Safety Work Package'!BO12</f>
        <v>0</v>
      </c>
      <c r="BP62" s="217">
        <f>'Detector Safety Work Package'!BP12</f>
        <v>0</v>
      </c>
      <c r="BQ62" s="9"/>
      <c r="BR62" s="627">
        <f>'Detector Safety Work Package'!BR12</f>
        <v>0</v>
      </c>
      <c r="BS62" s="628">
        <f>'Detector Safety Work Package'!BS12</f>
        <v>0</v>
      </c>
      <c r="BT62" s="628">
        <f>'Detector Safety Work Package'!BT12</f>
        <v>834.4</v>
      </c>
      <c r="BU62" s="628">
        <f>'Detector Safety Work Package'!BU12</f>
        <v>648.79999999999995</v>
      </c>
      <c r="BV62" s="628">
        <f>'Detector Safety Work Package'!BV12</f>
        <v>0</v>
      </c>
      <c r="BW62" s="628">
        <f>'Detector Safety Work Package'!BW12</f>
        <v>0</v>
      </c>
      <c r="BX62" s="629">
        <f>'Detector Safety Work Package'!BX12</f>
        <v>0</v>
      </c>
      <c r="BZ62" s="533">
        <f t="shared" si="31"/>
        <v>1483.1999999999998</v>
      </c>
      <c r="CA62" s="534">
        <f t="shared" si="32"/>
        <v>1853.9999999999998</v>
      </c>
      <c r="CB62" s="535">
        <f t="shared" si="33"/>
        <v>0</v>
      </c>
      <c r="CC62" s="522"/>
      <c r="CD62" s="522"/>
      <c r="CE62" s="522"/>
      <c r="CF62" s="522"/>
    </row>
    <row r="63" spans="2:84" ht="31.2">
      <c r="B63" s="206" t="str">
        <f>'Detector Safety Work Package'!B13</f>
        <v>S333400</v>
      </c>
      <c r="C63" s="206" t="str">
        <f>'Detector Safety Work Package'!C13</f>
        <v>Evaluate &amp; Process Detector Safety Subsystems Components Bids</v>
      </c>
      <c r="D63" s="210" t="str">
        <f>'Detector Safety Work Package'!D13</f>
        <v>Technical Scope:Evaluate &amp; Process On Detector/Carriage Safety Subsystems Components Bids
Work Statement: Evaluate vendor bids, select vendor, place contract with vendor.</v>
      </c>
      <c r="E63" s="47">
        <f>'Detector Safety Work Package'!E13</f>
        <v>30</v>
      </c>
      <c r="F63" s="210">
        <f>'Detector Safety Work Package'!F13</f>
        <v>0</v>
      </c>
      <c r="G63" s="214"/>
      <c r="H63" s="47">
        <f>'Detector Safety Work Package'!H13</f>
        <v>0</v>
      </c>
      <c r="I63" s="214"/>
      <c r="J63" s="216">
        <f>'Detector Safety Work Package'!J13</f>
        <v>0</v>
      </c>
      <c r="K63" s="205">
        <f>'Detector Safety Work Package'!K13</f>
        <v>0</v>
      </c>
      <c r="L63" s="217">
        <f>'Detector Safety Work Package'!L13</f>
        <v>0</v>
      </c>
      <c r="M63" s="214"/>
      <c r="N63" s="210">
        <f>'Detector Safety Work Package'!N13</f>
        <v>24</v>
      </c>
      <c r="O63" s="214"/>
      <c r="P63" s="216">
        <f>'Detector Safety Work Package'!P13</f>
        <v>0</v>
      </c>
      <c r="Q63" s="205">
        <f>'Detector Safety Work Package'!Q13</f>
        <v>0</v>
      </c>
      <c r="R63" s="205">
        <f>'Detector Safety Work Package'!R13</f>
        <v>0</v>
      </c>
      <c r="S63" s="217">
        <f>'Detector Safety Work Package'!S13</f>
        <v>24</v>
      </c>
      <c r="T63" s="214"/>
      <c r="U63" s="210">
        <f>'Detector Safety Work Package'!U13</f>
        <v>24</v>
      </c>
      <c r="V63" s="214"/>
      <c r="W63" s="216">
        <f>'Detector Safety Work Package'!W13</f>
        <v>0</v>
      </c>
      <c r="X63" s="205">
        <f>'Detector Safety Work Package'!X13</f>
        <v>24</v>
      </c>
      <c r="Y63" s="205">
        <f>'Detector Safety Work Package'!Y13</f>
        <v>0</v>
      </c>
      <c r="Z63" s="205">
        <f>'Detector Safety Work Package'!Z13</f>
        <v>0</v>
      </c>
      <c r="AA63" s="205">
        <f>'Detector Safety Work Package'!AA13</f>
        <v>0</v>
      </c>
      <c r="AB63" s="217">
        <f>'Detector Safety Work Package'!AB13</f>
        <v>0</v>
      </c>
      <c r="AC63" s="214"/>
      <c r="AD63" s="210">
        <f>'Detector Safety Work Package'!AD13</f>
        <v>0</v>
      </c>
      <c r="AE63" s="214"/>
      <c r="AF63" s="216">
        <f>'Detector Safety Work Package'!AF13</f>
        <v>0</v>
      </c>
      <c r="AG63" s="205">
        <f>'Detector Safety Work Package'!AG13</f>
        <v>0</v>
      </c>
      <c r="AH63" s="205">
        <f>'Detector Safety Work Package'!AH13</f>
        <v>0</v>
      </c>
      <c r="AI63" s="205">
        <f>'Detector Safety Work Package'!AI13</f>
        <v>0</v>
      </c>
      <c r="AJ63" s="205">
        <f>'Detector Safety Work Package'!AJ13</f>
        <v>0</v>
      </c>
      <c r="AK63" s="205">
        <f>'Detector Safety Work Package'!AK13</f>
        <v>0</v>
      </c>
      <c r="AL63" s="205">
        <f>'Detector Safety Work Package'!AL13</f>
        <v>0</v>
      </c>
      <c r="AM63" s="205">
        <f>'Detector Safety Work Package'!AM13</f>
        <v>0</v>
      </c>
      <c r="AN63" s="217">
        <f>'Detector Safety Work Package'!AN13</f>
        <v>0</v>
      </c>
      <c r="AO63" s="214"/>
      <c r="AP63" s="210">
        <f>'Detector Safety Work Package'!AP13</f>
        <v>0</v>
      </c>
      <c r="AQ63" s="214"/>
      <c r="AR63" s="216">
        <f>'Detector Safety Work Package'!AR13</f>
        <v>0</v>
      </c>
      <c r="AS63" s="205">
        <f>'Detector Safety Work Package'!AS13</f>
        <v>0</v>
      </c>
      <c r="AT63" s="205">
        <f>'Detector Safety Work Package'!AT13</f>
        <v>0</v>
      </c>
      <c r="AU63" s="205">
        <f>'Detector Safety Work Package'!AU13</f>
        <v>0</v>
      </c>
      <c r="AV63" s="217">
        <f>'Detector Safety Work Package'!AV13</f>
        <v>0</v>
      </c>
      <c r="AW63" s="214"/>
      <c r="AX63" s="210">
        <f>'Detector Safety Work Package'!AX13</f>
        <v>0</v>
      </c>
      <c r="AY63" s="214"/>
      <c r="AZ63" s="671">
        <f>'Detector Safety Work Package'!AZ13</f>
        <v>0</v>
      </c>
      <c r="BA63" s="214"/>
      <c r="BB63" s="606">
        <f>'Detector Safety Work Package'!BB13</f>
        <v>0.25</v>
      </c>
      <c r="BC63" s="607">
        <f>'Detector Safety Work Package'!BC13</f>
        <v>0</v>
      </c>
      <c r="BD63" s="214"/>
      <c r="BE63" s="210">
        <f>'Detector Safety Work Package'!BE13</f>
        <v>0</v>
      </c>
      <c r="BF63" s="214"/>
      <c r="BG63" s="216" t="str">
        <f>'Detector Safety Work Package'!BG13</f>
        <v>sPHENIX Engineers, Technicians, Designers and Scientists; effort is well defined/ L4</v>
      </c>
      <c r="BH63" s="217" t="str">
        <f>'Detector Safety Work Package'!BH13</f>
        <v>No Materials required for this task/M1</v>
      </c>
      <c r="BI63" s="214"/>
      <c r="BJ63" s="215">
        <f>'Detector Safety Work Package'!BJ13</f>
        <v>0</v>
      </c>
      <c r="BK63" s="205">
        <f>'Detector Safety Work Package'!BK13</f>
        <v>0</v>
      </c>
      <c r="BL63" s="205">
        <f>'Detector Safety Work Package'!BL13</f>
        <v>24</v>
      </c>
      <c r="BM63" s="205">
        <f>'Detector Safety Work Package'!BM13</f>
        <v>24</v>
      </c>
      <c r="BN63" s="205">
        <f>'Detector Safety Work Package'!BN13</f>
        <v>0</v>
      </c>
      <c r="BO63" s="205">
        <f>'Detector Safety Work Package'!BO13</f>
        <v>0</v>
      </c>
      <c r="BP63" s="217">
        <f>'Detector Safety Work Package'!BP13</f>
        <v>0</v>
      </c>
      <c r="BQ63" s="9"/>
      <c r="BR63" s="627">
        <f>'Detector Safety Work Package'!BR13</f>
        <v>0</v>
      </c>
      <c r="BS63" s="628">
        <f>'Detector Safety Work Package'!BS13</f>
        <v>0</v>
      </c>
      <c r="BT63" s="628">
        <f>'Detector Safety Work Package'!BT13</f>
        <v>2503.1999999999998</v>
      </c>
      <c r="BU63" s="628">
        <f>'Detector Safety Work Package'!BU13</f>
        <v>1946.3999999999999</v>
      </c>
      <c r="BV63" s="628">
        <f>'Detector Safety Work Package'!BV13</f>
        <v>0</v>
      </c>
      <c r="BW63" s="628">
        <f>'Detector Safety Work Package'!BW13</f>
        <v>0</v>
      </c>
      <c r="BX63" s="629">
        <f>'Detector Safety Work Package'!BX13</f>
        <v>0</v>
      </c>
      <c r="BZ63" s="533">
        <f t="shared" si="31"/>
        <v>4449.5999999999995</v>
      </c>
      <c r="CA63" s="534">
        <f t="shared" si="32"/>
        <v>5561.9999999999991</v>
      </c>
      <c r="CB63" s="535">
        <f t="shared" si="33"/>
        <v>0</v>
      </c>
      <c r="CC63" s="522"/>
      <c r="CD63" s="522"/>
      <c r="CE63" s="522"/>
      <c r="CF63" s="522"/>
    </row>
    <row r="64" spans="2:84" ht="46.8">
      <c r="B64" s="206" t="str">
        <f>'Detector Safety Work Package'!B14</f>
        <v>S333500 /S333600</v>
      </c>
      <c r="C64" s="206" t="str">
        <f>'Detector Safety Work Package'!C14</f>
        <v>Procure &amp; Deliver Detector Safety Subsystems Components   (leadtime and fabrication included)</v>
      </c>
      <c r="D64" s="210" t="str">
        <f>'Detector Safety Work Package'!D14</f>
        <v>Technical Scope: Procure &amp; Deliver On Detector/Carriage Safety Subsystems Components   (leadtime and fabrication included).
Work Statement: Track and manage the procurement of all components for this item.</v>
      </c>
      <c r="E64" s="47">
        <f>'Detector Safety Work Package'!E14</f>
        <v>60</v>
      </c>
      <c r="F64" s="210">
        <f>'Detector Safety Work Package'!F14</f>
        <v>0</v>
      </c>
      <c r="G64" s="214"/>
      <c r="H64" s="47">
        <f>'Detector Safety Work Package'!H14</f>
        <v>0</v>
      </c>
      <c r="I64" s="214"/>
      <c r="J64" s="216">
        <f>'Detector Safety Work Package'!J14</f>
        <v>0</v>
      </c>
      <c r="K64" s="205">
        <f>'Detector Safety Work Package'!K14</f>
        <v>0</v>
      </c>
      <c r="L64" s="217">
        <f>'Detector Safety Work Package'!L14</f>
        <v>0</v>
      </c>
      <c r="M64" s="214"/>
      <c r="N64" s="210">
        <f>'Detector Safety Work Package'!N14</f>
        <v>48</v>
      </c>
      <c r="O64" s="214"/>
      <c r="P64" s="216">
        <f>'Detector Safety Work Package'!P14</f>
        <v>0</v>
      </c>
      <c r="Q64" s="205">
        <f>'Detector Safety Work Package'!Q14</f>
        <v>0</v>
      </c>
      <c r="R64" s="205">
        <f>'Detector Safety Work Package'!R14</f>
        <v>0</v>
      </c>
      <c r="S64" s="217">
        <f>'Detector Safety Work Package'!S14</f>
        <v>48</v>
      </c>
      <c r="T64" s="214"/>
      <c r="U64" s="210">
        <f>'Detector Safety Work Package'!U14</f>
        <v>48</v>
      </c>
      <c r="V64" s="214"/>
      <c r="W64" s="216">
        <f>'Detector Safety Work Package'!W14</f>
        <v>0</v>
      </c>
      <c r="X64" s="205">
        <f>'Detector Safety Work Package'!X14</f>
        <v>48</v>
      </c>
      <c r="Y64" s="205">
        <f>'Detector Safety Work Package'!Y14</f>
        <v>0</v>
      </c>
      <c r="Z64" s="205">
        <f>'Detector Safety Work Package'!Z14</f>
        <v>0</v>
      </c>
      <c r="AA64" s="205">
        <f>'Detector Safety Work Package'!AA14</f>
        <v>0</v>
      </c>
      <c r="AB64" s="217">
        <f>'Detector Safety Work Package'!AB14</f>
        <v>0</v>
      </c>
      <c r="AC64" s="214"/>
      <c r="AD64" s="210">
        <f>'Detector Safety Work Package'!AD14</f>
        <v>0</v>
      </c>
      <c r="AE64" s="214"/>
      <c r="AF64" s="216">
        <f>'Detector Safety Work Package'!AF14</f>
        <v>0</v>
      </c>
      <c r="AG64" s="205">
        <f>'Detector Safety Work Package'!AG14</f>
        <v>0</v>
      </c>
      <c r="AH64" s="205">
        <f>'Detector Safety Work Package'!AH14</f>
        <v>0</v>
      </c>
      <c r="AI64" s="205">
        <f>'Detector Safety Work Package'!AI14</f>
        <v>0</v>
      </c>
      <c r="AJ64" s="205">
        <f>'Detector Safety Work Package'!AJ14</f>
        <v>0</v>
      </c>
      <c r="AK64" s="205">
        <f>'Detector Safety Work Package'!AK14</f>
        <v>0</v>
      </c>
      <c r="AL64" s="205">
        <f>'Detector Safety Work Package'!AL14</f>
        <v>0</v>
      </c>
      <c r="AM64" s="205">
        <f>'Detector Safety Work Package'!AM14</f>
        <v>0</v>
      </c>
      <c r="AN64" s="217">
        <f>'Detector Safety Work Package'!AN14</f>
        <v>0</v>
      </c>
      <c r="AO64" s="214"/>
      <c r="AP64" s="210">
        <f>'Detector Safety Work Package'!AP14</f>
        <v>0</v>
      </c>
      <c r="AQ64" s="214"/>
      <c r="AR64" s="216">
        <f>'Detector Safety Work Package'!AR14</f>
        <v>0</v>
      </c>
      <c r="AS64" s="205">
        <f>'Detector Safety Work Package'!AS14</f>
        <v>0</v>
      </c>
      <c r="AT64" s="205">
        <f>'Detector Safety Work Package'!AT14</f>
        <v>0</v>
      </c>
      <c r="AU64" s="205">
        <f>'Detector Safety Work Package'!AU14</f>
        <v>0</v>
      </c>
      <c r="AV64" s="217">
        <f>'Detector Safety Work Package'!AV14</f>
        <v>0</v>
      </c>
      <c r="AW64" s="214"/>
      <c r="AX64" s="210">
        <f>'Detector Safety Work Package'!AX14</f>
        <v>0</v>
      </c>
      <c r="AY64" s="214"/>
      <c r="AZ64" s="671">
        <f>'Detector Safety Work Package'!AZ14</f>
        <v>12000</v>
      </c>
      <c r="BA64" s="214"/>
      <c r="BB64" s="606">
        <f>'Detector Safety Work Package'!BB14</f>
        <v>0.25</v>
      </c>
      <c r="BC64" s="607">
        <f>'Detector Safety Work Package'!BC14</f>
        <v>0.4</v>
      </c>
      <c r="BD64" s="214"/>
      <c r="BE64" s="210" t="str">
        <f>'Detector Safety Work Package'!BE14</f>
        <v>Too early in design phase for a detailed cost analysis, but based on similar requirements in PHENIX and assuming repurposing of much of the equipment, $12K seems reasonable</v>
      </c>
      <c r="BF64" s="214"/>
      <c r="BG64" s="216" t="str">
        <f>'Detector Safety Work Package'!BG14</f>
        <v>sPHENIX Engineers, Technicians, Designers and Scientists; effort is well defined/ L4</v>
      </c>
      <c r="BH64" s="217" t="str">
        <f>'Detector Safety Work Package'!BH14</f>
        <v>Rough order of magnitude estimate, but the work is fairly early though based on similar previous projects. 40% estimate uncertainty is reasonable./M5</v>
      </c>
      <c r="BI64" s="214"/>
      <c r="BJ64" s="215">
        <f>'Detector Safety Work Package'!BJ14</f>
        <v>0</v>
      </c>
      <c r="BK64" s="205">
        <f>'Detector Safety Work Package'!BK14</f>
        <v>0</v>
      </c>
      <c r="BL64" s="205">
        <f>'Detector Safety Work Package'!BL14</f>
        <v>48</v>
      </c>
      <c r="BM64" s="205">
        <f>'Detector Safety Work Package'!BM14</f>
        <v>48</v>
      </c>
      <c r="BN64" s="205">
        <f>'Detector Safety Work Package'!BN14</f>
        <v>0</v>
      </c>
      <c r="BO64" s="205">
        <f>'Detector Safety Work Package'!BO14</f>
        <v>0</v>
      </c>
      <c r="BP64" s="217">
        <f>'Detector Safety Work Package'!BP14</f>
        <v>0</v>
      </c>
      <c r="BQ64" s="9"/>
      <c r="BR64" s="627">
        <f>'Detector Safety Work Package'!BR14</f>
        <v>0</v>
      </c>
      <c r="BS64" s="628">
        <f>'Detector Safety Work Package'!BS14</f>
        <v>0</v>
      </c>
      <c r="BT64" s="628">
        <f>'Detector Safety Work Package'!BT14</f>
        <v>5006.3999999999996</v>
      </c>
      <c r="BU64" s="628">
        <f>'Detector Safety Work Package'!BU14</f>
        <v>3892.7999999999997</v>
      </c>
      <c r="BV64" s="628">
        <f>'Detector Safety Work Package'!BV14</f>
        <v>0</v>
      </c>
      <c r="BW64" s="628">
        <f>'Detector Safety Work Package'!BW14</f>
        <v>0</v>
      </c>
      <c r="BX64" s="629">
        <f>'Detector Safety Work Package'!BX14</f>
        <v>0</v>
      </c>
      <c r="BZ64" s="533">
        <f t="shared" si="31"/>
        <v>8899.1999999999989</v>
      </c>
      <c r="CA64" s="534">
        <f t="shared" si="32"/>
        <v>11123.999999999998</v>
      </c>
      <c r="CB64" s="535">
        <f t="shared" si="33"/>
        <v>16800</v>
      </c>
      <c r="CC64" s="522"/>
      <c r="CD64" s="522"/>
      <c r="CE64" s="522"/>
      <c r="CF64" s="522"/>
    </row>
    <row r="65" spans="2:84" ht="31.2">
      <c r="B65" s="206" t="str">
        <f>'Detector Safety Work Package'!B15</f>
        <v>S333700</v>
      </c>
      <c r="C65" s="206" t="str">
        <f>'Detector Safety Work Package'!C15</f>
        <v>Perform Detector Safety Subsystems Components  Acceptance</v>
      </c>
      <c r="D65" s="210" t="str">
        <f>'Detector Safety Work Package'!D15</f>
        <v>Technical Scope: Perform On Detector/Carriage Safety Subsystems Components  Acceptance tests.
Work Statement: Receive, inspect and acceptance test all components for this item as appropriate.</v>
      </c>
      <c r="E65" s="47">
        <f>'Detector Safety Work Package'!E15</f>
        <v>10</v>
      </c>
      <c r="F65" s="210">
        <f>'Detector Safety Work Package'!F15</f>
        <v>0</v>
      </c>
      <c r="G65" s="214"/>
      <c r="H65" s="47">
        <f>'Detector Safety Work Package'!H15</f>
        <v>0</v>
      </c>
      <c r="I65" s="214"/>
      <c r="J65" s="216">
        <f>'Detector Safety Work Package'!J15</f>
        <v>0</v>
      </c>
      <c r="K65" s="205">
        <f>'Detector Safety Work Package'!K15</f>
        <v>0</v>
      </c>
      <c r="L65" s="217">
        <f>'Detector Safety Work Package'!L15</f>
        <v>0</v>
      </c>
      <c r="M65" s="214"/>
      <c r="N65" s="210">
        <f>'Detector Safety Work Package'!N15</f>
        <v>8</v>
      </c>
      <c r="O65" s="214"/>
      <c r="P65" s="216">
        <f>'Detector Safety Work Package'!P15</f>
        <v>0</v>
      </c>
      <c r="Q65" s="205">
        <f>'Detector Safety Work Package'!Q15</f>
        <v>0</v>
      </c>
      <c r="R65" s="205">
        <f>'Detector Safety Work Package'!R15</f>
        <v>0</v>
      </c>
      <c r="S65" s="217">
        <f>'Detector Safety Work Package'!S15</f>
        <v>8</v>
      </c>
      <c r="T65" s="214"/>
      <c r="U65" s="210">
        <f>'Detector Safety Work Package'!U15</f>
        <v>4</v>
      </c>
      <c r="V65" s="214"/>
      <c r="W65" s="216">
        <f>'Detector Safety Work Package'!W15</f>
        <v>0</v>
      </c>
      <c r="X65" s="205">
        <f>'Detector Safety Work Package'!X15</f>
        <v>4</v>
      </c>
      <c r="Y65" s="205">
        <f>'Detector Safety Work Package'!Y15</f>
        <v>0</v>
      </c>
      <c r="Z65" s="205">
        <f>'Detector Safety Work Package'!Z15</f>
        <v>0</v>
      </c>
      <c r="AA65" s="205">
        <f>'Detector Safety Work Package'!AA15</f>
        <v>0</v>
      </c>
      <c r="AB65" s="217">
        <f>'Detector Safety Work Package'!AB15</f>
        <v>0</v>
      </c>
      <c r="AC65" s="214"/>
      <c r="AD65" s="210">
        <f>'Detector Safety Work Package'!AD15</f>
        <v>8</v>
      </c>
      <c r="AE65" s="214"/>
      <c r="AF65" s="216">
        <f>'Detector Safety Work Package'!AF15</f>
        <v>4</v>
      </c>
      <c r="AG65" s="205">
        <f>'Detector Safety Work Package'!AG15</f>
        <v>4</v>
      </c>
      <c r="AH65" s="205">
        <f>'Detector Safety Work Package'!AH15</f>
        <v>0</v>
      </c>
      <c r="AI65" s="205">
        <f>'Detector Safety Work Package'!AI15</f>
        <v>0</v>
      </c>
      <c r="AJ65" s="205">
        <f>'Detector Safety Work Package'!AJ15</f>
        <v>0</v>
      </c>
      <c r="AK65" s="205">
        <f>'Detector Safety Work Package'!AK15</f>
        <v>0</v>
      </c>
      <c r="AL65" s="205">
        <f>'Detector Safety Work Package'!AL15</f>
        <v>0</v>
      </c>
      <c r="AM65" s="205">
        <f>'Detector Safety Work Package'!AM15</f>
        <v>0</v>
      </c>
      <c r="AN65" s="217">
        <f>'Detector Safety Work Package'!AN15</f>
        <v>0</v>
      </c>
      <c r="AO65" s="214"/>
      <c r="AP65" s="210">
        <f>'Detector Safety Work Package'!AP15</f>
        <v>0</v>
      </c>
      <c r="AQ65" s="214"/>
      <c r="AR65" s="216">
        <f>'Detector Safety Work Package'!AR15</f>
        <v>0</v>
      </c>
      <c r="AS65" s="205">
        <f>'Detector Safety Work Package'!AS15</f>
        <v>0</v>
      </c>
      <c r="AT65" s="205">
        <f>'Detector Safety Work Package'!AT15</f>
        <v>0</v>
      </c>
      <c r="AU65" s="205">
        <f>'Detector Safety Work Package'!AU15</f>
        <v>0</v>
      </c>
      <c r="AV65" s="217">
        <f>'Detector Safety Work Package'!AV15</f>
        <v>0</v>
      </c>
      <c r="AW65" s="214"/>
      <c r="AX65" s="210">
        <f>'Detector Safety Work Package'!AX15</f>
        <v>0</v>
      </c>
      <c r="AY65" s="214"/>
      <c r="AZ65" s="671">
        <f>'Detector Safety Work Package'!AZ15</f>
        <v>0</v>
      </c>
      <c r="BA65" s="214"/>
      <c r="BB65" s="606">
        <f>'Detector Safety Work Package'!BB15</f>
        <v>0.25</v>
      </c>
      <c r="BC65" s="607">
        <f>'Detector Safety Work Package'!BC15</f>
        <v>0</v>
      </c>
      <c r="BD65" s="214"/>
      <c r="BE65" s="210">
        <f>'Detector Safety Work Package'!BE15</f>
        <v>0</v>
      </c>
      <c r="BF65" s="214"/>
      <c r="BG65" s="216" t="str">
        <f>'Detector Safety Work Package'!BG15</f>
        <v>sPHENIX Engineers, Technicians, Designers and Scientists; effort is well defined/ L4</v>
      </c>
      <c r="BH65" s="217" t="str">
        <f>'Detector Safety Work Package'!BH15</f>
        <v>No Materials required for this task/M1</v>
      </c>
      <c r="BI65" s="214"/>
      <c r="BJ65" s="215">
        <f>'Detector Safety Work Package'!BJ15</f>
        <v>0</v>
      </c>
      <c r="BK65" s="205">
        <f>'Detector Safety Work Package'!BK15</f>
        <v>0</v>
      </c>
      <c r="BL65" s="205">
        <f>'Detector Safety Work Package'!BL15</f>
        <v>8</v>
      </c>
      <c r="BM65" s="205">
        <f>'Detector Safety Work Package'!BM15</f>
        <v>4</v>
      </c>
      <c r="BN65" s="205">
        <f>'Detector Safety Work Package'!BN15</f>
        <v>8</v>
      </c>
      <c r="BO65" s="205">
        <f>'Detector Safety Work Package'!BO15</f>
        <v>0</v>
      </c>
      <c r="BP65" s="217">
        <f>'Detector Safety Work Package'!BP15</f>
        <v>0</v>
      </c>
      <c r="BQ65" s="9"/>
      <c r="BR65" s="627">
        <f>'Detector Safety Work Package'!BR15</f>
        <v>0</v>
      </c>
      <c r="BS65" s="628">
        <f>'Detector Safety Work Package'!BS15</f>
        <v>0</v>
      </c>
      <c r="BT65" s="628">
        <f>'Detector Safety Work Package'!BT15</f>
        <v>834.4</v>
      </c>
      <c r="BU65" s="628">
        <f>'Detector Safety Work Package'!BU15</f>
        <v>324.39999999999998</v>
      </c>
      <c r="BV65" s="628">
        <f>'Detector Safety Work Package'!BV15</f>
        <v>648.79999999999995</v>
      </c>
      <c r="BW65" s="628">
        <f>'Detector Safety Work Package'!BW15</f>
        <v>0</v>
      </c>
      <c r="BX65" s="629">
        <f>'Detector Safety Work Package'!BX15</f>
        <v>0</v>
      </c>
      <c r="BZ65" s="533">
        <f t="shared" si="31"/>
        <v>1807.6</v>
      </c>
      <c r="CA65" s="534">
        <f t="shared" si="32"/>
        <v>2259.5</v>
      </c>
      <c r="CB65" s="535">
        <f t="shared" si="33"/>
        <v>0</v>
      </c>
      <c r="CC65" s="522"/>
      <c r="CD65" s="522"/>
      <c r="CE65" s="522"/>
      <c r="CF65" s="522"/>
    </row>
    <row r="66" spans="2:84" ht="31.8" thickBot="1">
      <c r="B66" s="223" t="str">
        <f>'Detector Safety Work Package'!B16</f>
        <v>S333800</v>
      </c>
      <c r="C66" s="223" t="str">
        <f>'Detector Safety Work Package'!C16</f>
        <v>Detector Safety Subsystems Components   Ready for Installation</v>
      </c>
      <c r="D66" s="225" t="str">
        <f>'Detector Safety Work Package'!D16</f>
        <v>Milestone</v>
      </c>
      <c r="E66" s="244">
        <f>'Detector Safety Work Package'!E16</f>
        <v>0</v>
      </c>
      <c r="F66" s="225">
        <f>'Detector Safety Work Package'!F16</f>
        <v>0</v>
      </c>
      <c r="G66" s="226"/>
      <c r="H66" s="244">
        <f>'Detector Safety Work Package'!H16</f>
        <v>0</v>
      </c>
      <c r="I66" s="226"/>
      <c r="J66" s="227">
        <f>'Detector Safety Work Package'!J16</f>
        <v>0</v>
      </c>
      <c r="K66" s="228">
        <f>'Detector Safety Work Package'!K16</f>
        <v>0</v>
      </c>
      <c r="L66" s="229">
        <f>'Detector Safety Work Package'!L16</f>
        <v>0</v>
      </c>
      <c r="M66" s="226"/>
      <c r="N66" s="225">
        <f>'Detector Safety Work Package'!N16</f>
        <v>0</v>
      </c>
      <c r="O66" s="226"/>
      <c r="P66" s="227">
        <f>'Detector Safety Work Package'!P16</f>
        <v>0</v>
      </c>
      <c r="Q66" s="228">
        <f>'Detector Safety Work Package'!Q16</f>
        <v>0</v>
      </c>
      <c r="R66" s="228">
        <f>'Detector Safety Work Package'!R16</f>
        <v>0</v>
      </c>
      <c r="S66" s="229">
        <f>'Detector Safety Work Package'!S16</f>
        <v>0</v>
      </c>
      <c r="T66" s="226"/>
      <c r="U66" s="225">
        <f>'Detector Safety Work Package'!U16</f>
        <v>0</v>
      </c>
      <c r="V66" s="226"/>
      <c r="W66" s="227">
        <f>'Detector Safety Work Package'!W16</f>
        <v>0</v>
      </c>
      <c r="X66" s="228">
        <f>'Detector Safety Work Package'!X16</f>
        <v>0</v>
      </c>
      <c r="Y66" s="228">
        <f>'Detector Safety Work Package'!Y16</f>
        <v>0</v>
      </c>
      <c r="Z66" s="228">
        <f>'Detector Safety Work Package'!Z16</f>
        <v>0</v>
      </c>
      <c r="AA66" s="228">
        <f>'Detector Safety Work Package'!AA16</f>
        <v>0</v>
      </c>
      <c r="AB66" s="229">
        <f>'Detector Safety Work Package'!AB16</f>
        <v>0</v>
      </c>
      <c r="AC66" s="226"/>
      <c r="AD66" s="225">
        <f>'Detector Safety Work Package'!AD16</f>
        <v>0</v>
      </c>
      <c r="AE66" s="226"/>
      <c r="AF66" s="227">
        <f>'Detector Safety Work Package'!AF16</f>
        <v>0</v>
      </c>
      <c r="AG66" s="228">
        <f>'Detector Safety Work Package'!AG16</f>
        <v>0</v>
      </c>
      <c r="AH66" s="228">
        <f>'Detector Safety Work Package'!AH16</f>
        <v>0</v>
      </c>
      <c r="AI66" s="228">
        <f>'Detector Safety Work Package'!AI16</f>
        <v>0</v>
      </c>
      <c r="AJ66" s="228">
        <f>'Detector Safety Work Package'!AJ16</f>
        <v>0</v>
      </c>
      <c r="AK66" s="228">
        <f>'Detector Safety Work Package'!AK16</f>
        <v>0</v>
      </c>
      <c r="AL66" s="228">
        <f>'Detector Safety Work Package'!AL16</f>
        <v>0</v>
      </c>
      <c r="AM66" s="228">
        <f>'Detector Safety Work Package'!AM16</f>
        <v>0</v>
      </c>
      <c r="AN66" s="229">
        <f>'Detector Safety Work Package'!AN16</f>
        <v>0</v>
      </c>
      <c r="AO66" s="226"/>
      <c r="AP66" s="225">
        <f>'Detector Safety Work Package'!AP16</f>
        <v>0</v>
      </c>
      <c r="AQ66" s="226"/>
      <c r="AR66" s="227">
        <f>'Detector Safety Work Package'!AR16</f>
        <v>0</v>
      </c>
      <c r="AS66" s="228">
        <f>'Detector Safety Work Package'!AS16</f>
        <v>0</v>
      </c>
      <c r="AT66" s="228">
        <f>'Detector Safety Work Package'!AT16</f>
        <v>0</v>
      </c>
      <c r="AU66" s="228">
        <f>'Detector Safety Work Package'!AU16</f>
        <v>0</v>
      </c>
      <c r="AV66" s="229">
        <f>'Detector Safety Work Package'!AV16</f>
        <v>0</v>
      </c>
      <c r="AW66" s="226"/>
      <c r="AX66" s="225">
        <f>'Detector Safety Work Package'!AX16</f>
        <v>0</v>
      </c>
      <c r="AY66" s="226"/>
      <c r="AZ66" s="672">
        <f>'Detector Safety Work Package'!AZ16</f>
        <v>0</v>
      </c>
      <c r="BA66" s="226"/>
      <c r="BB66" s="608">
        <f>'Detector Safety Work Package'!BB16</f>
        <v>0</v>
      </c>
      <c r="BC66" s="609">
        <f>'Detector Safety Work Package'!BC16</f>
        <v>0</v>
      </c>
      <c r="BD66" s="226"/>
      <c r="BE66" s="225" t="str">
        <f>'Detector Safety Work Package'!BE16</f>
        <v/>
      </c>
      <c r="BF66" s="226"/>
      <c r="BG66" s="227" t="str">
        <f>'Detector Safety Work Package'!BG16</f>
        <v>n/a</v>
      </c>
      <c r="BH66" s="229" t="str">
        <f>'Detector Safety Work Package'!BH16</f>
        <v>n/a</v>
      </c>
      <c r="BI66" s="226"/>
      <c r="BJ66" s="246">
        <f>'Detector Safety Work Package'!BJ16</f>
        <v>0</v>
      </c>
      <c r="BK66" s="228">
        <f>'Detector Safety Work Package'!BK16</f>
        <v>0</v>
      </c>
      <c r="BL66" s="228">
        <f>'Detector Safety Work Package'!BL16</f>
        <v>0</v>
      </c>
      <c r="BM66" s="228">
        <f>'Detector Safety Work Package'!BM16</f>
        <v>0</v>
      </c>
      <c r="BN66" s="228">
        <f>'Detector Safety Work Package'!BN16</f>
        <v>0</v>
      </c>
      <c r="BO66" s="228">
        <f>'Detector Safety Work Package'!BO16</f>
        <v>0</v>
      </c>
      <c r="BP66" s="229">
        <f>'Detector Safety Work Package'!BP16</f>
        <v>0</v>
      </c>
      <c r="BQ66" s="9"/>
      <c r="BR66" s="630">
        <f>'Detector Safety Work Package'!BR16</f>
        <v>0</v>
      </c>
      <c r="BS66" s="631">
        <f>'Detector Safety Work Package'!BS16</f>
        <v>0</v>
      </c>
      <c r="BT66" s="631">
        <f>'Detector Safety Work Package'!BT16</f>
        <v>0</v>
      </c>
      <c r="BU66" s="631">
        <f>'Detector Safety Work Package'!BU16</f>
        <v>0</v>
      </c>
      <c r="BV66" s="631">
        <f>'Detector Safety Work Package'!BV16</f>
        <v>0</v>
      </c>
      <c r="BW66" s="631">
        <f>'Detector Safety Work Package'!BW16</f>
        <v>0</v>
      </c>
      <c r="BX66" s="632">
        <f>'Detector Safety Work Package'!BX16</f>
        <v>0</v>
      </c>
      <c r="BZ66" s="633">
        <f t="shared" si="31"/>
        <v>0</v>
      </c>
      <c r="CA66" s="634">
        <f t="shared" si="32"/>
        <v>0</v>
      </c>
      <c r="CB66" s="635">
        <f t="shared" si="33"/>
        <v>0</v>
      </c>
      <c r="CC66" s="522"/>
      <c r="CD66" s="522"/>
      <c r="CE66" s="522"/>
      <c r="CF66" s="522"/>
    </row>
    <row r="67" spans="2:84" ht="36.6" thickBot="1">
      <c r="B67" s="681" t="str">
        <f>'GMH &amp; Gas Pad Work Package'!C4</f>
        <v>2.04.01.06</v>
      </c>
      <c r="C67" s="201" t="str">
        <f>'GMH &amp; Gas Pad Work Package'!C5</f>
        <v>Gas Mixing House &amp; Gas Pad Components Work Package</v>
      </c>
      <c r="D67" s="235"/>
      <c r="E67" s="54"/>
      <c r="F67" s="54"/>
      <c r="G67" s="353"/>
      <c r="H67" s="54"/>
      <c r="I67" s="353"/>
      <c r="J67" s="236"/>
      <c r="K67" s="237"/>
      <c r="L67" s="238"/>
      <c r="M67" s="353"/>
      <c r="N67" s="54"/>
      <c r="O67" s="353"/>
      <c r="P67" s="236"/>
      <c r="Q67" s="237"/>
      <c r="R67" s="237"/>
      <c r="S67" s="238"/>
      <c r="T67" s="353"/>
      <c r="U67" s="54"/>
      <c r="V67" s="353"/>
      <c r="W67" s="236"/>
      <c r="X67" s="237"/>
      <c r="Y67" s="237"/>
      <c r="Z67" s="237"/>
      <c r="AA67" s="237"/>
      <c r="AB67" s="238"/>
      <c r="AC67" s="353"/>
      <c r="AD67" s="54"/>
      <c r="AE67" s="353"/>
      <c r="AF67" s="236"/>
      <c r="AG67" s="237"/>
      <c r="AH67" s="237"/>
      <c r="AI67" s="237"/>
      <c r="AJ67" s="237"/>
      <c r="AK67" s="237"/>
      <c r="AL67" s="237"/>
      <c r="AM67" s="237"/>
      <c r="AN67" s="238"/>
      <c r="AO67" s="353"/>
      <c r="AP67" s="54"/>
      <c r="AQ67" s="353"/>
      <c r="AR67" s="236"/>
      <c r="AS67" s="237"/>
      <c r="AT67" s="237"/>
      <c r="AU67" s="237"/>
      <c r="AV67" s="238"/>
      <c r="AW67" s="55"/>
      <c r="AX67" s="54"/>
      <c r="AY67" s="55"/>
      <c r="AZ67" s="669">
        <f t="shared" ref="AZ67" si="34">SUM(AZ68:AZ77)</f>
        <v>10000</v>
      </c>
      <c r="BA67" s="240"/>
      <c r="BB67" s="596"/>
      <c r="BC67" s="597"/>
      <c r="BD67" s="55"/>
      <c r="BE67" s="54"/>
      <c r="BF67" s="55"/>
      <c r="BG67" s="236"/>
      <c r="BH67" s="238"/>
      <c r="BI67" s="55"/>
      <c r="BJ67" s="967"/>
      <c r="BK67" s="968"/>
      <c r="BL67" s="968"/>
      <c r="BM67" s="968"/>
      <c r="BN67" s="968"/>
      <c r="BO67" s="968"/>
      <c r="BP67" s="969"/>
      <c r="BQ67" s="9"/>
      <c r="BR67" s="642">
        <f>SUM(BR68:BR77)</f>
        <v>0</v>
      </c>
      <c r="BS67" s="643">
        <f t="shared" ref="BS67:BX67" si="35">SUM(BS68:BS77)</f>
        <v>0</v>
      </c>
      <c r="BT67" s="643">
        <f t="shared" si="35"/>
        <v>23780.400000000001</v>
      </c>
      <c r="BU67" s="643">
        <f t="shared" si="35"/>
        <v>18490.8</v>
      </c>
      <c r="BV67" s="643">
        <f t="shared" si="35"/>
        <v>28547.199999999997</v>
      </c>
      <c r="BW67" s="643">
        <f t="shared" si="35"/>
        <v>0</v>
      </c>
      <c r="BX67" s="644">
        <f t="shared" si="35"/>
        <v>0</v>
      </c>
      <c r="BZ67" s="645">
        <f t="shared" ref="BZ67" si="36">SUM(BZ68:BZ77)</f>
        <v>70818.400000000009</v>
      </c>
      <c r="CA67" s="646">
        <f t="shared" ref="CA67" si="37">SUM(CA68:CA77)</f>
        <v>88523</v>
      </c>
      <c r="CB67" s="647">
        <f t="shared" ref="CB67" si="38">SUM(CB68:CB77)</f>
        <v>14000</v>
      </c>
      <c r="CC67" s="522"/>
      <c r="CD67" s="522"/>
      <c r="CE67" s="522"/>
      <c r="CF67" s="522"/>
    </row>
    <row r="68" spans="2:84" ht="31.2">
      <c r="B68" s="224" t="str">
        <f>'GMH &amp; Gas Pad Work Package'!B7</f>
        <v>S333900</v>
      </c>
      <c r="C68" s="224" t="str">
        <f>'GMH &amp; Gas Pad Work Package'!C7</f>
        <v>Analyze Gas Mixing House &amp; Gas Pad Components Requirements</v>
      </c>
      <c r="D68" s="230" t="str">
        <f>'GMH &amp; Gas Pad Work Package'!D7</f>
        <v>Technical Scope: Analyze Gas Mixing House &amp; Gas Pad Components Requirements.
Work Statement: Gather all relevant information from existing PHENIX documentation.</v>
      </c>
      <c r="E68" s="252">
        <f>'GMH &amp; Gas Pad Work Package'!E7</f>
        <v>30</v>
      </c>
      <c r="F68" s="230">
        <f>'GMH &amp; Gas Pad Work Package'!F7</f>
        <v>0</v>
      </c>
      <c r="G68" s="231"/>
      <c r="H68" s="252">
        <f>'GMH &amp; Gas Pad Work Package'!H7</f>
        <v>0</v>
      </c>
      <c r="I68" s="231"/>
      <c r="J68" s="232">
        <f>'GMH &amp; Gas Pad Work Package'!J7</f>
        <v>0</v>
      </c>
      <c r="K68" s="233">
        <f>'GMH &amp; Gas Pad Work Package'!K7</f>
        <v>0</v>
      </c>
      <c r="L68" s="234">
        <f>'GMH &amp; Gas Pad Work Package'!L7</f>
        <v>0</v>
      </c>
      <c r="M68" s="231"/>
      <c r="N68" s="230">
        <f>'GMH &amp; Gas Pad Work Package'!N7</f>
        <v>60</v>
      </c>
      <c r="O68" s="231"/>
      <c r="P68" s="232">
        <f>'GMH &amp; Gas Pad Work Package'!P7</f>
        <v>0</v>
      </c>
      <c r="Q68" s="233">
        <f>'GMH &amp; Gas Pad Work Package'!Q7</f>
        <v>0</v>
      </c>
      <c r="R68" s="233">
        <f>'GMH &amp; Gas Pad Work Package'!R7</f>
        <v>60</v>
      </c>
      <c r="S68" s="234">
        <f>'GMH &amp; Gas Pad Work Package'!S7</f>
        <v>0</v>
      </c>
      <c r="T68" s="231"/>
      <c r="U68" s="230">
        <f>'GMH &amp; Gas Pad Work Package'!U7</f>
        <v>24</v>
      </c>
      <c r="V68" s="231"/>
      <c r="W68" s="232">
        <f>'GMH &amp; Gas Pad Work Package'!W7</f>
        <v>24</v>
      </c>
      <c r="X68" s="233">
        <f>'GMH &amp; Gas Pad Work Package'!X7</f>
        <v>0</v>
      </c>
      <c r="Y68" s="233">
        <f>'GMH &amp; Gas Pad Work Package'!Y7</f>
        <v>0</v>
      </c>
      <c r="Z68" s="233">
        <f>'GMH &amp; Gas Pad Work Package'!Z7</f>
        <v>0</v>
      </c>
      <c r="AA68" s="233">
        <f>'GMH &amp; Gas Pad Work Package'!AA7</f>
        <v>0</v>
      </c>
      <c r="AB68" s="234">
        <f>'GMH &amp; Gas Pad Work Package'!AB7</f>
        <v>0</v>
      </c>
      <c r="AC68" s="231"/>
      <c r="AD68" s="230">
        <f>'GMH &amp; Gas Pad Work Package'!AD7</f>
        <v>48</v>
      </c>
      <c r="AE68" s="231"/>
      <c r="AF68" s="232">
        <f>'GMH &amp; Gas Pad Work Package'!AF7</f>
        <v>24</v>
      </c>
      <c r="AG68" s="233">
        <f>'GMH &amp; Gas Pad Work Package'!AG7</f>
        <v>24</v>
      </c>
      <c r="AH68" s="233">
        <f>'GMH &amp; Gas Pad Work Package'!AH7</f>
        <v>0</v>
      </c>
      <c r="AI68" s="233">
        <f>'GMH &amp; Gas Pad Work Package'!AI7</f>
        <v>0</v>
      </c>
      <c r="AJ68" s="233">
        <f>'GMH &amp; Gas Pad Work Package'!AJ7</f>
        <v>0</v>
      </c>
      <c r="AK68" s="233">
        <f>'GMH &amp; Gas Pad Work Package'!AK7</f>
        <v>0</v>
      </c>
      <c r="AL68" s="233">
        <f>'GMH &amp; Gas Pad Work Package'!AL7</f>
        <v>0</v>
      </c>
      <c r="AM68" s="233">
        <f>'GMH &amp; Gas Pad Work Package'!AM7</f>
        <v>0</v>
      </c>
      <c r="AN68" s="234">
        <f>'GMH &amp; Gas Pad Work Package'!AN7</f>
        <v>0</v>
      </c>
      <c r="AO68" s="231"/>
      <c r="AP68" s="230">
        <f>'GMH &amp; Gas Pad Work Package'!AP7</f>
        <v>0</v>
      </c>
      <c r="AQ68" s="231"/>
      <c r="AR68" s="232">
        <f>'GMH &amp; Gas Pad Work Package'!AR7</f>
        <v>0</v>
      </c>
      <c r="AS68" s="233">
        <f>'GMH &amp; Gas Pad Work Package'!AS7</f>
        <v>0</v>
      </c>
      <c r="AT68" s="233">
        <f>'GMH &amp; Gas Pad Work Package'!AT7</f>
        <v>0</v>
      </c>
      <c r="AU68" s="233">
        <f>'GMH &amp; Gas Pad Work Package'!AU7</f>
        <v>0</v>
      </c>
      <c r="AV68" s="234">
        <f>'GMH &amp; Gas Pad Work Package'!AV7</f>
        <v>0</v>
      </c>
      <c r="AW68" s="231"/>
      <c r="AX68" s="230">
        <f>'GMH &amp; Gas Pad Work Package'!AX7</f>
        <v>0</v>
      </c>
      <c r="AY68" s="231"/>
      <c r="AZ68" s="670">
        <f>'GMH &amp; Gas Pad Work Package'!AZ7</f>
        <v>0</v>
      </c>
      <c r="BA68" s="231"/>
      <c r="BB68" s="604">
        <f>'GMH &amp; Gas Pad Work Package'!BB7</f>
        <v>0.25</v>
      </c>
      <c r="BC68" s="605">
        <f>'GMH &amp; Gas Pad Work Package'!BC7</f>
        <v>0</v>
      </c>
      <c r="BD68" s="231"/>
      <c r="BE68" s="230">
        <f>'GMH &amp; Gas Pad Work Package'!BE7</f>
        <v>0</v>
      </c>
      <c r="BF68" s="231"/>
      <c r="BG68" s="232" t="str">
        <f>'GMH &amp; Gas Pad Work Package'!BG7</f>
        <v>sPHENIX Engineers, Technicians, Designers and Scientists; effort is well defined/ L4</v>
      </c>
      <c r="BH68" s="234" t="str">
        <f>'GMH &amp; Gas Pad Work Package'!BH7</f>
        <v>No Materials required for this task/M1</v>
      </c>
      <c r="BI68" s="231"/>
      <c r="BJ68" s="254">
        <f>'GMH &amp; Gas Pad Work Package'!BJ7</f>
        <v>0</v>
      </c>
      <c r="BK68" s="233">
        <f>'GMH &amp; Gas Pad Work Package'!BK7</f>
        <v>0</v>
      </c>
      <c r="BL68" s="233">
        <f>'GMH &amp; Gas Pad Work Package'!BL7</f>
        <v>60</v>
      </c>
      <c r="BM68" s="233">
        <f>'GMH &amp; Gas Pad Work Package'!BM7</f>
        <v>24</v>
      </c>
      <c r="BN68" s="233">
        <f>'GMH &amp; Gas Pad Work Package'!BN7</f>
        <v>48</v>
      </c>
      <c r="BO68" s="233">
        <f>'GMH &amp; Gas Pad Work Package'!BO7</f>
        <v>0</v>
      </c>
      <c r="BP68" s="234">
        <f>'GMH &amp; Gas Pad Work Package'!BP7</f>
        <v>0</v>
      </c>
      <c r="BQ68" s="9"/>
      <c r="BR68" s="636">
        <f>'GMH &amp; Gas Pad Work Package'!BR7</f>
        <v>0</v>
      </c>
      <c r="BS68" s="637">
        <f>'GMH &amp; Gas Pad Work Package'!BS7</f>
        <v>0</v>
      </c>
      <c r="BT68" s="637">
        <f>'GMH &amp; Gas Pad Work Package'!BT7</f>
        <v>6258</v>
      </c>
      <c r="BU68" s="637">
        <f>'GMH &amp; Gas Pad Work Package'!BU7</f>
        <v>1946.3999999999999</v>
      </c>
      <c r="BV68" s="637">
        <f>'GMH &amp; Gas Pad Work Package'!BV7</f>
        <v>3892.7999999999997</v>
      </c>
      <c r="BW68" s="637">
        <f>'GMH &amp; Gas Pad Work Package'!BW7</f>
        <v>0</v>
      </c>
      <c r="BX68" s="638">
        <f>'GMH &amp; Gas Pad Work Package'!BX7</f>
        <v>0</v>
      </c>
      <c r="BZ68" s="639">
        <f t="shared" ref="BZ68:BZ77" si="39">SUM(BR68:BX68)</f>
        <v>12097.199999999999</v>
      </c>
      <c r="CA68" s="640">
        <f t="shared" ref="CA68:CA77" si="40">BZ68*(1+BB68)</f>
        <v>15121.499999999998</v>
      </c>
      <c r="CB68" s="641">
        <f t="shared" ref="CB68:CB77" si="41">AZ68*(1+BC68)</f>
        <v>0</v>
      </c>
      <c r="CC68" s="522"/>
      <c r="CD68" s="522"/>
      <c r="CE68" s="522"/>
      <c r="CF68" s="522"/>
    </row>
    <row r="69" spans="2:84" ht="46.8">
      <c r="B69" s="206" t="str">
        <f>'GMH &amp; Gas Pad Work Package'!B8</f>
        <v>S334000</v>
      </c>
      <c r="C69" s="206" t="str">
        <f>'GMH &amp; Gas Pad Work Package'!C8</f>
        <v>Create Gas Mixing House &amp; Gas Pad Components Schematic Design and Specification Control Documents</v>
      </c>
      <c r="D69" s="210" t="str">
        <f>'GMH &amp; Gas Pad Work Package'!D8</f>
        <v>Technical Scope: Create Gas Mixing House &amp; Gas Pad Components Schematic Design and Specification Control Documents.
Work Statement: Make appropriate detail drawings for Gas Mixing House &amp; Gas Pad.</v>
      </c>
      <c r="E69" s="47">
        <f>'GMH &amp; Gas Pad Work Package'!E8</f>
        <v>30</v>
      </c>
      <c r="F69" s="210">
        <f>'GMH &amp; Gas Pad Work Package'!F8</f>
        <v>0</v>
      </c>
      <c r="G69" s="214"/>
      <c r="H69" s="47">
        <f>'GMH &amp; Gas Pad Work Package'!H8</f>
        <v>0</v>
      </c>
      <c r="I69" s="214"/>
      <c r="J69" s="216">
        <f>'GMH &amp; Gas Pad Work Package'!J8</f>
        <v>0</v>
      </c>
      <c r="K69" s="205">
        <f>'GMH &amp; Gas Pad Work Package'!K8</f>
        <v>0</v>
      </c>
      <c r="L69" s="217">
        <f>'GMH &amp; Gas Pad Work Package'!L8</f>
        <v>0</v>
      </c>
      <c r="M69" s="214"/>
      <c r="N69" s="210">
        <f>'GMH &amp; Gas Pad Work Package'!N8</f>
        <v>24</v>
      </c>
      <c r="O69" s="214"/>
      <c r="P69" s="216">
        <f>'GMH &amp; Gas Pad Work Package'!P8</f>
        <v>0</v>
      </c>
      <c r="Q69" s="205">
        <f>'GMH &amp; Gas Pad Work Package'!Q8</f>
        <v>0</v>
      </c>
      <c r="R69" s="205">
        <f>'GMH &amp; Gas Pad Work Package'!R8</f>
        <v>24</v>
      </c>
      <c r="S69" s="217">
        <f>'GMH &amp; Gas Pad Work Package'!S8</f>
        <v>0</v>
      </c>
      <c r="T69" s="214"/>
      <c r="U69" s="210">
        <f>'GMH &amp; Gas Pad Work Package'!U8</f>
        <v>60</v>
      </c>
      <c r="V69" s="214"/>
      <c r="W69" s="216">
        <f>'GMH &amp; Gas Pad Work Package'!W8</f>
        <v>60</v>
      </c>
      <c r="X69" s="205">
        <f>'GMH &amp; Gas Pad Work Package'!X8</f>
        <v>0</v>
      </c>
      <c r="Y69" s="205">
        <f>'GMH &amp; Gas Pad Work Package'!Y8</f>
        <v>0</v>
      </c>
      <c r="Z69" s="205">
        <f>'GMH &amp; Gas Pad Work Package'!Z8</f>
        <v>0</v>
      </c>
      <c r="AA69" s="205">
        <f>'GMH &amp; Gas Pad Work Package'!AA8</f>
        <v>0</v>
      </c>
      <c r="AB69" s="217">
        <f>'GMH &amp; Gas Pad Work Package'!AB8</f>
        <v>0</v>
      </c>
      <c r="AC69" s="214"/>
      <c r="AD69" s="210">
        <f>'GMH &amp; Gas Pad Work Package'!AD8</f>
        <v>48</v>
      </c>
      <c r="AE69" s="214"/>
      <c r="AF69" s="216">
        <f>'GMH &amp; Gas Pad Work Package'!AF8</f>
        <v>24</v>
      </c>
      <c r="AG69" s="205">
        <f>'GMH &amp; Gas Pad Work Package'!AG8</f>
        <v>24</v>
      </c>
      <c r="AH69" s="205">
        <f>'GMH &amp; Gas Pad Work Package'!AH8</f>
        <v>0</v>
      </c>
      <c r="AI69" s="205">
        <f>'GMH &amp; Gas Pad Work Package'!AI8</f>
        <v>0</v>
      </c>
      <c r="AJ69" s="205">
        <f>'GMH &amp; Gas Pad Work Package'!AJ8</f>
        <v>0</v>
      </c>
      <c r="AK69" s="205">
        <f>'GMH &amp; Gas Pad Work Package'!AK8</f>
        <v>0</v>
      </c>
      <c r="AL69" s="205">
        <f>'GMH &amp; Gas Pad Work Package'!AL8</f>
        <v>0</v>
      </c>
      <c r="AM69" s="205">
        <f>'GMH &amp; Gas Pad Work Package'!AM8</f>
        <v>0</v>
      </c>
      <c r="AN69" s="217">
        <f>'GMH &amp; Gas Pad Work Package'!AN8</f>
        <v>0</v>
      </c>
      <c r="AO69" s="214"/>
      <c r="AP69" s="210">
        <f>'GMH &amp; Gas Pad Work Package'!AP8</f>
        <v>0</v>
      </c>
      <c r="AQ69" s="214"/>
      <c r="AR69" s="216">
        <f>'GMH &amp; Gas Pad Work Package'!AR8</f>
        <v>0</v>
      </c>
      <c r="AS69" s="205">
        <f>'GMH &amp; Gas Pad Work Package'!AS8</f>
        <v>0</v>
      </c>
      <c r="AT69" s="205">
        <f>'GMH &amp; Gas Pad Work Package'!AT8</f>
        <v>0</v>
      </c>
      <c r="AU69" s="205">
        <f>'GMH &amp; Gas Pad Work Package'!AU8</f>
        <v>0</v>
      </c>
      <c r="AV69" s="217">
        <f>'GMH &amp; Gas Pad Work Package'!AV8</f>
        <v>0</v>
      </c>
      <c r="AW69" s="214"/>
      <c r="AX69" s="210">
        <f>'GMH &amp; Gas Pad Work Package'!AX8</f>
        <v>0</v>
      </c>
      <c r="AY69" s="214"/>
      <c r="AZ69" s="671">
        <f>'GMH &amp; Gas Pad Work Package'!AZ8</f>
        <v>0</v>
      </c>
      <c r="BA69" s="214"/>
      <c r="BB69" s="606">
        <f>'GMH &amp; Gas Pad Work Package'!BB8</f>
        <v>0.25</v>
      </c>
      <c r="BC69" s="607">
        <f>'GMH &amp; Gas Pad Work Package'!BC8</f>
        <v>0</v>
      </c>
      <c r="BD69" s="214"/>
      <c r="BE69" s="210">
        <f>'GMH &amp; Gas Pad Work Package'!BE8</f>
        <v>0</v>
      </c>
      <c r="BF69" s="214"/>
      <c r="BG69" s="216" t="str">
        <f>'GMH &amp; Gas Pad Work Package'!BG8</f>
        <v>sPHENIX Engineers, Technicians, Designers and Scientists; effort is well defined/ L4</v>
      </c>
      <c r="BH69" s="217" t="str">
        <f>'GMH &amp; Gas Pad Work Package'!BH8</f>
        <v>No Materials required for this task/M1</v>
      </c>
      <c r="BI69" s="214"/>
      <c r="BJ69" s="215">
        <f>'GMH &amp; Gas Pad Work Package'!BJ8</f>
        <v>0</v>
      </c>
      <c r="BK69" s="205">
        <f>'GMH &amp; Gas Pad Work Package'!BK8</f>
        <v>0</v>
      </c>
      <c r="BL69" s="205">
        <f>'GMH &amp; Gas Pad Work Package'!BL8</f>
        <v>24</v>
      </c>
      <c r="BM69" s="205">
        <f>'GMH &amp; Gas Pad Work Package'!BM8</f>
        <v>60</v>
      </c>
      <c r="BN69" s="205">
        <f>'GMH &amp; Gas Pad Work Package'!BN8</f>
        <v>48</v>
      </c>
      <c r="BO69" s="205">
        <f>'GMH &amp; Gas Pad Work Package'!BO8</f>
        <v>0</v>
      </c>
      <c r="BP69" s="217">
        <f>'GMH &amp; Gas Pad Work Package'!BP8</f>
        <v>0</v>
      </c>
      <c r="BQ69" s="9"/>
      <c r="BR69" s="627">
        <f>'GMH &amp; Gas Pad Work Package'!BR8</f>
        <v>0</v>
      </c>
      <c r="BS69" s="628">
        <f>'GMH &amp; Gas Pad Work Package'!BS8</f>
        <v>0</v>
      </c>
      <c r="BT69" s="628">
        <f>'GMH &amp; Gas Pad Work Package'!BT8</f>
        <v>2503.1999999999998</v>
      </c>
      <c r="BU69" s="628">
        <f>'GMH &amp; Gas Pad Work Package'!BU8</f>
        <v>4866</v>
      </c>
      <c r="BV69" s="628">
        <f>'GMH &amp; Gas Pad Work Package'!BV8</f>
        <v>3892.7999999999997</v>
      </c>
      <c r="BW69" s="628">
        <f>'GMH &amp; Gas Pad Work Package'!BW8</f>
        <v>0</v>
      </c>
      <c r="BX69" s="629">
        <f>'GMH &amp; Gas Pad Work Package'!BX8</f>
        <v>0</v>
      </c>
      <c r="BZ69" s="533">
        <f t="shared" si="39"/>
        <v>11262</v>
      </c>
      <c r="CA69" s="534">
        <f t="shared" si="40"/>
        <v>14077.5</v>
      </c>
      <c r="CB69" s="535">
        <f t="shared" si="41"/>
        <v>0</v>
      </c>
      <c r="CC69" s="522"/>
      <c r="CD69" s="522"/>
      <c r="CE69" s="522"/>
      <c r="CF69" s="522"/>
    </row>
    <row r="70" spans="2:84" ht="31.2">
      <c r="B70" s="206" t="str">
        <f>'GMH &amp; Gas Pad Work Package'!B9</f>
        <v>S334100</v>
      </c>
      <c r="C70" s="206" t="str">
        <f>'GMH &amp; Gas Pad Work Package'!C9</f>
        <v>Review Gas Mixing House &amp; Gas Pad Components Design/Safety</v>
      </c>
      <c r="D70" s="210" t="str">
        <f>'GMH &amp; Gas Pad Work Package'!D9</f>
        <v xml:space="preserve">Technical Scope: Review Gas Mixing House &amp; Gas Pad Components Design/Safety criteria.                          Work Statement: Prepare documents and presentations as appropriate for review by CAD Safety Committee.        </v>
      </c>
      <c r="E70" s="47">
        <f>'GMH &amp; Gas Pad Work Package'!E9</f>
        <v>10</v>
      </c>
      <c r="F70" s="210">
        <f>'GMH &amp; Gas Pad Work Package'!F9</f>
        <v>0</v>
      </c>
      <c r="G70" s="214"/>
      <c r="H70" s="47">
        <f>'GMH &amp; Gas Pad Work Package'!H9</f>
        <v>0</v>
      </c>
      <c r="I70" s="214"/>
      <c r="J70" s="216">
        <f>'GMH &amp; Gas Pad Work Package'!J9</f>
        <v>0</v>
      </c>
      <c r="K70" s="205">
        <f>'GMH &amp; Gas Pad Work Package'!K9</f>
        <v>0</v>
      </c>
      <c r="L70" s="217">
        <f>'GMH &amp; Gas Pad Work Package'!L9</f>
        <v>0</v>
      </c>
      <c r="M70" s="214"/>
      <c r="N70" s="210">
        <f>'GMH &amp; Gas Pad Work Package'!N9</f>
        <v>8</v>
      </c>
      <c r="O70" s="214"/>
      <c r="P70" s="216">
        <f>'GMH &amp; Gas Pad Work Package'!P9</f>
        <v>0</v>
      </c>
      <c r="Q70" s="205">
        <f>'GMH &amp; Gas Pad Work Package'!Q9</f>
        <v>0</v>
      </c>
      <c r="R70" s="205">
        <f>'GMH &amp; Gas Pad Work Package'!R9</f>
        <v>8</v>
      </c>
      <c r="S70" s="217">
        <f>'GMH &amp; Gas Pad Work Package'!S9</f>
        <v>0</v>
      </c>
      <c r="T70" s="214"/>
      <c r="U70" s="210">
        <f>'GMH &amp; Gas Pad Work Package'!U9</f>
        <v>8</v>
      </c>
      <c r="V70" s="214"/>
      <c r="W70" s="216">
        <f>'GMH &amp; Gas Pad Work Package'!W9</f>
        <v>8</v>
      </c>
      <c r="X70" s="205">
        <f>'GMH &amp; Gas Pad Work Package'!X9</f>
        <v>0</v>
      </c>
      <c r="Y70" s="205">
        <f>'GMH &amp; Gas Pad Work Package'!Y9</f>
        <v>0</v>
      </c>
      <c r="Z70" s="205">
        <f>'GMH &amp; Gas Pad Work Package'!Z9</f>
        <v>0</v>
      </c>
      <c r="AA70" s="205">
        <f>'GMH &amp; Gas Pad Work Package'!AA9</f>
        <v>0</v>
      </c>
      <c r="AB70" s="217">
        <f>'GMH &amp; Gas Pad Work Package'!AB9</f>
        <v>0</v>
      </c>
      <c r="AC70" s="214"/>
      <c r="AD70" s="210">
        <f>'GMH &amp; Gas Pad Work Package'!AD9</f>
        <v>0</v>
      </c>
      <c r="AE70" s="214"/>
      <c r="AF70" s="216">
        <f>'GMH &amp; Gas Pad Work Package'!AF9</f>
        <v>0</v>
      </c>
      <c r="AG70" s="205">
        <f>'GMH &amp; Gas Pad Work Package'!AG9</f>
        <v>0</v>
      </c>
      <c r="AH70" s="205">
        <f>'GMH &amp; Gas Pad Work Package'!AH9</f>
        <v>0</v>
      </c>
      <c r="AI70" s="205">
        <f>'GMH &amp; Gas Pad Work Package'!AI9</f>
        <v>0</v>
      </c>
      <c r="AJ70" s="205">
        <f>'GMH &amp; Gas Pad Work Package'!AJ9</f>
        <v>0</v>
      </c>
      <c r="AK70" s="205">
        <f>'GMH &amp; Gas Pad Work Package'!AK9</f>
        <v>0</v>
      </c>
      <c r="AL70" s="205">
        <f>'GMH &amp; Gas Pad Work Package'!AL9</f>
        <v>0</v>
      </c>
      <c r="AM70" s="205">
        <f>'GMH &amp; Gas Pad Work Package'!AM9</f>
        <v>0</v>
      </c>
      <c r="AN70" s="217">
        <f>'GMH &amp; Gas Pad Work Package'!AN9</f>
        <v>0</v>
      </c>
      <c r="AO70" s="214"/>
      <c r="AP70" s="210">
        <f>'GMH &amp; Gas Pad Work Package'!AP9</f>
        <v>0</v>
      </c>
      <c r="AQ70" s="214"/>
      <c r="AR70" s="216">
        <f>'GMH &amp; Gas Pad Work Package'!AR9</f>
        <v>0</v>
      </c>
      <c r="AS70" s="205">
        <f>'GMH &amp; Gas Pad Work Package'!AS9</f>
        <v>0</v>
      </c>
      <c r="AT70" s="205">
        <f>'GMH &amp; Gas Pad Work Package'!AT9</f>
        <v>0</v>
      </c>
      <c r="AU70" s="205">
        <f>'GMH &amp; Gas Pad Work Package'!AU9</f>
        <v>0</v>
      </c>
      <c r="AV70" s="217">
        <f>'GMH &amp; Gas Pad Work Package'!AV9</f>
        <v>0</v>
      </c>
      <c r="AW70" s="214"/>
      <c r="AX70" s="210">
        <f>'GMH &amp; Gas Pad Work Package'!AX9</f>
        <v>0</v>
      </c>
      <c r="AY70" s="214"/>
      <c r="AZ70" s="671">
        <f>'GMH &amp; Gas Pad Work Package'!AZ9</f>
        <v>0</v>
      </c>
      <c r="BA70" s="214"/>
      <c r="BB70" s="606">
        <f>'GMH &amp; Gas Pad Work Package'!BB9</f>
        <v>0.25</v>
      </c>
      <c r="BC70" s="607">
        <f>'GMH &amp; Gas Pad Work Package'!BC9</f>
        <v>0</v>
      </c>
      <c r="BD70" s="214"/>
      <c r="BE70" s="210">
        <f>'GMH &amp; Gas Pad Work Package'!BE9</f>
        <v>0</v>
      </c>
      <c r="BF70" s="214"/>
      <c r="BG70" s="216" t="str">
        <f>'GMH &amp; Gas Pad Work Package'!BG9</f>
        <v>sPHENIX Engineers, Technicians, Designers and Scientists; effort is well defined/ L4</v>
      </c>
      <c r="BH70" s="217" t="str">
        <f>'GMH &amp; Gas Pad Work Package'!BH9</f>
        <v>No Materials required for this task/M1</v>
      </c>
      <c r="BI70" s="214"/>
      <c r="BJ70" s="215">
        <f>'GMH &amp; Gas Pad Work Package'!BJ9</f>
        <v>0</v>
      </c>
      <c r="BK70" s="205">
        <f>'GMH &amp; Gas Pad Work Package'!BK9</f>
        <v>0</v>
      </c>
      <c r="BL70" s="205">
        <f>'GMH &amp; Gas Pad Work Package'!BL9</f>
        <v>8</v>
      </c>
      <c r="BM70" s="205">
        <f>'GMH &amp; Gas Pad Work Package'!BM9</f>
        <v>8</v>
      </c>
      <c r="BN70" s="205">
        <f>'GMH &amp; Gas Pad Work Package'!BN9</f>
        <v>0</v>
      </c>
      <c r="BO70" s="205">
        <f>'GMH &amp; Gas Pad Work Package'!BO9</f>
        <v>0</v>
      </c>
      <c r="BP70" s="217">
        <f>'GMH &amp; Gas Pad Work Package'!BP9</f>
        <v>0</v>
      </c>
      <c r="BQ70" s="9"/>
      <c r="BR70" s="627">
        <f>'GMH &amp; Gas Pad Work Package'!BR9</f>
        <v>0</v>
      </c>
      <c r="BS70" s="628">
        <f>'GMH &amp; Gas Pad Work Package'!BS9</f>
        <v>0</v>
      </c>
      <c r="BT70" s="628">
        <f>'GMH &amp; Gas Pad Work Package'!BT9</f>
        <v>834.4</v>
      </c>
      <c r="BU70" s="628">
        <f>'GMH &amp; Gas Pad Work Package'!BU9</f>
        <v>648.79999999999995</v>
      </c>
      <c r="BV70" s="628">
        <f>'GMH &amp; Gas Pad Work Package'!BV9</f>
        <v>0</v>
      </c>
      <c r="BW70" s="628">
        <f>'GMH &amp; Gas Pad Work Package'!BW9</f>
        <v>0</v>
      </c>
      <c r="BX70" s="629">
        <f>'GMH &amp; Gas Pad Work Package'!BX9</f>
        <v>0</v>
      </c>
      <c r="BZ70" s="533">
        <f t="shared" si="39"/>
        <v>1483.1999999999998</v>
      </c>
      <c r="CA70" s="534">
        <f t="shared" si="40"/>
        <v>1853.9999999999998</v>
      </c>
      <c r="CB70" s="535">
        <f t="shared" si="41"/>
        <v>0</v>
      </c>
      <c r="CC70" s="522"/>
      <c r="CD70" s="522"/>
      <c r="CE70" s="522"/>
      <c r="CF70" s="522"/>
    </row>
    <row r="71" spans="2:84" ht="46.8">
      <c r="B71" s="206" t="str">
        <f>'GMH &amp; Gas Pad Work Package'!B10</f>
        <v>S334200</v>
      </c>
      <c r="C71" s="206" t="str">
        <f>'GMH &amp; Gas Pad Work Package'!C10</f>
        <v>Address Action Items from Gas Mixing House &amp; Gas Pad Components  Design &amp; Safety Reviews</v>
      </c>
      <c r="D71" s="210" t="str">
        <f>'GMH &amp; Gas Pad Work Package'!D10</f>
        <v>Technical Scope :Address Action Items from Gas Mixing House &amp; Gas Pad Components  Design &amp; Safety Reviews.
Work Statement: Evaluate committee action items and address appropriately.</v>
      </c>
      <c r="E71" s="47">
        <f>'GMH &amp; Gas Pad Work Package'!E10</f>
        <v>10</v>
      </c>
      <c r="F71" s="210">
        <f>'GMH &amp; Gas Pad Work Package'!F10</f>
        <v>0</v>
      </c>
      <c r="G71" s="214"/>
      <c r="H71" s="47">
        <f>'GMH &amp; Gas Pad Work Package'!H10</f>
        <v>0</v>
      </c>
      <c r="I71" s="214"/>
      <c r="J71" s="216">
        <f>'GMH &amp; Gas Pad Work Package'!J10</f>
        <v>0</v>
      </c>
      <c r="K71" s="205">
        <f>'GMH &amp; Gas Pad Work Package'!K10</f>
        <v>0</v>
      </c>
      <c r="L71" s="217">
        <f>'GMH &amp; Gas Pad Work Package'!L10</f>
        <v>0</v>
      </c>
      <c r="M71" s="214"/>
      <c r="N71" s="210">
        <f>'GMH &amp; Gas Pad Work Package'!N10</f>
        <v>8</v>
      </c>
      <c r="O71" s="214"/>
      <c r="P71" s="216">
        <f>'GMH &amp; Gas Pad Work Package'!P10</f>
        <v>0</v>
      </c>
      <c r="Q71" s="205">
        <f>'GMH &amp; Gas Pad Work Package'!Q10</f>
        <v>0</v>
      </c>
      <c r="R71" s="205">
        <f>'GMH &amp; Gas Pad Work Package'!R10</f>
        <v>8</v>
      </c>
      <c r="S71" s="217">
        <f>'GMH &amp; Gas Pad Work Package'!S10</f>
        <v>0</v>
      </c>
      <c r="T71" s="214"/>
      <c r="U71" s="210">
        <f>'GMH &amp; Gas Pad Work Package'!U10</f>
        <v>8</v>
      </c>
      <c r="V71" s="214"/>
      <c r="W71" s="216">
        <f>'GMH &amp; Gas Pad Work Package'!W10</f>
        <v>8</v>
      </c>
      <c r="X71" s="205">
        <f>'GMH &amp; Gas Pad Work Package'!X10</f>
        <v>0</v>
      </c>
      <c r="Y71" s="205">
        <f>'GMH &amp; Gas Pad Work Package'!Y10</f>
        <v>0</v>
      </c>
      <c r="Z71" s="205">
        <f>'GMH &amp; Gas Pad Work Package'!Z10</f>
        <v>0</v>
      </c>
      <c r="AA71" s="205">
        <f>'GMH &amp; Gas Pad Work Package'!AA10</f>
        <v>0</v>
      </c>
      <c r="AB71" s="217">
        <f>'GMH &amp; Gas Pad Work Package'!AB10</f>
        <v>0</v>
      </c>
      <c r="AC71" s="214"/>
      <c r="AD71" s="210">
        <f>'GMH &amp; Gas Pad Work Package'!AD10</f>
        <v>0</v>
      </c>
      <c r="AE71" s="214"/>
      <c r="AF71" s="216">
        <f>'GMH &amp; Gas Pad Work Package'!AF10</f>
        <v>0</v>
      </c>
      <c r="AG71" s="205">
        <f>'GMH &amp; Gas Pad Work Package'!AG10</f>
        <v>0</v>
      </c>
      <c r="AH71" s="205">
        <f>'GMH &amp; Gas Pad Work Package'!AH10</f>
        <v>0</v>
      </c>
      <c r="AI71" s="205">
        <f>'GMH &amp; Gas Pad Work Package'!AI10</f>
        <v>0</v>
      </c>
      <c r="AJ71" s="205">
        <f>'GMH &amp; Gas Pad Work Package'!AJ10</f>
        <v>0</v>
      </c>
      <c r="AK71" s="205">
        <f>'GMH &amp; Gas Pad Work Package'!AK10</f>
        <v>0</v>
      </c>
      <c r="AL71" s="205">
        <f>'GMH &amp; Gas Pad Work Package'!AL10</f>
        <v>0</v>
      </c>
      <c r="AM71" s="205">
        <f>'GMH &amp; Gas Pad Work Package'!AM10</f>
        <v>0</v>
      </c>
      <c r="AN71" s="217">
        <f>'GMH &amp; Gas Pad Work Package'!AN10</f>
        <v>0</v>
      </c>
      <c r="AO71" s="214"/>
      <c r="AP71" s="210">
        <f>'GMH &amp; Gas Pad Work Package'!AP10</f>
        <v>0</v>
      </c>
      <c r="AQ71" s="214"/>
      <c r="AR71" s="216">
        <f>'GMH &amp; Gas Pad Work Package'!AR10</f>
        <v>0</v>
      </c>
      <c r="AS71" s="205">
        <f>'GMH &amp; Gas Pad Work Package'!AS10</f>
        <v>0</v>
      </c>
      <c r="AT71" s="205">
        <f>'GMH &amp; Gas Pad Work Package'!AT10</f>
        <v>0</v>
      </c>
      <c r="AU71" s="205">
        <f>'GMH &amp; Gas Pad Work Package'!AU10</f>
        <v>0</v>
      </c>
      <c r="AV71" s="217">
        <f>'GMH &amp; Gas Pad Work Package'!AV10</f>
        <v>0</v>
      </c>
      <c r="AW71" s="214"/>
      <c r="AX71" s="210">
        <f>'GMH &amp; Gas Pad Work Package'!AX10</f>
        <v>0</v>
      </c>
      <c r="AY71" s="214"/>
      <c r="AZ71" s="671">
        <f>'GMH &amp; Gas Pad Work Package'!AZ10</f>
        <v>0</v>
      </c>
      <c r="BA71" s="214"/>
      <c r="BB71" s="606">
        <f>'GMH &amp; Gas Pad Work Package'!BB10</f>
        <v>0.25</v>
      </c>
      <c r="BC71" s="607">
        <f>'GMH &amp; Gas Pad Work Package'!BC10</f>
        <v>0</v>
      </c>
      <c r="BD71" s="214"/>
      <c r="BE71" s="210">
        <f>'GMH &amp; Gas Pad Work Package'!BE10</f>
        <v>0</v>
      </c>
      <c r="BF71" s="214"/>
      <c r="BG71" s="216" t="str">
        <f>'GMH &amp; Gas Pad Work Package'!BG10</f>
        <v>sPHENIX Engineers, Technicians, Designers and Scientists; effort is well defined/ L4</v>
      </c>
      <c r="BH71" s="217" t="str">
        <f>'GMH &amp; Gas Pad Work Package'!BH10</f>
        <v>No Materials required for this task/M1</v>
      </c>
      <c r="BI71" s="214"/>
      <c r="BJ71" s="215">
        <f>'GMH &amp; Gas Pad Work Package'!BJ10</f>
        <v>0</v>
      </c>
      <c r="BK71" s="205">
        <f>'GMH &amp; Gas Pad Work Package'!BK10</f>
        <v>0</v>
      </c>
      <c r="BL71" s="205">
        <f>'GMH &amp; Gas Pad Work Package'!BL10</f>
        <v>8</v>
      </c>
      <c r="BM71" s="205">
        <f>'GMH &amp; Gas Pad Work Package'!BM10</f>
        <v>8</v>
      </c>
      <c r="BN71" s="205">
        <f>'GMH &amp; Gas Pad Work Package'!BN10</f>
        <v>0</v>
      </c>
      <c r="BO71" s="205">
        <f>'GMH &amp; Gas Pad Work Package'!BO10</f>
        <v>0</v>
      </c>
      <c r="BP71" s="217">
        <f>'GMH &amp; Gas Pad Work Package'!BP10</f>
        <v>0</v>
      </c>
      <c r="BQ71" s="9"/>
      <c r="BR71" s="627">
        <f>'GMH &amp; Gas Pad Work Package'!BR10</f>
        <v>0</v>
      </c>
      <c r="BS71" s="628">
        <f>'GMH &amp; Gas Pad Work Package'!BS10</f>
        <v>0</v>
      </c>
      <c r="BT71" s="628">
        <f>'GMH &amp; Gas Pad Work Package'!BT10</f>
        <v>834.4</v>
      </c>
      <c r="BU71" s="628">
        <f>'GMH &amp; Gas Pad Work Package'!BU10</f>
        <v>648.79999999999995</v>
      </c>
      <c r="BV71" s="628">
        <f>'GMH &amp; Gas Pad Work Package'!BV10</f>
        <v>0</v>
      </c>
      <c r="BW71" s="628">
        <f>'GMH &amp; Gas Pad Work Package'!BW10</f>
        <v>0</v>
      </c>
      <c r="BX71" s="629">
        <f>'GMH &amp; Gas Pad Work Package'!BX10</f>
        <v>0</v>
      </c>
      <c r="BZ71" s="533">
        <f t="shared" si="39"/>
        <v>1483.1999999999998</v>
      </c>
      <c r="CA71" s="534">
        <f t="shared" si="40"/>
        <v>1853.9999999999998</v>
      </c>
      <c r="CB71" s="535">
        <f t="shared" si="41"/>
        <v>0</v>
      </c>
      <c r="CC71" s="522"/>
      <c r="CD71" s="522"/>
      <c r="CE71" s="522"/>
      <c r="CF71" s="522"/>
    </row>
    <row r="72" spans="2:84" ht="46.8">
      <c r="B72" s="206" t="str">
        <f>'GMH &amp; Gas Pad Work Package'!B11</f>
        <v>S334300</v>
      </c>
      <c r="C72" s="206" t="str">
        <f>'GMH &amp; Gas Pad Work Package'!C11</f>
        <v>Design/Safety Reviews Complete, Gas Mixing House &amp; Gas Pad Components Released for Production</v>
      </c>
      <c r="D72" s="210" t="str">
        <f>'GMH &amp; Gas Pad Work Package'!D11</f>
        <v>Milestone</v>
      </c>
      <c r="E72" s="47">
        <f>'GMH &amp; Gas Pad Work Package'!E11</f>
        <v>0</v>
      </c>
      <c r="F72" s="210">
        <f>'GMH &amp; Gas Pad Work Package'!F11</f>
        <v>0</v>
      </c>
      <c r="G72" s="214"/>
      <c r="H72" s="47">
        <f>'GMH &amp; Gas Pad Work Package'!H11</f>
        <v>0</v>
      </c>
      <c r="I72" s="214"/>
      <c r="J72" s="216">
        <f>'GMH &amp; Gas Pad Work Package'!J11</f>
        <v>0</v>
      </c>
      <c r="K72" s="205">
        <f>'GMH &amp; Gas Pad Work Package'!K11</f>
        <v>0</v>
      </c>
      <c r="L72" s="217">
        <f>'GMH &amp; Gas Pad Work Package'!L11</f>
        <v>0</v>
      </c>
      <c r="M72" s="214"/>
      <c r="N72" s="210">
        <f>'GMH &amp; Gas Pad Work Package'!N11</f>
        <v>0</v>
      </c>
      <c r="O72" s="214"/>
      <c r="P72" s="216">
        <f>'GMH &amp; Gas Pad Work Package'!P11</f>
        <v>0</v>
      </c>
      <c r="Q72" s="205">
        <f>'GMH &amp; Gas Pad Work Package'!Q11</f>
        <v>0</v>
      </c>
      <c r="R72" s="205">
        <f>'GMH &amp; Gas Pad Work Package'!R11</f>
        <v>0</v>
      </c>
      <c r="S72" s="217">
        <f>'GMH &amp; Gas Pad Work Package'!S11</f>
        <v>0</v>
      </c>
      <c r="T72" s="214"/>
      <c r="U72" s="210">
        <f>'GMH &amp; Gas Pad Work Package'!U11</f>
        <v>0</v>
      </c>
      <c r="V72" s="214"/>
      <c r="W72" s="216">
        <f>'GMH &amp; Gas Pad Work Package'!W11</f>
        <v>0</v>
      </c>
      <c r="X72" s="205">
        <f>'GMH &amp; Gas Pad Work Package'!X11</f>
        <v>0</v>
      </c>
      <c r="Y72" s="205">
        <f>'GMH &amp; Gas Pad Work Package'!Y11</f>
        <v>0</v>
      </c>
      <c r="Z72" s="205">
        <f>'GMH &amp; Gas Pad Work Package'!Z11</f>
        <v>0</v>
      </c>
      <c r="AA72" s="205">
        <f>'GMH &amp; Gas Pad Work Package'!AA11</f>
        <v>0</v>
      </c>
      <c r="AB72" s="217">
        <f>'GMH &amp; Gas Pad Work Package'!AB11</f>
        <v>0</v>
      </c>
      <c r="AC72" s="214"/>
      <c r="AD72" s="210">
        <f>'GMH &amp; Gas Pad Work Package'!AD11</f>
        <v>0</v>
      </c>
      <c r="AE72" s="214"/>
      <c r="AF72" s="216">
        <f>'GMH &amp; Gas Pad Work Package'!AF11</f>
        <v>0</v>
      </c>
      <c r="AG72" s="205">
        <f>'GMH &amp; Gas Pad Work Package'!AG11</f>
        <v>0</v>
      </c>
      <c r="AH72" s="205">
        <f>'GMH &amp; Gas Pad Work Package'!AH11</f>
        <v>0</v>
      </c>
      <c r="AI72" s="205">
        <f>'GMH &amp; Gas Pad Work Package'!AI11</f>
        <v>0</v>
      </c>
      <c r="AJ72" s="205">
        <f>'GMH &amp; Gas Pad Work Package'!AJ11</f>
        <v>0</v>
      </c>
      <c r="AK72" s="205">
        <f>'GMH &amp; Gas Pad Work Package'!AK11</f>
        <v>0</v>
      </c>
      <c r="AL72" s="205">
        <f>'GMH &amp; Gas Pad Work Package'!AL11</f>
        <v>0</v>
      </c>
      <c r="AM72" s="205">
        <f>'GMH &amp; Gas Pad Work Package'!AM11</f>
        <v>0</v>
      </c>
      <c r="AN72" s="217">
        <f>'GMH &amp; Gas Pad Work Package'!AN11</f>
        <v>0</v>
      </c>
      <c r="AO72" s="214"/>
      <c r="AP72" s="210">
        <f>'GMH &amp; Gas Pad Work Package'!AP11</f>
        <v>0</v>
      </c>
      <c r="AQ72" s="214"/>
      <c r="AR72" s="216">
        <f>'GMH &amp; Gas Pad Work Package'!AR11</f>
        <v>0</v>
      </c>
      <c r="AS72" s="205">
        <f>'GMH &amp; Gas Pad Work Package'!AS11</f>
        <v>0</v>
      </c>
      <c r="AT72" s="205">
        <f>'GMH &amp; Gas Pad Work Package'!AT11</f>
        <v>0</v>
      </c>
      <c r="AU72" s="205">
        <f>'GMH &amp; Gas Pad Work Package'!AU11</f>
        <v>0</v>
      </c>
      <c r="AV72" s="217">
        <f>'GMH &amp; Gas Pad Work Package'!AV11</f>
        <v>0</v>
      </c>
      <c r="AW72" s="214"/>
      <c r="AX72" s="210">
        <f>'GMH &amp; Gas Pad Work Package'!AX11</f>
        <v>0</v>
      </c>
      <c r="AY72" s="214"/>
      <c r="AZ72" s="671">
        <f>'GMH &amp; Gas Pad Work Package'!AZ11</f>
        <v>0</v>
      </c>
      <c r="BA72" s="214"/>
      <c r="BB72" s="606">
        <f>'GMH &amp; Gas Pad Work Package'!BB11</f>
        <v>0</v>
      </c>
      <c r="BC72" s="607">
        <f>'GMH &amp; Gas Pad Work Package'!BC11</f>
        <v>0</v>
      </c>
      <c r="BD72" s="214"/>
      <c r="BE72" s="210" t="str">
        <f>'GMH &amp; Gas Pad Work Package'!BE11</f>
        <v/>
      </c>
      <c r="BF72" s="214"/>
      <c r="BG72" s="216" t="str">
        <f>'GMH &amp; Gas Pad Work Package'!BG11</f>
        <v>n/a</v>
      </c>
      <c r="BH72" s="217" t="str">
        <f>'GMH &amp; Gas Pad Work Package'!BH11</f>
        <v>n/a</v>
      </c>
      <c r="BI72" s="214"/>
      <c r="BJ72" s="215">
        <f>'GMH &amp; Gas Pad Work Package'!BJ11</f>
        <v>0</v>
      </c>
      <c r="BK72" s="205">
        <f>'GMH &amp; Gas Pad Work Package'!BK11</f>
        <v>0</v>
      </c>
      <c r="BL72" s="205">
        <f>'GMH &amp; Gas Pad Work Package'!BL11</f>
        <v>0</v>
      </c>
      <c r="BM72" s="205">
        <f>'GMH &amp; Gas Pad Work Package'!BM11</f>
        <v>0</v>
      </c>
      <c r="BN72" s="205">
        <f>'GMH &amp; Gas Pad Work Package'!BN11</f>
        <v>0</v>
      </c>
      <c r="BO72" s="205">
        <f>'GMH &amp; Gas Pad Work Package'!BO11</f>
        <v>0</v>
      </c>
      <c r="BP72" s="217">
        <f>'GMH &amp; Gas Pad Work Package'!BP11</f>
        <v>0</v>
      </c>
      <c r="BQ72" s="9"/>
      <c r="BR72" s="627">
        <f>'GMH &amp; Gas Pad Work Package'!BR11</f>
        <v>0</v>
      </c>
      <c r="BS72" s="628">
        <f>'GMH &amp; Gas Pad Work Package'!BS11</f>
        <v>0</v>
      </c>
      <c r="BT72" s="628">
        <f>'GMH &amp; Gas Pad Work Package'!BT11</f>
        <v>0</v>
      </c>
      <c r="BU72" s="628">
        <f>'GMH &amp; Gas Pad Work Package'!BU11</f>
        <v>0</v>
      </c>
      <c r="BV72" s="628">
        <f>'GMH &amp; Gas Pad Work Package'!BV11</f>
        <v>0</v>
      </c>
      <c r="BW72" s="628">
        <f>'GMH &amp; Gas Pad Work Package'!BW11</f>
        <v>0</v>
      </c>
      <c r="BX72" s="629">
        <f>'GMH &amp; Gas Pad Work Package'!BX11</f>
        <v>0</v>
      </c>
      <c r="BZ72" s="533">
        <f t="shared" si="39"/>
        <v>0</v>
      </c>
      <c r="CA72" s="534">
        <f t="shared" si="40"/>
        <v>0</v>
      </c>
      <c r="CB72" s="535">
        <f t="shared" si="41"/>
        <v>0</v>
      </c>
      <c r="CC72" s="522"/>
      <c r="CD72" s="522"/>
      <c r="CE72" s="522"/>
      <c r="CF72" s="522"/>
    </row>
    <row r="73" spans="2:84" ht="31.2">
      <c r="B73" s="206" t="str">
        <f>'GMH &amp; Gas Pad Work Package'!B12</f>
        <v>S334400</v>
      </c>
      <c r="C73" s="206" t="str">
        <f>'GMH &amp; Gas Pad Work Package'!C12</f>
        <v>Prepare Gas Mixing House &amp; Gas Pad Components Procurement Package(s)</v>
      </c>
      <c r="D73" s="210" t="str">
        <f>'GMH &amp; Gas Pad Work Package'!D12</f>
        <v>Technical Scope:Prepare Gas Mixing House &amp; Gas Pad Components Procurement Package(s).
Work Statement: Prepare bid documents and initiate procurement of components.</v>
      </c>
      <c r="E73" s="47">
        <f>'GMH &amp; Gas Pad Work Package'!E12</f>
        <v>30</v>
      </c>
      <c r="F73" s="210">
        <f>'GMH &amp; Gas Pad Work Package'!F12</f>
        <v>0</v>
      </c>
      <c r="G73" s="214"/>
      <c r="H73" s="47">
        <f>'GMH &amp; Gas Pad Work Package'!H12</f>
        <v>0</v>
      </c>
      <c r="I73" s="214"/>
      <c r="J73" s="216">
        <f>'GMH &amp; Gas Pad Work Package'!J12</f>
        <v>0</v>
      </c>
      <c r="K73" s="205">
        <f>'GMH &amp; Gas Pad Work Package'!K12</f>
        <v>0</v>
      </c>
      <c r="L73" s="217">
        <f>'GMH &amp; Gas Pad Work Package'!L12</f>
        <v>0</v>
      </c>
      <c r="M73" s="214"/>
      <c r="N73" s="210">
        <f>'GMH &amp; Gas Pad Work Package'!N12</f>
        <v>24</v>
      </c>
      <c r="O73" s="214"/>
      <c r="P73" s="216">
        <f>'GMH &amp; Gas Pad Work Package'!P12</f>
        <v>0</v>
      </c>
      <c r="Q73" s="205">
        <f>'GMH &amp; Gas Pad Work Package'!Q12</f>
        <v>0</v>
      </c>
      <c r="R73" s="205">
        <f>'GMH &amp; Gas Pad Work Package'!R12</f>
        <v>24</v>
      </c>
      <c r="S73" s="217">
        <f>'GMH &amp; Gas Pad Work Package'!S12</f>
        <v>0</v>
      </c>
      <c r="T73" s="214"/>
      <c r="U73" s="210">
        <f>'GMH &amp; Gas Pad Work Package'!U12</f>
        <v>24</v>
      </c>
      <c r="V73" s="214"/>
      <c r="W73" s="216">
        <f>'GMH &amp; Gas Pad Work Package'!W12</f>
        <v>24</v>
      </c>
      <c r="X73" s="205">
        <f>'GMH &amp; Gas Pad Work Package'!X12</f>
        <v>0</v>
      </c>
      <c r="Y73" s="205">
        <f>'GMH &amp; Gas Pad Work Package'!Y12</f>
        <v>0</v>
      </c>
      <c r="Z73" s="205">
        <f>'GMH &amp; Gas Pad Work Package'!Z12</f>
        <v>0</v>
      </c>
      <c r="AA73" s="205">
        <f>'GMH &amp; Gas Pad Work Package'!AA12</f>
        <v>0</v>
      </c>
      <c r="AB73" s="217">
        <f>'GMH &amp; Gas Pad Work Package'!AB12</f>
        <v>0</v>
      </c>
      <c r="AC73" s="214"/>
      <c r="AD73" s="210">
        <f>'GMH &amp; Gas Pad Work Package'!AD12</f>
        <v>48</v>
      </c>
      <c r="AE73" s="214"/>
      <c r="AF73" s="216">
        <f>'GMH &amp; Gas Pad Work Package'!AF12</f>
        <v>24</v>
      </c>
      <c r="AG73" s="205">
        <f>'GMH &amp; Gas Pad Work Package'!AG12</f>
        <v>24</v>
      </c>
      <c r="AH73" s="205">
        <f>'GMH &amp; Gas Pad Work Package'!AH12</f>
        <v>0</v>
      </c>
      <c r="AI73" s="205">
        <f>'GMH &amp; Gas Pad Work Package'!AI12</f>
        <v>0</v>
      </c>
      <c r="AJ73" s="205">
        <f>'GMH &amp; Gas Pad Work Package'!AJ12</f>
        <v>0</v>
      </c>
      <c r="AK73" s="205">
        <f>'GMH &amp; Gas Pad Work Package'!AK12</f>
        <v>0</v>
      </c>
      <c r="AL73" s="205">
        <f>'GMH &amp; Gas Pad Work Package'!AL12</f>
        <v>0</v>
      </c>
      <c r="AM73" s="205">
        <f>'GMH &amp; Gas Pad Work Package'!AM12</f>
        <v>0</v>
      </c>
      <c r="AN73" s="217">
        <f>'GMH &amp; Gas Pad Work Package'!AN12</f>
        <v>0</v>
      </c>
      <c r="AO73" s="214"/>
      <c r="AP73" s="210">
        <f>'GMH &amp; Gas Pad Work Package'!AP12</f>
        <v>0</v>
      </c>
      <c r="AQ73" s="214"/>
      <c r="AR73" s="216">
        <f>'GMH &amp; Gas Pad Work Package'!AR12</f>
        <v>0</v>
      </c>
      <c r="AS73" s="205">
        <f>'GMH &amp; Gas Pad Work Package'!AS12</f>
        <v>0</v>
      </c>
      <c r="AT73" s="205">
        <f>'GMH &amp; Gas Pad Work Package'!AT12</f>
        <v>0</v>
      </c>
      <c r="AU73" s="205">
        <f>'GMH &amp; Gas Pad Work Package'!AU12</f>
        <v>0</v>
      </c>
      <c r="AV73" s="217">
        <f>'GMH &amp; Gas Pad Work Package'!AV12</f>
        <v>0</v>
      </c>
      <c r="AW73" s="214"/>
      <c r="AX73" s="210">
        <f>'GMH &amp; Gas Pad Work Package'!AX12</f>
        <v>0</v>
      </c>
      <c r="AY73" s="214"/>
      <c r="AZ73" s="671">
        <f>'GMH &amp; Gas Pad Work Package'!AZ12</f>
        <v>0</v>
      </c>
      <c r="BA73" s="214"/>
      <c r="BB73" s="606">
        <f>'GMH &amp; Gas Pad Work Package'!BB12</f>
        <v>0.25</v>
      </c>
      <c r="BC73" s="607">
        <f>'GMH &amp; Gas Pad Work Package'!BC12</f>
        <v>0</v>
      </c>
      <c r="BD73" s="214"/>
      <c r="BE73" s="210">
        <f>'GMH &amp; Gas Pad Work Package'!BE12</f>
        <v>0</v>
      </c>
      <c r="BF73" s="214"/>
      <c r="BG73" s="216" t="str">
        <f>'GMH &amp; Gas Pad Work Package'!BG12</f>
        <v>sPHENIX Engineers, Technicians, Designers and Scientists; effort is well defined/ L4</v>
      </c>
      <c r="BH73" s="217" t="str">
        <f>'GMH &amp; Gas Pad Work Package'!BH12</f>
        <v>No Materials required for this task/M1</v>
      </c>
      <c r="BI73" s="214"/>
      <c r="BJ73" s="215">
        <f>'GMH &amp; Gas Pad Work Package'!BJ12</f>
        <v>0</v>
      </c>
      <c r="BK73" s="205">
        <f>'GMH &amp; Gas Pad Work Package'!BK12</f>
        <v>0</v>
      </c>
      <c r="BL73" s="205">
        <f>'GMH &amp; Gas Pad Work Package'!BL12</f>
        <v>24</v>
      </c>
      <c r="BM73" s="205">
        <f>'GMH &amp; Gas Pad Work Package'!BM12</f>
        <v>24</v>
      </c>
      <c r="BN73" s="205">
        <f>'GMH &amp; Gas Pad Work Package'!BN12</f>
        <v>48</v>
      </c>
      <c r="BO73" s="205">
        <f>'GMH &amp; Gas Pad Work Package'!BO12</f>
        <v>0</v>
      </c>
      <c r="BP73" s="217">
        <f>'GMH &amp; Gas Pad Work Package'!BP12</f>
        <v>0</v>
      </c>
      <c r="BQ73" s="9"/>
      <c r="BR73" s="627">
        <f>'GMH &amp; Gas Pad Work Package'!BR12</f>
        <v>0</v>
      </c>
      <c r="BS73" s="628">
        <f>'GMH &amp; Gas Pad Work Package'!BS12</f>
        <v>0</v>
      </c>
      <c r="BT73" s="628">
        <f>'GMH &amp; Gas Pad Work Package'!BT12</f>
        <v>2503.1999999999998</v>
      </c>
      <c r="BU73" s="628">
        <f>'GMH &amp; Gas Pad Work Package'!BU12</f>
        <v>1946.3999999999999</v>
      </c>
      <c r="BV73" s="628">
        <f>'GMH &amp; Gas Pad Work Package'!BV12</f>
        <v>3892.7999999999997</v>
      </c>
      <c r="BW73" s="628">
        <f>'GMH &amp; Gas Pad Work Package'!BW12</f>
        <v>0</v>
      </c>
      <c r="BX73" s="629">
        <f>'GMH &amp; Gas Pad Work Package'!BX12</f>
        <v>0</v>
      </c>
      <c r="BZ73" s="533">
        <f t="shared" si="39"/>
        <v>8342.4</v>
      </c>
      <c r="CA73" s="534">
        <f t="shared" si="40"/>
        <v>10428</v>
      </c>
      <c r="CB73" s="535">
        <f t="shared" si="41"/>
        <v>0</v>
      </c>
      <c r="CC73" s="522"/>
      <c r="CD73" s="522"/>
      <c r="CE73" s="522"/>
      <c r="CF73" s="522"/>
    </row>
    <row r="74" spans="2:84" ht="31.2">
      <c r="B74" s="206" t="str">
        <f>'GMH &amp; Gas Pad Work Package'!B13</f>
        <v>S334500</v>
      </c>
      <c r="C74" s="206" t="str">
        <f>'GMH &amp; Gas Pad Work Package'!C13</f>
        <v>Evaluate &amp; Process Gas Mixing House &amp; Gas Pad Components Bids</v>
      </c>
      <c r="D74" s="210" t="str">
        <f>'GMH &amp; Gas Pad Work Package'!D13</f>
        <v>Technical Scope: Evaluate &amp; Process Gas Mixing House &amp; Gas Pad Components Bids.
Work Statement: Evaluate vendor bids, select vendor, place contract with vendor.</v>
      </c>
      <c r="E74" s="47">
        <f>'GMH &amp; Gas Pad Work Package'!E13</f>
        <v>30</v>
      </c>
      <c r="F74" s="210">
        <f>'GMH &amp; Gas Pad Work Package'!F13</f>
        <v>0</v>
      </c>
      <c r="G74" s="214"/>
      <c r="H74" s="47">
        <f>'GMH &amp; Gas Pad Work Package'!H13</f>
        <v>0</v>
      </c>
      <c r="I74" s="214"/>
      <c r="J74" s="216">
        <f>'GMH &amp; Gas Pad Work Package'!J13</f>
        <v>0</v>
      </c>
      <c r="K74" s="205">
        <f>'GMH &amp; Gas Pad Work Package'!K13</f>
        <v>0</v>
      </c>
      <c r="L74" s="217">
        <f>'GMH &amp; Gas Pad Work Package'!L13</f>
        <v>0</v>
      </c>
      <c r="M74" s="214"/>
      <c r="N74" s="210">
        <f>'GMH &amp; Gas Pad Work Package'!N13</f>
        <v>24</v>
      </c>
      <c r="O74" s="214"/>
      <c r="P74" s="216">
        <f>'GMH &amp; Gas Pad Work Package'!P13</f>
        <v>0</v>
      </c>
      <c r="Q74" s="205">
        <f>'GMH &amp; Gas Pad Work Package'!Q13</f>
        <v>0</v>
      </c>
      <c r="R74" s="205">
        <f>'GMH &amp; Gas Pad Work Package'!R13</f>
        <v>24</v>
      </c>
      <c r="S74" s="217">
        <f>'GMH &amp; Gas Pad Work Package'!S13</f>
        <v>0</v>
      </c>
      <c r="T74" s="214"/>
      <c r="U74" s="210">
        <f>'GMH &amp; Gas Pad Work Package'!U13</f>
        <v>24</v>
      </c>
      <c r="V74" s="214"/>
      <c r="W74" s="216">
        <f>'GMH &amp; Gas Pad Work Package'!W13</f>
        <v>24</v>
      </c>
      <c r="X74" s="205">
        <f>'GMH &amp; Gas Pad Work Package'!X13</f>
        <v>0</v>
      </c>
      <c r="Y74" s="205">
        <f>'GMH &amp; Gas Pad Work Package'!Y13</f>
        <v>0</v>
      </c>
      <c r="Z74" s="205">
        <f>'GMH &amp; Gas Pad Work Package'!Z13</f>
        <v>0</v>
      </c>
      <c r="AA74" s="205">
        <f>'GMH &amp; Gas Pad Work Package'!AA13</f>
        <v>0</v>
      </c>
      <c r="AB74" s="217">
        <f>'GMH &amp; Gas Pad Work Package'!AB13</f>
        <v>0</v>
      </c>
      <c r="AC74" s="214"/>
      <c r="AD74" s="210">
        <f>'GMH &amp; Gas Pad Work Package'!AD13</f>
        <v>48</v>
      </c>
      <c r="AE74" s="214"/>
      <c r="AF74" s="216">
        <f>'GMH &amp; Gas Pad Work Package'!AF13</f>
        <v>24</v>
      </c>
      <c r="AG74" s="205">
        <f>'GMH &amp; Gas Pad Work Package'!AG13</f>
        <v>24</v>
      </c>
      <c r="AH74" s="205">
        <f>'GMH &amp; Gas Pad Work Package'!AH13</f>
        <v>0</v>
      </c>
      <c r="AI74" s="205">
        <f>'GMH &amp; Gas Pad Work Package'!AI13</f>
        <v>0</v>
      </c>
      <c r="AJ74" s="205">
        <f>'GMH &amp; Gas Pad Work Package'!AJ13</f>
        <v>0</v>
      </c>
      <c r="AK74" s="205">
        <f>'GMH &amp; Gas Pad Work Package'!AK13</f>
        <v>0</v>
      </c>
      <c r="AL74" s="205">
        <f>'GMH &amp; Gas Pad Work Package'!AL13</f>
        <v>0</v>
      </c>
      <c r="AM74" s="205">
        <f>'GMH &amp; Gas Pad Work Package'!AM13</f>
        <v>0</v>
      </c>
      <c r="AN74" s="217">
        <f>'GMH &amp; Gas Pad Work Package'!AN13</f>
        <v>0</v>
      </c>
      <c r="AO74" s="214"/>
      <c r="AP74" s="210">
        <f>'GMH &amp; Gas Pad Work Package'!AP13</f>
        <v>0</v>
      </c>
      <c r="AQ74" s="214"/>
      <c r="AR74" s="216">
        <f>'GMH &amp; Gas Pad Work Package'!AR13</f>
        <v>0</v>
      </c>
      <c r="AS74" s="205">
        <f>'GMH &amp; Gas Pad Work Package'!AS13</f>
        <v>0</v>
      </c>
      <c r="AT74" s="205">
        <f>'GMH &amp; Gas Pad Work Package'!AT13</f>
        <v>0</v>
      </c>
      <c r="AU74" s="205">
        <f>'GMH &amp; Gas Pad Work Package'!AU13</f>
        <v>0</v>
      </c>
      <c r="AV74" s="217">
        <f>'GMH &amp; Gas Pad Work Package'!AV13</f>
        <v>0</v>
      </c>
      <c r="AW74" s="214"/>
      <c r="AX74" s="210">
        <f>'GMH &amp; Gas Pad Work Package'!AX13</f>
        <v>0</v>
      </c>
      <c r="AY74" s="214"/>
      <c r="AZ74" s="671">
        <f>'GMH &amp; Gas Pad Work Package'!AZ13</f>
        <v>0</v>
      </c>
      <c r="BA74" s="214"/>
      <c r="BB74" s="606">
        <f>'GMH &amp; Gas Pad Work Package'!BB13</f>
        <v>0.25</v>
      </c>
      <c r="BC74" s="607">
        <f>'GMH &amp; Gas Pad Work Package'!BC13</f>
        <v>0</v>
      </c>
      <c r="BD74" s="214"/>
      <c r="BE74" s="210">
        <f>'GMH &amp; Gas Pad Work Package'!BE13</f>
        <v>0</v>
      </c>
      <c r="BF74" s="214"/>
      <c r="BG74" s="216" t="str">
        <f>'GMH &amp; Gas Pad Work Package'!BG13</f>
        <v>sPHENIX Engineers, Technicians, Designers and Scientists; effort is well defined/ L4</v>
      </c>
      <c r="BH74" s="217" t="str">
        <f>'GMH &amp; Gas Pad Work Package'!BH13</f>
        <v>No Materials required for this task/M1</v>
      </c>
      <c r="BI74" s="214"/>
      <c r="BJ74" s="215">
        <f>'GMH &amp; Gas Pad Work Package'!BJ13</f>
        <v>0</v>
      </c>
      <c r="BK74" s="205">
        <f>'GMH &amp; Gas Pad Work Package'!BK13</f>
        <v>0</v>
      </c>
      <c r="BL74" s="205">
        <f>'GMH &amp; Gas Pad Work Package'!BL13</f>
        <v>24</v>
      </c>
      <c r="BM74" s="205">
        <f>'GMH &amp; Gas Pad Work Package'!BM13</f>
        <v>24</v>
      </c>
      <c r="BN74" s="205">
        <f>'GMH &amp; Gas Pad Work Package'!BN13</f>
        <v>48</v>
      </c>
      <c r="BO74" s="205">
        <f>'GMH &amp; Gas Pad Work Package'!BO13</f>
        <v>0</v>
      </c>
      <c r="BP74" s="217">
        <f>'GMH &amp; Gas Pad Work Package'!BP13</f>
        <v>0</v>
      </c>
      <c r="BQ74" s="9"/>
      <c r="BR74" s="627">
        <f>'GMH &amp; Gas Pad Work Package'!BR13</f>
        <v>0</v>
      </c>
      <c r="BS74" s="628">
        <f>'GMH &amp; Gas Pad Work Package'!BS13</f>
        <v>0</v>
      </c>
      <c r="BT74" s="628">
        <f>'GMH &amp; Gas Pad Work Package'!BT13</f>
        <v>2503.1999999999998</v>
      </c>
      <c r="BU74" s="628">
        <f>'GMH &amp; Gas Pad Work Package'!BU13</f>
        <v>1946.3999999999999</v>
      </c>
      <c r="BV74" s="628">
        <f>'GMH &amp; Gas Pad Work Package'!BV13</f>
        <v>3892.7999999999997</v>
      </c>
      <c r="BW74" s="628">
        <f>'GMH &amp; Gas Pad Work Package'!BW13</f>
        <v>0</v>
      </c>
      <c r="BX74" s="629">
        <f>'GMH &amp; Gas Pad Work Package'!BX13</f>
        <v>0</v>
      </c>
      <c r="BZ74" s="533">
        <f t="shared" si="39"/>
        <v>8342.4</v>
      </c>
      <c r="CA74" s="534">
        <f t="shared" si="40"/>
        <v>10428</v>
      </c>
      <c r="CB74" s="535">
        <f t="shared" si="41"/>
        <v>0</v>
      </c>
      <c r="CC74" s="522"/>
      <c r="CD74" s="522"/>
      <c r="CE74" s="522"/>
      <c r="CF74" s="522"/>
    </row>
    <row r="75" spans="2:84" ht="46.8">
      <c r="B75" s="206" t="str">
        <f>'GMH &amp; Gas Pad Work Package'!B14</f>
        <v>S334600 /S334700</v>
      </c>
      <c r="C75" s="206" t="str">
        <f>'GMH &amp; Gas Pad Work Package'!C14</f>
        <v>Procure &amp; Deliver Gas Mixing House &amp; Gas Pad Components   (leadtime and fabrication included)</v>
      </c>
      <c r="D75" s="210" t="str">
        <f>'GMH &amp; Gas Pad Work Package'!D14</f>
        <v>Technical Scope: Procure &amp; Deliver Gas Mixing House &amp; Gas Pad Components   (leadtime and fabrication included)
Work Statement: Track and manage the procurement of all components for this item.</v>
      </c>
      <c r="E75" s="47">
        <f>'GMH &amp; Gas Pad Work Package'!E14</f>
        <v>90</v>
      </c>
      <c r="F75" s="210">
        <f>'GMH &amp; Gas Pad Work Package'!F14</f>
        <v>0</v>
      </c>
      <c r="G75" s="214"/>
      <c r="H75" s="47">
        <f>'GMH &amp; Gas Pad Work Package'!H14</f>
        <v>0</v>
      </c>
      <c r="I75" s="214"/>
      <c r="J75" s="216">
        <f>'GMH &amp; Gas Pad Work Package'!J14</f>
        <v>0</v>
      </c>
      <c r="K75" s="205">
        <f>'GMH &amp; Gas Pad Work Package'!K14</f>
        <v>0</v>
      </c>
      <c r="L75" s="217">
        <f>'GMH &amp; Gas Pad Work Package'!L14</f>
        <v>0</v>
      </c>
      <c r="M75" s="214"/>
      <c r="N75" s="210">
        <f>'GMH &amp; Gas Pad Work Package'!N14</f>
        <v>72</v>
      </c>
      <c r="O75" s="214"/>
      <c r="P75" s="216">
        <f>'GMH &amp; Gas Pad Work Package'!P14</f>
        <v>0</v>
      </c>
      <c r="Q75" s="205">
        <f>'GMH &amp; Gas Pad Work Package'!Q14</f>
        <v>0</v>
      </c>
      <c r="R75" s="205">
        <f>'GMH &amp; Gas Pad Work Package'!R14</f>
        <v>72</v>
      </c>
      <c r="S75" s="217">
        <f>'GMH &amp; Gas Pad Work Package'!S14</f>
        <v>0</v>
      </c>
      <c r="T75" s="214"/>
      <c r="U75" s="210">
        <f>'GMH &amp; Gas Pad Work Package'!U14</f>
        <v>72</v>
      </c>
      <c r="V75" s="214"/>
      <c r="W75" s="216">
        <f>'GMH &amp; Gas Pad Work Package'!W14</f>
        <v>72</v>
      </c>
      <c r="X75" s="205">
        <f>'GMH &amp; Gas Pad Work Package'!X14</f>
        <v>0</v>
      </c>
      <c r="Y75" s="205">
        <f>'GMH &amp; Gas Pad Work Package'!Y14</f>
        <v>0</v>
      </c>
      <c r="Z75" s="205">
        <f>'GMH &amp; Gas Pad Work Package'!Z14</f>
        <v>0</v>
      </c>
      <c r="AA75" s="205">
        <f>'GMH &amp; Gas Pad Work Package'!AA14</f>
        <v>0</v>
      </c>
      <c r="AB75" s="217">
        <f>'GMH &amp; Gas Pad Work Package'!AB14</f>
        <v>0</v>
      </c>
      <c r="AC75" s="214"/>
      <c r="AD75" s="210">
        <f>'GMH &amp; Gas Pad Work Package'!AD14</f>
        <v>144</v>
      </c>
      <c r="AE75" s="214"/>
      <c r="AF75" s="216">
        <f>'GMH &amp; Gas Pad Work Package'!AF14</f>
        <v>72</v>
      </c>
      <c r="AG75" s="205">
        <f>'GMH &amp; Gas Pad Work Package'!AG14</f>
        <v>72</v>
      </c>
      <c r="AH75" s="205">
        <f>'GMH &amp; Gas Pad Work Package'!AH14</f>
        <v>0</v>
      </c>
      <c r="AI75" s="205">
        <f>'GMH &amp; Gas Pad Work Package'!AI14</f>
        <v>0</v>
      </c>
      <c r="AJ75" s="205">
        <f>'GMH &amp; Gas Pad Work Package'!AJ14</f>
        <v>0</v>
      </c>
      <c r="AK75" s="205">
        <f>'GMH &amp; Gas Pad Work Package'!AK14</f>
        <v>0</v>
      </c>
      <c r="AL75" s="205">
        <f>'GMH &amp; Gas Pad Work Package'!AL14</f>
        <v>0</v>
      </c>
      <c r="AM75" s="205">
        <f>'GMH &amp; Gas Pad Work Package'!AM14</f>
        <v>0</v>
      </c>
      <c r="AN75" s="217">
        <f>'GMH &amp; Gas Pad Work Package'!AN14</f>
        <v>0</v>
      </c>
      <c r="AO75" s="214"/>
      <c r="AP75" s="210">
        <f>'GMH &amp; Gas Pad Work Package'!AP14</f>
        <v>0</v>
      </c>
      <c r="AQ75" s="214"/>
      <c r="AR75" s="216">
        <f>'GMH &amp; Gas Pad Work Package'!AR14</f>
        <v>0</v>
      </c>
      <c r="AS75" s="205">
        <f>'GMH &amp; Gas Pad Work Package'!AS14</f>
        <v>0</v>
      </c>
      <c r="AT75" s="205">
        <f>'GMH &amp; Gas Pad Work Package'!AT14</f>
        <v>0</v>
      </c>
      <c r="AU75" s="205">
        <f>'GMH &amp; Gas Pad Work Package'!AU14</f>
        <v>0</v>
      </c>
      <c r="AV75" s="217">
        <f>'GMH &amp; Gas Pad Work Package'!AV14</f>
        <v>0</v>
      </c>
      <c r="AW75" s="214"/>
      <c r="AX75" s="210">
        <f>'GMH &amp; Gas Pad Work Package'!AX14</f>
        <v>0</v>
      </c>
      <c r="AY75" s="214"/>
      <c r="AZ75" s="671">
        <f>'GMH &amp; Gas Pad Work Package'!AZ14</f>
        <v>10000</v>
      </c>
      <c r="BA75" s="214"/>
      <c r="BB75" s="606">
        <f>'GMH &amp; Gas Pad Work Package'!BB14</f>
        <v>0.25</v>
      </c>
      <c r="BC75" s="607">
        <f>'GMH &amp; Gas Pad Work Package'!BC14</f>
        <v>0.4</v>
      </c>
      <c r="BD75" s="214"/>
      <c r="BE75" s="210" t="str">
        <f>'GMH &amp; Gas Pad Work Package'!BE14</f>
        <v>No modifications identified yet. Subsystems to bear costs of gas monitoring and distribution racks, additional supporting infrastucture not yet identified not expected to exceed $10K</v>
      </c>
      <c r="BF75" s="214"/>
      <c r="BG75" s="216" t="str">
        <f>'GMH &amp; Gas Pad Work Package'!BG14</f>
        <v>sPHENIX Engineers, Technicians, Designers and Scientists; effort is well defined/ L4</v>
      </c>
      <c r="BH75" s="217" t="str">
        <f>'GMH &amp; Gas Pad Work Package'!BH14</f>
        <v>Rough order of magnitude estimate, but the work is fairly early though based on similar previous projects. 40% estimate uncertainty is reasonable./M5</v>
      </c>
      <c r="BI75" s="214"/>
      <c r="BJ75" s="215">
        <f>'GMH &amp; Gas Pad Work Package'!BJ14</f>
        <v>0</v>
      </c>
      <c r="BK75" s="205">
        <f>'GMH &amp; Gas Pad Work Package'!BK14</f>
        <v>0</v>
      </c>
      <c r="BL75" s="205">
        <f>'GMH &amp; Gas Pad Work Package'!BL14</f>
        <v>72</v>
      </c>
      <c r="BM75" s="205">
        <f>'GMH &amp; Gas Pad Work Package'!BM14</f>
        <v>72</v>
      </c>
      <c r="BN75" s="205">
        <f>'GMH &amp; Gas Pad Work Package'!BN14</f>
        <v>144</v>
      </c>
      <c r="BO75" s="205">
        <f>'GMH &amp; Gas Pad Work Package'!BO14</f>
        <v>0</v>
      </c>
      <c r="BP75" s="217">
        <f>'GMH &amp; Gas Pad Work Package'!BP14</f>
        <v>0</v>
      </c>
      <c r="BQ75" s="9"/>
      <c r="BR75" s="627">
        <f>'GMH &amp; Gas Pad Work Package'!BR14</f>
        <v>0</v>
      </c>
      <c r="BS75" s="628">
        <f>'GMH &amp; Gas Pad Work Package'!BS14</f>
        <v>0</v>
      </c>
      <c r="BT75" s="628">
        <f>'GMH &amp; Gas Pad Work Package'!BT14</f>
        <v>7509.5999999999995</v>
      </c>
      <c r="BU75" s="628">
        <f>'GMH &amp; Gas Pad Work Package'!BU14</f>
        <v>5839.2</v>
      </c>
      <c r="BV75" s="628">
        <f>'GMH &amp; Gas Pad Work Package'!BV14</f>
        <v>11678.4</v>
      </c>
      <c r="BW75" s="628">
        <f>'GMH &amp; Gas Pad Work Package'!BW14</f>
        <v>0</v>
      </c>
      <c r="BX75" s="629">
        <f>'GMH &amp; Gas Pad Work Package'!BX14</f>
        <v>0</v>
      </c>
      <c r="BZ75" s="533">
        <f t="shared" si="39"/>
        <v>25027.199999999997</v>
      </c>
      <c r="CA75" s="534">
        <f t="shared" si="40"/>
        <v>31283.999999999996</v>
      </c>
      <c r="CB75" s="535">
        <f t="shared" si="41"/>
        <v>14000</v>
      </c>
      <c r="CC75" s="522"/>
      <c r="CD75" s="522"/>
      <c r="CE75" s="522"/>
      <c r="CF75" s="522"/>
    </row>
    <row r="76" spans="2:84" ht="31.2">
      <c r="B76" s="206" t="str">
        <f>'GMH &amp; Gas Pad Work Package'!B15</f>
        <v>S334800</v>
      </c>
      <c r="C76" s="206" t="str">
        <f>'GMH &amp; Gas Pad Work Package'!C15</f>
        <v>Perform Gas Mixing House &amp; Gas Pad Components Acceptance</v>
      </c>
      <c r="D76" s="210" t="str">
        <f>'GMH &amp; Gas Pad Work Package'!D15</f>
        <v>Technical Scope: Perform Gas Mixing House &amp; Gas Pad Components Acceptance tests.
Work Statement: Receive, inspect and acceptance test all components for this item as appropriate.</v>
      </c>
      <c r="E76" s="47">
        <f>'GMH &amp; Gas Pad Work Package'!E15</f>
        <v>10</v>
      </c>
      <c r="F76" s="210">
        <f>'GMH &amp; Gas Pad Work Package'!F15</f>
        <v>0</v>
      </c>
      <c r="G76" s="214"/>
      <c r="H76" s="47">
        <f>'GMH &amp; Gas Pad Work Package'!H15</f>
        <v>0</v>
      </c>
      <c r="I76" s="214"/>
      <c r="J76" s="216">
        <f>'GMH &amp; Gas Pad Work Package'!J15</f>
        <v>0</v>
      </c>
      <c r="K76" s="205">
        <f>'GMH &amp; Gas Pad Work Package'!K15</f>
        <v>0</v>
      </c>
      <c r="L76" s="217">
        <f>'GMH &amp; Gas Pad Work Package'!L15</f>
        <v>0</v>
      </c>
      <c r="M76" s="214"/>
      <c r="N76" s="210">
        <f>'GMH &amp; Gas Pad Work Package'!N15</f>
        <v>8</v>
      </c>
      <c r="O76" s="214"/>
      <c r="P76" s="216">
        <f>'GMH &amp; Gas Pad Work Package'!P15</f>
        <v>0</v>
      </c>
      <c r="Q76" s="205">
        <f>'GMH &amp; Gas Pad Work Package'!Q15</f>
        <v>0</v>
      </c>
      <c r="R76" s="205">
        <f>'GMH &amp; Gas Pad Work Package'!R15</f>
        <v>8</v>
      </c>
      <c r="S76" s="217">
        <f>'GMH &amp; Gas Pad Work Package'!S15</f>
        <v>0</v>
      </c>
      <c r="T76" s="214"/>
      <c r="U76" s="210">
        <f>'GMH &amp; Gas Pad Work Package'!U15</f>
        <v>8</v>
      </c>
      <c r="V76" s="214"/>
      <c r="W76" s="216">
        <f>'GMH &amp; Gas Pad Work Package'!W15</f>
        <v>8</v>
      </c>
      <c r="X76" s="205">
        <f>'GMH &amp; Gas Pad Work Package'!X15</f>
        <v>0</v>
      </c>
      <c r="Y76" s="205">
        <f>'GMH &amp; Gas Pad Work Package'!Y15</f>
        <v>0</v>
      </c>
      <c r="Z76" s="205">
        <f>'GMH &amp; Gas Pad Work Package'!Z15</f>
        <v>0</v>
      </c>
      <c r="AA76" s="205">
        <f>'GMH &amp; Gas Pad Work Package'!AA15</f>
        <v>0</v>
      </c>
      <c r="AB76" s="217">
        <f>'GMH &amp; Gas Pad Work Package'!AB15</f>
        <v>0</v>
      </c>
      <c r="AC76" s="214"/>
      <c r="AD76" s="210">
        <f>'GMH &amp; Gas Pad Work Package'!AD15</f>
        <v>16</v>
      </c>
      <c r="AE76" s="214"/>
      <c r="AF76" s="216">
        <f>'GMH &amp; Gas Pad Work Package'!AF15</f>
        <v>8</v>
      </c>
      <c r="AG76" s="205">
        <f>'GMH &amp; Gas Pad Work Package'!AG15</f>
        <v>8</v>
      </c>
      <c r="AH76" s="205">
        <f>'GMH &amp; Gas Pad Work Package'!AH15</f>
        <v>0</v>
      </c>
      <c r="AI76" s="205">
        <f>'GMH &amp; Gas Pad Work Package'!AI15</f>
        <v>0</v>
      </c>
      <c r="AJ76" s="205">
        <f>'GMH &amp; Gas Pad Work Package'!AJ15</f>
        <v>0</v>
      </c>
      <c r="AK76" s="205">
        <f>'GMH &amp; Gas Pad Work Package'!AK15</f>
        <v>0</v>
      </c>
      <c r="AL76" s="205">
        <f>'GMH &amp; Gas Pad Work Package'!AL15</f>
        <v>0</v>
      </c>
      <c r="AM76" s="205">
        <f>'GMH &amp; Gas Pad Work Package'!AM15</f>
        <v>0</v>
      </c>
      <c r="AN76" s="217">
        <f>'GMH &amp; Gas Pad Work Package'!AN15</f>
        <v>0</v>
      </c>
      <c r="AO76" s="214"/>
      <c r="AP76" s="210">
        <f>'GMH &amp; Gas Pad Work Package'!AP15</f>
        <v>0</v>
      </c>
      <c r="AQ76" s="214"/>
      <c r="AR76" s="216">
        <f>'GMH &amp; Gas Pad Work Package'!AR15</f>
        <v>0</v>
      </c>
      <c r="AS76" s="205">
        <f>'GMH &amp; Gas Pad Work Package'!AS15</f>
        <v>0</v>
      </c>
      <c r="AT76" s="205">
        <f>'GMH &amp; Gas Pad Work Package'!AT15</f>
        <v>0</v>
      </c>
      <c r="AU76" s="205">
        <f>'GMH &amp; Gas Pad Work Package'!AU15</f>
        <v>0</v>
      </c>
      <c r="AV76" s="217">
        <f>'GMH &amp; Gas Pad Work Package'!AV15</f>
        <v>0</v>
      </c>
      <c r="AW76" s="214"/>
      <c r="AX76" s="210">
        <f>'GMH &amp; Gas Pad Work Package'!AX15</f>
        <v>0</v>
      </c>
      <c r="AY76" s="214"/>
      <c r="AZ76" s="671">
        <f>'GMH &amp; Gas Pad Work Package'!AZ15</f>
        <v>0</v>
      </c>
      <c r="BA76" s="214"/>
      <c r="BB76" s="606">
        <f>'GMH &amp; Gas Pad Work Package'!BB15</f>
        <v>0.25</v>
      </c>
      <c r="BC76" s="607">
        <f>'GMH &amp; Gas Pad Work Package'!BC15</f>
        <v>0</v>
      </c>
      <c r="BD76" s="214"/>
      <c r="BE76" s="210">
        <f>'GMH &amp; Gas Pad Work Package'!BE15</f>
        <v>0</v>
      </c>
      <c r="BF76" s="214"/>
      <c r="BG76" s="216" t="str">
        <f>'GMH &amp; Gas Pad Work Package'!BG15</f>
        <v>sPHENIX Engineers, Technicians, Designers and Scientists; effort is well defined/ L4</v>
      </c>
      <c r="BH76" s="217" t="str">
        <f>'GMH &amp; Gas Pad Work Package'!BH15</f>
        <v>No Materials required for this task/M1</v>
      </c>
      <c r="BI76" s="214"/>
      <c r="BJ76" s="215">
        <f>'GMH &amp; Gas Pad Work Package'!BJ15</f>
        <v>0</v>
      </c>
      <c r="BK76" s="205">
        <f>'GMH &amp; Gas Pad Work Package'!BK15</f>
        <v>0</v>
      </c>
      <c r="BL76" s="205">
        <f>'GMH &amp; Gas Pad Work Package'!BL15</f>
        <v>8</v>
      </c>
      <c r="BM76" s="205">
        <f>'GMH &amp; Gas Pad Work Package'!BM15</f>
        <v>8</v>
      </c>
      <c r="BN76" s="205">
        <f>'GMH &amp; Gas Pad Work Package'!BN15</f>
        <v>16</v>
      </c>
      <c r="BO76" s="205">
        <f>'GMH &amp; Gas Pad Work Package'!BO15</f>
        <v>0</v>
      </c>
      <c r="BP76" s="217">
        <f>'GMH &amp; Gas Pad Work Package'!BP15</f>
        <v>0</v>
      </c>
      <c r="BQ76" s="9"/>
      <c r="BR76" s="627">
        <f>'GMH &amp; Gas Pad Work Package'!BR15</f>
        <v>0</v>
      </c>
      <c r="BS76" s="628">
        <f>'GMH &amp; Gas Pad Work Package'!BS15</f>
        <v>0</v>
      </c>
      <c r="BT76" s="628">
        <f>'GMH &amp; Gas Pad Work Package'!BT15</f>
        <v>834.4</v>
      </c>
      <c r="BU76" s="628">
        <f>'GMH &amp; Gas Pad Work Package'!BU15</f>
        <v>648.79999999999995</v>
      </c>
      <c r="BV76" s="628">
        <f>'GMH &amp; Gas Pad Work Package'!BV15</f>
        <v>1297.5999999999999</v>
      </c>
      <c r="BW76" s="628">
        <f>'GMH &amp; Gas Pad Work Package'!BW15</f>
        <v>0</v>
      </c>
      <c r="BX76" s="629">
        <f>'GMH &amp; Gas Pad Work Package'!BX15</f>
        <v>0</v>
      </c>
      <c r="BZ76" s="533">
        <f t="shared" si="39"/>
        <v>2780.7999999999997</v>
      </c>
      <c r="CA76" s="534">
        <f t="shared" si="40"/>
        <v>3475.9999999999995</v>
      </c>
      <c r="CB76" s="535">
        <f t="shared" si="41"/>
        <v>0</v>
      </c>
      <c r="CC76" s="522"/>
      <c r="CD76" s="522"/>
      <c r="CE76" s="522"/>
      <c r="CF76" s="522"/>
    </row>
    <row r="77" spans="2:84" ht="31.8" thickBot="1">
      <c r="B77" s="223" t="str">
        <f>'GMH &amp; Gas Pad Work Package'!B16</f>
        <v>S334900</v>
      </c>
      <c r="C77" s="223" t="str">
        <f>'GMH &amp; Gas Pad Work Package'!C16</f>
        <v>Gas Mixing House &amp; Gas Pad  Components Ready for Installation</v>
      </c>
      <c r="D77" s="225" t="str">
        <f>'GMH &amp; Gas Pad Work Package'!D16</f>
        <v>Milestone</v>
      </c>
      <c r="E77" s="244">
        <f>'GMH &amp; Gas Pad Work Package'!E16</f>
        <v>0</v>
      </c>
      <c r="F77" s="225">
        <f>'GMH &amp; Gas Pad Work Package'!F16</f>
        <v>0</v>
      </c>
      <c r="G77" s="226"/>
      <c r="H77" s="244">
        <f>'GMH &amp; Gas Pad Work Package'!H16</f>
        <v>0</v>
      </c>
      <c r="I77" s="226"/>
      <c r="J77" s="227">
        <f>'GMH &amp; Gas Pad Work Package'!J16</f>
        <v>0</v>
      </c>
      <c r="K77" s="228">
        <f>'GMH &amp; Gas Pad Work Package'!K16</f>
        <v>0</v>
      </c>
      <c r="L77" s="229">
        <f>'GMH &amp; Gas Pad Work Package'!L16</f>
        <v>0</v>
      </c>
      <c r="M77" s="226"/>
      <c r="N77" s="225">
        <f>'GMH &amp; Gas Pad Work Package'!N16</f>
        <v>0</v>
      </c>
      <c r="O77" s="226"/>
      <c r="P77" s="227">
        <f>'GMH &amp; Gas Pad Work Package'!P16</f>
        <v>0</v>
      </c>
      <c r="Q77" s="228">
        <f>'GMH &amp; Gas Pad Work Package'!Q16</f>
        <v>0</v>
      </c>
      <c r="R77" s="228">
        <f>'GMH &amp; Gas Pad Work Package'!R16</f>
        <v>0</v>
      </c>
      <c r="S77" s="229">
        <f>'GMH &amp; Gas Pad Work Package'!S16</f>
        <v>0</v>
      </c>
      <c r="T77" s="226"/>
      <c r="U77" s="225">
        <f>'GMH &amp; Gas Pad Work Package'!U16</f>
        <v>0</v>
      </c>
      <c r="V77" s="226"/>
      <c r="W77" s="227">
        <f>'GMH &amp; Gas Pad Work Package'!W16</f>
        <v>0</v>
      </c>
      <c r="X77" s="228">
        <f>'GMH &amp; Gas Pad Work Package'!X16</f>
        <v>0</v>
      </c>
      <c r="Y77" s="228">
        <f>'GMH &amp; Gas Pad Work Package'!Y16</f>
        <v>0</v>
      </c>
      <c r="Z77" s="228">
        <f>'GMH &amp; Gas Pad Work Package'!Z16</f>
        <v>0</v>
      </c>
      <c r="AA77" s="228">
        <f>'GMH &amp; Gas Pad Work Package'!AA16</f>
        <v>0</v>
      </c>
      <c r="AB77" s="229">
        <f>'GMH &amp; Gas Pad Work Package'!AB16</f>
        <v>0</v>
      </c>
      <c r="AC77" s="226"/>
      <c r="AD77" s="225">
        <f>'GMH &amp; Gas Pad Work Package'!AD16</f>
        <v>0</v>
      </c>
      <c r="AE77" s="226"/>
      <c r="AF77" s="227">
        <f>'GMH &amp; Gas Pad Work Package'!AF16</f>
        <v>0</v>
      </c>
      <c r="AG77" s="228">
        <f>'GMH &amp; Gas Pad Work Package'!AG16</f>
        <v>0</v>
      </c>
      <c r="AH77" s="228">
        <f>'GMH &amp; Gas Pad Work Package'!AH16</f>
        <v>0</v>
      </c>
      <c r="AI77" s="228">
        <f>'GMH &amp; Gas Pad Work Package'!AI16</f>
        <v>0</v>
      </c>
      <c r="AJ77" s="228">
        <f>'GMH &amp; Gas Pad Work Package'!AJ16</f>
        <v>0</v>
      </c>
      <c r="AK77" s="228">
        <f>'GMH &amp; Gas Pad Work Package'!AK16</f>
        <v>0</v>
      </c>
      <c r="AL77" s="228">
        <f>'GMH &amp; Gas Pad Work Package'!AL16</f>
        <v>0</v>
      </c>
      <c r="AM77" s="228">
        <f>'GMH &amp; Gas Pad Work Package'!AM16</f>
        <v>0</v>
      </c>
      <c r="AN77" s="229">
        <f>'GMH &amp; Gas Pad Work Package'!AN16</f>
        <v>0</v>
      </c>
      <c r="AO77" s="226"/>
      <c r="AP77" s="225">
        <f>'GMH &amp; Gas Pad Work Package'!AP16</f>
        <v>0</v>
      </c>
      <c r="AQ77" s="226"/>
      <c r="AR77" s="227">
        <f>'GMH &amp; Gas Pad Work Package'!AR16</f>
        <v>0</v>
      </c>
      <c r="AS77" s="228">
        <f>'GMH &amp; Gas Pad Work Package'!AS16</f>
        <v>0</v>
      </c>
      <c r="AT77" s="228">
        <f>'GMH &amp; Gas Pad Work Package'!AT16</f>
        <v>0</v>
      </c>
      <c r="AU77" s="228">
        <f>'GMH &amp; Gas Pad Work Package'!AU16</f>
        <v>0</v>
      </c>
      <c r="AV77" s="229">
        <f>'GMH &amp; Gas Pad Work Package'!AV16</f>
        <v>0</v>
      </c>
      <c r="AW77" s="226"/>
      <c r="AX77" s="225">
        <f>'GMH &amp; Gas Pad Work Package'!AX16</f>
        <v>0</v>
      </c>
      <c r="AY77" s="226"/>
      <c r="AZ77" s="672">
        <f>'GMH &amp; Gas Pad Work Package'!AZ16</f>
        <v>0</v>
      </c>
      <c r="BA77" s="226"/>
      <c r="BB77" s="608">
        <f>'GMH &amp; Gas Pad Work Package'!BB16</f>
        <v>0</v>
      </c>
      <c r="BC77" s="609">
        <f>'GMH &amp; Gas Pad Work Package'!BC16</f>
        <v>0</v>
      </c>
      <c r="BD77" s="226"/>
      <c r="BE77" s="225" t="str">
        <f>'GMH &amp; Gas Pad Work Package'!BE16</f>
        <v/>
      </c>
      <c r="BF77" s="226"/>
      <c r="BG77" s="227" t="str">
        <f>'GMH &amp; Gas Pad Work Package'!BG16</f>
        <v>n/a</v>
      </c>
      <c r="BH77" s="229" t="str">
        <f>'GMH &amp; Gas Pad Work Package'!BH16</f>
        <v>n/a</v>
      </c>
      <c r="BI77" s="226"/>
      <c r="BJ77" s="246">
        <f>'GMH &amp; Gas Pad Work Package'!BJ16</f>
        <v>0</v>
      </c>
      <c r="BK77" s="228">
        <f>'GMH &amp; Gas Pad Work Package'!BK16</f>
        <v>0</v>
      </c>
      <c r="BL77" s="228">
        <f>'GMH &amp; Gas Pad Work Package'!BL16</f>
        <v>0</v>
      </c>
      <c r="BM77" s="228">
        <f>'GMH &amp; Gas Pad Work Package'!BM16</f>
        <v>0</v>
      </c>
      <c r="BN77" s="228">
        <f>'GMH &amp; Gas Pad Work Package'!BN16</f>
        <v>0</v>
      </c>
      <c r="BO77" s="228">
        <f>'GMH &amp; Gas Pad Work Package'!BO16</f>
        <v>0</v>
      </c>
      <c r="BP77" s="229">
        <f>'GMH &amp; Gas Pad Work Package'!BP16</f>
        <v>0</v>
      </c>
      <c r="BQ77" s="9"/>
      <c r="BR77" s="630">
        <f>'GMH &amp; Gas Pad Work Package'!BR16</f>
        <v>0</v>
      </c>
      <c r="BS77" s="631">
        <f>'GMH &amp; Gas Pad Work Package'!BS16</f>
        <v>0</v>
      </c>
      <c r="BT77" s="631">
        <f>'GMH &amp; Gas Pad Work Package'!BT16</f>
        <v>0</v>
      </c>
      <c r="BU77" s="631">
        <f>'GMH &amp; Gas Pad Work Package'!BU16</f>
        <v>0</v>
      </c>
      <c r="BV77" s="631">
        <f>'GMH &amp; Gas Pad Work Package'!BV16</f>
        <v>0</v>
      </c>
      <c r="BW77" s="631">
        <f>'GMH &amp; Gas Pad Work Package'!BW16</f>
        <v>0</v>
      </c>
      <c r="BX77" s="632">
        <f>'GMH &amp; Gas Pad Work Package'!BX16</f>
        <v>0</v>
      </c>
      <c r="BZ77" s="633">
        <f t="shared" si="39"/>
        <v>0</v>
      </c>
      <c r="CA77" s="634">
        <f t="shared" si="40"/>
        <v>0</v>
      </c>
      <c r="CB77" s="635">
        <f t="shared" si="41"/>
        <v>0</v>
      </c>
      <c r="CC77" s="522"/>
      <c r="CD77" s="522"/>
      <c r="CE77" s="522"/>
      <c r="CF77" s="522"/>
    </row>
    <row r="78" spans="2:84" ht="21.6" thickBot="1">
      <c r="B78" s="681" t="str">
        <f>'Rack Room Work Package'!C4</f>
        <v>2.04.01.07</v>
      </c>
      <c r="C78" s="201" t="str">
        <f>'Rack Room Work Package'!C5</f>
        <v>Rack Room Modifications Work Package</v>
      </c>
      <c r="D78" s="235"/>
      <c r="E78" s="54"/>
      <c r="F78" s="54"/>
      <c r="G78" s="353"/>
      <c r="H78" s="54"/>
      <c r="I78" s="353"/>
      <c r="J78" s="236"/>
      <c r="K78" s="237"/>
      <c r="L78" s="238"/>
      <c r="M78" s="353"/>
      <c r="N78" s="54"/>
      <c r="O78" s="353"/>
      <c r="P78" s="236"/>
      <c r="Q78" s="237"/>
      <c r="R78" s="237"/>
      <c r="S78" s="238"/>
      <c r="T78" s="353"/>
      <c r="U78" s="54"/>
      <c r="V78" s="353"/>
      <c r="W78" s="236"/>
      <c r="X78" s="237"/>
      <c r="Y78" s="237"/>
      <c r="Z78" s="237"/>
      <c r="AA78" s="237"/>
      <c r="AB78" s="238"/>
      <c r="AC78" s="353"/>
      <c r="AD78" s="54"/>
      <c r="AE78" s="353"/>
      <c r="AF78" s="236"/>
      <c r="AG78" s="237"/>
      <c r="AH78" s="237"/>
      <c r="AI78" s="237"/>
      <c r="AJ78" s="237"/>
      <c r="AK78" s="237"/>
      <c r="AL78" s="237"/>
      <c r="AM78" s="237"/>
      <c r="AN78" s="238"/>
      <c r="AO78" s="353"/>
      <c r="AP78" s="54"/>
      <c r="AQ78" s="353"/>
      <c r="AR78" s="236"/>
      <c r="AS78" s="237"/>
      <c r="AT78" s="237"/>
      <c r="AU78" s="237"/>
      <c r="AV78" s="238"/>
      <c r="AW78" s="55"/>
      <c r="AX78" s="54"/>
      <c r="AY78" s="55"/>
      <c r="AZ78" s="669">
        <f t="shared" ref="AZ78" si="42">SUM(AZ79:AZ88)</f>
        <v>20000</v>
      </c>
      <c r="BA78" s="240"/>
      <c r="BB78" s="596"/>
      <c r="BC78" s="597"/>
      <c r="BD78" s="55"/>
      <c r="BE78" s="54"/>
      <c r="BF78" s="55"/>
      <c r="BG78" s="236"/>
      <c r="BH78" s="238"/>
      <c r="BI78" s="55"/>
      <c r="BJ78" s="967"/>
      <c r="BK78" s="968"/>
      <c r="BL78" s="968"/>
      <c r="BM78" s="968"/>
      <c r="BN78" s="968"/>
      <c r="BO78" s="968"/>
      <c r="BP78" s="969"/>
      <c r="BQ78" s="9"/>
      <c r="BR78" s="642">
        <f>SUM(BR79:BR88)</f>
        <v>0</v>
      </c>
      <c r="BS78" s="643">
        <f t="shared" ref="BS78:BX78" si="43">SUM(BS79:BS88)</f>
        <v>6804</v>
      </c>
      <c r="BT78" s="643">
        <f t="shared" si="43"/>
        <v>18356.800000000003</v>
      </c>
      <c r="BU78" s="643">
        <f t="shared" si="43"/>
        <v>7461.2</v>
      </c>
      <c r="BV78" s="643">
        <f t="shared" si="43"/>
        <v>22059.199999999997</v>
      </c>
      <c r="BW78" s="643">
        <f t="shared" si="43"/>
        <v>0</v>
      </c>
      <c r="BX78" s="644">
        <f t="shared" si="43"/>
        <v>0</v>
      </c>
      <c r="BZ78" s="645">
        <f t="shared" ref="BZ78:CB78" si="44">SUM(BZ79:BZ88)</f>
        <v>54681.19999999999</v>
      </c>
      <c r="CA78" s="646">
        <f t="shared" si="44"/>
        <v>68351.5</v>
      </c>
      <c r="CB78" s="647">
        <f t="shared" si="44"/>
        <v>28000</v>
      </c>
      <c r="CC78" s="522"/>
      <c r="CD78" s="522"/>
      <c r="CE78" s="522"/>
      <c r="CF78" s="522"/>
    </row>
    <row r="79" spans="2:84" ht="31.2">
      <c r="B79" s="224" t="str">
        <f>'Rack Room Work Package'!B7</f>
        <v>S335000</v>
      </c>
      <c r="C79" s="224" t="str">
        <f>'Rack Room Work Package'!C7</f>
        <v xml:space="preserve">Analyze Rack Room Modifications Requirements </v>
      </c>
      <c r="D79" s="230" t="str">
        <f>'Rack Room Work Package'!D7</f>
        <v>Technical Scope : Analyze Rack Room Modifications Requirements. 
Work Statement: Gather all relevant information from existing PHENIX documentation.</v>
      </c>
      <c r="E79" s="252">
        <f>'Rack Room Work Package'!E7</f>
        <v>40</v>
      </c>
      <c r="F79" s="230">
        <f>'Rack Room Work Package'!F7</f>
        <v>0</v>
      </c>
      <c r="G79" s="231"/>
      <c r="H79" s="252">
        <f>'Rack Room Work Package'!H7</f>
        <v>32</v>
      </c>
      <c r="I79" s="231"/>
      <c r="J79" s="232">
        <f>'Rack Room Work Package'!J7</f>
        <v>0</v>
      </c>
      <c r="K79" s="233">
        <f>'Rack Room Work Package'!K7</f>
        <v>32</v>
      </c>
      <c r="L79" s="234">
        <f>'Rack Room Work Package'!L7</f>
        <v>0</v>
      </c>
      <c r="M79" s="231"/>
      <c r="N79" s="230">
        <f>'Rack Room Work Package'!N7</f>
        <v>32</v>
      </c>
      <c r="O79" s="231"/>
      <c r="P79" s="232">
        <f>'Rack Room Work Package'!P7</f>
        <v>0</v>
      </c>
      <c r="Q79" s="233">
        <f>'Rack Room Work Package'!Q7</f>
        <v>0</v>
      </c>
      <c r="R79" s="233">
        <f>'Rack Room Work Package'!R7</f>
        <v>0</v>
      </c>
      <c r="S79" s="234">
        <f>'Rack Room Work Package'!S7</f>
        <v>32</v>
      </c>
      <c r="T79" s="231"/>
      <c r="U79" s="230">
        <f>'Rack Room Work Package'!U7</f>
        <v>32</v>
      </c>
      <c r="V79" s="231"/>
      <c r="W79" s="232">
        <f>'Rack Room Work Package'!W7</f>
        <v>0</v>
      </c>
      <c r="X79" s="233">
        <f>'Rack Room Work Package'!X7</f>
        <v>32</v>
      </c>
      <c r="Y79" s="233">
        <f>'Rack Room Work Package'!Y7</f>
        <v>0</v>
      </c>
      <c r="Z79" s="233">
        <f>'Rack Room Work Package'!Z7</f>
        <v>0</v>
      </c>
      <c r="AA79" s="233">
        <f>'Rack Room Work Package'!AA7</f>
        <v>0</v>
      </c>
      <c r="AB79" s="234">
        <f>'Rack Room Work Package'!AB7</f>
        <v>0</v>
      </c>
      <c r="AC79" s="231"/>
      <c r="AD79" s="230">
        <f>'Rack Room Work Package'!AD7</f>
        <v>64</v>
      </c>
      <c r="AE79" s="231"/>
      <c r="AF79" s="232">
        <f>'Rack Room Work Package'!AF7</f>
        <v>32</v>
      </c>
      <c r="AG79" s="233">
        <f>'Rack Room Work Package'!AG7</f>
        <v>32</v>
      </c>
      <c r="AH79" s="233">
        <f>'Rack Room Work Package'!AH7</f>
        <v>0</v>
      </c>
      <c r="AI79" s="233">
        <f>'Rack Room Work Package'!AI7</f>
        <v>0</v>
      </c>
      <c r="AJ79" s="233">
        <f>'Rack Room Work Package'!AJ7</f>
        <v>0</v>
      </c>
      <c r="AK79" s="233">
        <f>'Rack Room Work Package'!AK7</f>
        <v>0</v>
      </c>
      <c r="AL79" s="233">
        <f>'Rack Room Work Package'!AL7</f>
        <v>0</v>
      </c>
      <c r="AM79" s="233">
        <f>'Rack Room Work Package'!AM7</f>
        <v>0</v>
      </c>
      <c r="AN79" s="234">
        <f>'Rack Room Work Package'!AN7</f>
        <v>0</v>
      </c>
      <c r="AO79" s="231"/>
      <c r="AP79" s="230">
        <f>'Rack Room Work Package'!AP7</f>
        <v>0</v>
      </c>
      <c r="AQ79" s="231"/>
      <c r="AR79" s="232">
        <f>'Rack Room Work Package'!AR7</f>
        <v>0</v>
      </c>
      <c r="AS79" s="233">
        <f>'Rack Room Work Package'!AS7</f>
        <v>0</v>
      </c>
      <c r="AT79" s="233">
        <f>'Rack Room Work Package'!AT7</f>
        <v>0</v>
      </c>
      <c r="AU79" s="233">
        <f>'Rack Room Work Package'!AU7</f>
        <v>0</v>
      </c>
      <c r="AV79" s="234">
        <f>'Rack Room Work Package'!AV7</f>
        <v>0</v>
      </c>
      <c r="AW79" s="231"/>
      <c r="AX79" s="230">
        <f>'Rack Room Work Package'!AX7</f>
        <v>0</v>
      </c>
      <c r="AY79" s="231"/>
      <c r="AZ79" s="670">
        <f>'Rack Room Work Package'!AZ7</f>
        <v>0</v>
      </c>
      <c r="BA79" s="231"/>
      <c r="BB79" s="604">
        <f>'Rack Room Work Package'!BB7</f>
        <v>0.25</v>
      </c>
      <c r="BC79" s="605">
        <f>'Rack Room Work Package'!BC7</f>
        <v>0</v>
      </c>
      <c r="BD79" s="231"/>
      <c r="BE79" s="230">
        <f>'Rack Room Work Package'!BE7</f>
        <v>0</v>
      </c>
      <c r="BF79" s="231"/>
      <c r="BG79" s="232" t="str">
        <f>'Rack Room Work Package'!BG7</f>
        <v>sPHENIX Engineers, Technicians, Designers and Scientists; effort is well defined/ L4</v>
      </c>
      <c r="BH79" s="234" t="str">
        <f>'Rack Room Work Package'!BH7</f>
        <v>No Materials required for this task/M1</v>
      </c>
      <c r="BI79" s="231"/>
      <c r="BJ79" s="254">
        <f>'Rack Room Work Package'!BJ7</f>
        <v>0</v>
      </c>
      <c r="BK79" s="233">
        <f>'Rack Room Work Package'!BK7</f>
        <v>32</v>
      </c>
      <c r="BL79" s="233">
        <f>'Rack Room Work Package'!BL7</f>
        <v>32</v>
      </c>
      <c r="BM79" s="233">
        <f>'Rack Room Work Package'!BM7</f>
        <v>32</v>
      </c>
      <c r="BN79" s="233">
        <f>'Rack Room Work Package'!BN7</f>
        <v>64</v>
      </c>
      <c r="BO79" s="233">
        <f>'Rack Room Work Package'!BO7</f>
        <v>0</v>
      </c>
      <c r="BP79" s="234">
        <f>'Rack Room Work Package'!BP7</f>
        <v>0</v>
      </c>
      <c r="BQ79" s="9"/>
      <c r="BR79" s="651">
        <f>'Rack Room Work Package'!BR7</f>
        <v>0</v>
      </c>
      <c r="BS79" s="652">
        <f>'Rack Room Work Package'!BS7</f>
        <v>3888</v>
      </c>
      <c r="BT79" s="652">
        <f>'Rack Room Work Package'!BT7</f>
        <v>3337.6</v>
      </c>
      <c r="BU79" s="652">
        <f>'Rack Room Work Package'!BU7</f>
        <v>2595.1999999999998</v>
      </c>
      <c r="BV79" s="652">
        <f>'Rack Room Work Package'!BV7</f>
        <v>5190.3999999999996</v>
      </c>
      <c r="BW79" s="652">
        <f>'Rack Room Work Package'!BW7</f>
        <v>0</v>
      </c>
      <c r="BX79" s="653">
        <f>'Rack Room Work Package'!BX7</f>
        <v>0</v>
      </c>
      <c r="BZ79" s="639">
        <f t="shared" ref="BZ79:BZ88" si="45">SUM(BR79:BX79)</f>
        <v>15011.199999999999</v>
      </c>
      <c r="CA79" s="640">
        <f t="shared" ref="CA79:CA88" si="46">BZ79*(1+BB79)</f>
        <v>18764</v>
      </c>
      <c r="CB79" s="641">
        <f t="shared" ref="CB79:CB88" si="47">AZ79*(1+BC79)</f>
        <v>0</v>
      </c>
      <c r="CC79" s="522"/>
      <c r="CD79" s="522"/>
      <c r="CE79" s="522"/>
      <c r="CF79" s="522"/>
    </row>
    <row r="80" spans="2:84" ht="46.8">
      <c r="B80" s="206" t="str">
        <f>'Rack Room Work Package'!B8</f>
        <v>S335100</v>
      </c>
      <c r="C80" s="206" t="str">
        <f>'Rack Room Work Package'!C8</f>
        <v>Create Rack Room Modifications Schematic Design and Specification Control Documents</v>
      </c>
      <c r="D80" s="210" t="str">
        <f>'Rack Room Work Package'!D8</f>
        <v>Technical Scope: Create Rack Room Modifications Schematic Design and Specification Control Documents.
Work Statement: Make appropriate detail drawings for Rack Room modifications.</v>
      </c>
      <c r="E80" s="47">
        <f>'Rack Room Work Package'!E8</f>
        <v>40</v>
      </c>
      <c r="F80" s="210">
        <f>'Rack Room Work Package'!F8</f>
        <v>0</v>
      </c>
      <c r="G80" s="214"/>
      <c r="H80" s="47">
        <f>'Rack Room Work Package'!H8</f>
        <v>0</v>
      </c>
      <c r="I80" s="214"/>
      <c r="J80" s="216">
        <f>'Rack Room Work Package'!J8</f>
        <v>0</v>
      </c>
      <c r="K80" s="205">
        <f>'Rack Room Work Package'!K8</f>
        <v>0</v>
      </c>
      <c r="L80" s="217">
        <f>'Rack Room Work Package'!L8</f>
        <v>0</v>
      </c>
      <c r="M80" s="214"/>
      <c r="N80" s="210">
        <f>'Rack Room Work Package'!N8</f>
        <v>32</v>
      </c>
      <c r="O80" s="214"/>
      <c r="P80" s="216">
        <f>'Rack Room Work Package'!P8</f>
        <v>0</v>
      </c>
      <c r="Q80" s="205">
        <f>'Rack Room Work Package'!Q8</f>
        <v>0</v>
      </c>
      <c r="R80" s="205">
        <f>'Rack Room Work Package'!R8</f>
        <v>0</v>
      </c>
      <c r="S80" s="217">
        <f>'Rack Room Work Package'!S8</f>
        <v>32</v>
      </c>
      <c r="T80" s="214"/>
      <c r="U80" s="210">
        <f>'Rack Room Work Package'!U8</f>
        <v>8</v>
      </c>
      <c r="V80" s="214"/>
      <c r="W80" s="216">
        <f>'Rack Room Work Package'!W8</f>
        <v>4</v>
      </c>
      <c r="X80" s="205">
        <f>'Rack Room Work Package'!X8</f>
        <v>4</v>
      </c>
      <c r="Y80" s="205">
        <f>'Rack Room Work Package'!Y8</f>
        <v>0</v>
      </c>
      <c r="Z80" s="205">
        <f>'Rack Room Work Package'!Z8</f>
        <v>0</v>
      </c>
      <c r="AA80" s="205">
        <f>'Rack Room Work Package'!AA8</f>
        <v>0</v>
      </c>
      <c r="AB80" s="217">
        <f>'Rack Room Work Package'!AB8</f>
        <v>0</v>
      </c>
      <c r="AC80" s="214"/>
      <c r="AD80" s="210">
        <f>'Rack Room Work Package'!AD8</f>
        <v>0</v>
      </c>
      <c r="AE80" s="214"/>
      <c r="AF80" s="216">
        <f>'Rack Room Work Package'!AF8</f>
        <v>0</v>
      </c>
      <c r="AG80" s="205">
        <f>'Rack Room Work Package'!AG8</f>
        <v>0</v>
      </c>
      <c r="AH80" s="205">
        <f>'Rack Room Work Package'!AH8</f>
        <v>0</v>
      </c>
      <c r="AI80" s="205">
        <f>'Rack Room Work Package'!AI8</f>
        <v>0</v>
      </c>
      <c r="AJ80" s="205">
        <f>'Rack Room Work Package'!AJ8</f>
        <v>0</v>
      </c>
      <c r="AK80" s="205">
        <f>'Rack Room Work Package'!AK8</f>
        <v>0</v>
      </c>
      <c r="AL80" s="205">
        <f>'Rack Room Work Package'!AL8</f>
        <v>0</v>
      </c>
      <c r="AM80" s="205">
        <f>'Rack Room Work Package'!AM8</f>
        <v>0</v>
      </c>
      <c r="AN80" s="217">
        <f>'Rack Room Work Package'!AN8</f>
        <v>0</v>
      </c>
      <c r="AO80" s="214"/>
      <c r="AP80" s="210">
        <f>'Rack Room Work Package'!AP8</f>
        <v>0</v>
      </c>
      <c r="AQ80" s="214"/>
      <c r="AR80" s="216">
        <f>'Rack Room Work Package'!AR8</f>
        <v>0</v>
      </c>
      <c r="AS80" s="205">
        <f>'Rack Room Work Package'!AS8</f>
        <v>0</v>
      </c>
      <c r="AT80" s="205">
        <f>'Rack Room Work Package'!AT8</f>
        <v>0</v>
      </c>
      <c r="AU80" s="205">
        <f>'Rack Room Work Package'!AU8</f>
        <v>0</v>
      </c>
      <c r="AV80" s="217">
        <f>'Rack Room Work Package'!AV8</f>
        <v>0</v>
      </c>
      <c r="AW80" s="214"/>
      <c r="AX80" s="210">
        <f>'Rack Room Work Package'!AX8</f>
        <v>0</v>
      </c>
      <c r="AY80" s="214"/>
      <c r="AZ80" s="671">
        <f>'Rack Room Work Package'!AZ8</f>
        <v>0</v>
      </c>
      <c r="BA80" s="214"/>
      <c r="BB80" s="606">
        <f>'Rack Room Work Package'!BB8</f>
        <v>0.25</v>
      </c>
      <c r="BC80" s="607">
        <f>'Rack Room Work Package'!BC8</f>
        <v>0</v>
      </c>
      <c r="BD80" s="214"/>
      <c r="BE80" s="210">
        <f>'Rack Room Work Package'!BE8</f>
        <v>0</v>
      </c>
      <c r="BF80" s="214"/>
      <c r="BG80" s="216" t="str">
        <f>'Rack Room Work Package'!BG8</f>
        <v>sPHENIX Engineers, Technicians, Designers and Scientists; effort is well defined/ L4</v>
      </c>
      <c r="BH80" s="217" t="str">
        <f>'Rack Room Work Package'!BH8</f>
        <v>No Materials required for this task/M1</v>
      </c>
      <c r="BI80" s="214"/>
      <c r="BJ80" s="215">
        <f>'Rack Room Work Package'!BJ8</f>
        <v>0</v>
      </c>
      <c r="BK80" s="205">
        <f>'Rack Room Work Package'!BK8</f>
        <v>0</v>
      </c>
      <c r="BL80" s="205">
        <f>'Rack Room Work Package'!BL8</f>
        <v>32</v>
      </c>
      <c r="BM80" s="205">
        <f>'Rack Room Work Package'!BM8</f>
        <v>8</v>
      </c>
      <c r="BN80" s="205">
        <f>'Rack Room Work Package'!BN8</f>
        <v>0</v>
      </c>
      <c r="BO80" s="205">
        <f>'Rack Room Work Package'!BO8</f>
        <v>0</v>
      </c>
      <c r="BP80" s="217">
        <f>'Rack Room Work Package'!BP8</f>
        <v>0</v>
      </c>
      <c r="BQ80" s="9"/>
      <c r="BR80" s="616">
        <f>'Rack Room Work Package'!BR8</f>
        <v>0</v>
      </c>
      <c r="BS80" s="617">
        <f>'Rack Room Work Package'!BS8</f>
        <v>0</v>
      </c>
      <c r="BT80" s="617">
        <f>'Rack Room Work Package'!BT8</f>
        <v>3337.6</v>
      </c>
      <c r="BU80" s="617">
        <f>'Rack Room Work Package'!BU8</f>
        <v>648.79999999999995</v>
      </c>
      <c r="BV80" s="617">
        <f>'Rack Room Work Package'!BV8</f>
        <v>0</v>
      </c>
      <c r="BW80" s="617">
        <f>'Rack Room Work Package'!BW8</f>
        <v>0</v>
      </c>
      <c r="BX80" s="618">
        <f>'Rack Room Work Package'!BX8</f>
        <v>0</v>
      </c>
      <c r="BZ80" s="533">
        <f t="shared" si="45"/>
        <v>3986.3999999999996</v>
      </c>
      <c r="CA80" s="534">
        <f t="shared" si="46"/>
        <v>4983</v>
      </c>
      <c r="CB80" s="535">
        <f t="shared" si="47"/>
        <v>0</v>
      </c>
      <c r="CC80" s="522"/>
      <c r="CD80" s="522"/>
      <c r="CE80" s="522"/>
      <c r="CF80" s="522"/>
    </row>
    <row r="81" spans="2:84" ht="31.2">
      <c r="B81" s="206" t="str">
        <f>'Rack Room Work Package'!B9</f>
        <v>S335200</v>
      </c>
      <c r="C81" s="206" t="str">
        <f>'Rack Room Work Package'!C9</f>
        <v>Review Rack Room Modifications Components Design/Safety</v>
      </c>
      <c r="D81" s="210" t="str">
        <f>'Rack Room Work Package'!D9</f>
        <v>Technical Scope: Review Rack Room Modifications Components Design/Safety criteria.
Work Statement: Prepare documents and presentations as appropriate for review by CAD Safety Committee.</v>
      </c>
      <c r="E81" s="47">
        <f>'Rack Room Work Package'!E9</f>
        <v>10</v>
      </c>
      <c r="F81" s="210">
        <f>'Rack Room Work Package'!F9</f>
        <v>0</v>
      </c>
      <c r="G81" s="214"/>
      <c r="H81" s="47">
        <f>'Rack Room Work Package'!H9</f>
        <v>8</v>
      </c>
      <c r="I81" s="214"/>
      <c r="J81" s="216">
        <f>'Rack Room Work Package'!J9</f>
        <v>0</v>
      </c>
      <c r="K81" s="205">
        <f>'Rack Room Work Package'!K9</f>
        <v>8</v>
      </c>
      <c r="L81" s="217">
        <f>'Rack Room Work Package'!L9</f>
        <v>0</v>
      </c>
      <c r="M81" s="214"/>
      <c r="N81" s="210">
        <f>'Rack Room Work Package'!N9</f>
        <v>8</v>
      </c>
      <c r="O81" s="214"/>
      <c r="P81" s="216">
        <f>'Rack Room Work Package'!P9</f>
        <v>0</v>
      </c>
      <c r="Q81" s="205">
        <f>'Rack Room Work Package'!Q9</f>
        <v>0</v>
      </c>
      <c r="R81" s="205">
        <f>'Rack Room Work Package'!R9</f>
        <v>0</v>
      </c>
      <c r="S81" s="217">
        <f>'Rack Room Work Package'!S9</f>
        <v>8</v>
      </c>
      <c r="T81" s="214"/>
      <c r="U81" s="210">
        <f>'Rack Room Work Package'!U9</f>
        <v>0</v>
      </c>
      <c r="V81" s="214"/>
      <c r="W81" s="216">
        <f>'Rack Room Work Package'!W9</f>
        <v>0</v>
      </c>
      <c r="X81" s="205">
        <f>'Rack Room Work Package'!X9</f>
        <v>0</v>
      </c>
      <c r="Y81" s="205">
        <f>'Rack Room Work Package'!Y9</f>
        <v>0</v>
      </c>
      <c r="Z81" s="205">
        <f>'Rack Room Work Package'!Z9</f>
        <v>0</v>
      </c>
      <c r="AA81" s="205">
        <f>'Rack Room Work Package'!AA9</f>
        <v>0</v>
      </c>
      <c r="AB81" s="217">
        <f>'Rack Room Work Package'!AB9</f>
        <v>0</v>
      </c>
      <c r="AC81" s="214"/>
      <c r="AD81" s="210">
        <f>'Rack Room Work Package'!AD9</f>
        <v>0</v>
      </c>
      <c r="AE81" s="214"/>
      <c r="AF81" s="216">
        <f>'Rack Room Work Package'!AF9</f>
        <v>0</v>
      </c>
      <c r="AG81" s="205">
        <f>'Rack Room Work Package'!AG9</f>
        <v>0</v>
      </c>
      <c r="AH81" s="205">
        <f>'Rack Room Work Package'!AH9</f>
        <v>0</v>
      </c>
      <c r="AI81" s="205">
        <f>'Rack Room Work Package'!AI9</f>
        <v>0</v>
      </c>
      <c r="AJ81" s="205">
        <f>'Rack Room Work Package'!AJ9</f>
        <v>0</v>
      </c>
      <c r="AK81" s="205">
        <f>'Rack Room Work Package'!AK9</f>
        <v>0</v>
      </c>
      <c r="AL81" s="205">
        <f>'Rack Room Work Package'!AL9</f>
        <v>0</v>
      </c>
      <c r="AM81" s="205">
        <f>'Rack Room Work Package'!AM9</f>
        <v>0</v>
      </c>
      <c r="AN81" s="217">
        <f>'Rack Room Work Package'!AN9</f>
        <v>0</v>
      </c>
      <c r="AO81" s="214"/>
      <c r="AP81" s="210">
        <f>'Rack Room Work Package'!AP9</f>
        <v>0</v>
      </c>
      <c r="AQ81" s="214"/>
      <c r="AR81" s="216">
        <f>'Rack Room Work Package'!AR9</f>
        <v>0</v>
      </c>
      <c r="AS81" s="205">
        <f>'Rack Room Work Package'!AS9</f>
        <v>0</v>
      </c>
      <c r="AT81" s="205">
        <f>'Rack Room Work Package'!AT9</f>
        <v>0</v>
      </c>
      <c r="AU81" s="205">
        <f>'Rack Room Work Package'!AU9</f>
        <v>0</v>
      </c>
      <c r="AV81" s="217">
        <f>'Rack Room Work Package'!AV9</f>
        <v>0</v>
      </c>
      <c r="AW81" s="214"/>
      <c r="AX81" s="210">
        <f>'Rack Room Work Package'!AX9</f>
        <v>0</v>
      </c>
      <c r="AY81" s="214"/>
      <c r="AZ81" s="671">
        <f>'Rack Room Work Package'!AZ9</f>
        <v>0</v>
      </c>
      <c r="BA81" s="214"/>
      <c r="BB81" s="606">
        <f>'Rack Room Work Package'!BB9</f>
        <v>0.25</v>
      </c>
      <c r="BC81" s="607">
        <f>'Rack Room Work Package'!BC9</f>
        <v>0</v>
      </c>
      <c r="BD81" s="214"/>
      <c r="BE81" s="210">
        <f>'Rack Room Work Package'!BE9</f>
        <v>0</v>
      </c>
      <c r="BF81" s="214"/>
      <c r="BG81" s="216" t="str">
        <f>'Rack Room Work Package'!BG9</f>
        <v>sPHENIX Engineers, Technicians, Designers and Scientists; effort is well defined/ L4</v>
      </c>
      <c r="BH81" s="217" t="str">
        <f>'Rack Room Work Package'!BH9</f>
        <v>No Materials required for this task/M1</v>
      </c>
      <c r="BI81" s="214"/>
      <c r="BJ81" s="215">
        <f>'Rack Room Work Package'!BJ9</f>
        <v>0</v>
      </c>
      <c r="BK81" s="205">
        <f>'Rack Room Work Package'!BK9</f>
        <v>8</v>
      </c>
      <c r="BL81" s="205">
        <f>'Rack Room Work Package'!BL9</f>
        <v>8</v>
      </c>
      <c r="BM81" s="205">
        <f>'Rack Room Work Package'!BM9</f>
        <v>0</v>
      </c>
      <c r="BN81" s="205">
        <f>'Rack Room Work Package'!BN9</f>
        <v>0</v>
      </c>
      <c r="BO81" s="205">
        <f>'Rack Room Work Package'!BO9</f>
        <v>0</v>
      </c>
      <c r="BP81" s="217">
        <f>'Rack Room Work Package'!BP9</f>
        <v>0</v>
      </c>
      <c r="BQ81" s="9"/>
      <c r="BR81" s="616">
        <f>'Rack Room Work Package'!BR9</f>
        <v>0</v>
      </c>
      <c r="BS81" s="617">
        <f>'Rack Room Work Package'!BS9</f>
        <v>972</v>
      </c>
      <c r="BT81" s="617">
        <f>'Rack Room Work Package'!BT9</f>
        <v>834.4</v>
      </c>
      <c r="BU81" s="617">
        <f>'Rack Room Work Package'!BU9</f>
        <v>0</v>
      </c>
      <c r="BV81" s="617">
        <f>'Rack Room Work Package'!BV9</f>
        <v>0</v>
      </c>
      <c r="BW81" s="617">
        <f>'Rack Room Work Package'!BW9</f>
        <v>0</v>
      </c>
      <c r="BX81" s="618">
        <f>'Rack Room Work Package'!BX9</f>
        <v>0</v>
      </c>
      <c r="BZ81" s="533">
        <f t="shared" si="45"/>
        <v>1806.4</v>
      </c>
      <c r="CA81" s="534">
        <f t="shared" si="46"/>
        <v>2258</v>
      </c>
      <c r="CB81" s="535">
        <f t="shared" si="47"/>
        <v>0</v>
      </c>
      <c r="CC81" s="522"/>
      <c r="CD81" s="522"/>
      <c r="CE81" s="522"/>
      <c r="CF81" s="522"/>
    </row>
    <row r="82" spans="2:84" ht="31.2">
      <c r="B82" s="206" t="str">
        <f>'Rack Room Work Package'!B10</f>
        <v>S335300</v>
      </c>
      <c r="C82" s="206" t="str">
        <f>'Rack Room Work Package'!C10</f>
        <v>Address Action Items from  Rack Room Modifications  Design &amp; Safety Reviews</v>
      </c>
      <c r="D82" s="210" t="str">
        <f>'Rack Room Work Package'!D10</f>
        <v>Technical Scope:Address Action Items from  Rack Room Modifications  Design &amp; Safety Reviews.
Work Statement: Evaluate committee action items and address appropriately.</v>
      </c>
      <c r="E82" s="47">
        <f>'Rack Room Work Package'!E10</f>
        <v>10</v>
      </c>
      <c r="F82" s="210">
        <f>'Rack Room Work Package'!F10</f>
        <v>0</v>
      </c>
      <c r="G82" s="214"/>
      <c r="H82" s="47">
        <f>'Rack Room Work Package'!H10</f>
        <v>8</v>
      </c>
      <c r="I82" s="214"/>
      <c r="J82" s="216">
        <f>'Rack Room Work Package'!J10</f>
        <v>0</v>
      </c>
      <c r="K82" s="205">
        <f>'Rack Room Work Package'!K10</f>
        <v>8</v>
      </c>
      <c r="L82" s="217">
        <f>'Rack Room Work Package'!L10</f>
        <v>0</v>
      </c>
      <c r="M82" s="214"/>
      <c r="N82" s="210">
        <f>'Rack Room Work Package'!N10</f>
        <v>8</v>
      </c>
      <c r="O82" s="214"/>
      <c r="P82" s="216">
        <f>'Rack Room Work Package'!P10</f>
        <v>0</v>
      </c>
      <c r="Q82" s="205">
        <f>'Rack Room Work Package'!Q10</f>
        <v>0</v>
      </c>
      <c r="R82" s="205">
        <f>'Rack Room Work Package'!R10</f>
        <v>0</v>
      </c>
      <c r="S82" s="217">
        <f>'Rack Room Work Package'!S10</f>
        <v>8</v>
      </c>
      <c r="T82" s="214"/>
      <c r="U82" s="210">
        <f>'Rack Room Work Package'!U10</f>
        <v>16</v>
      </c>
      <c r="V82" s="214"/>
      <c r="W82" s="216">
        <f>'Rack Room Work Package'!W10</f>
        <v>8</v>
      </c>
      <c r="X82" s="205">
        <f>'Rack Room Work Package'!X10</f>
        <v>8</v>
      </c>
      <c r="Y82" s="205">
        <f>'Rack Room Work Package'!Y10</f>
        <v>0</v>
      </c>
      <c r="Z82" s="205">
        <f>'Rack Room Work Package'!Z10</f>
        <v>0</v>
      </c>
      <c r="AA82" s="205">
        <f>'Rack Room Work Package'!AA10</f>
        <v>0</v>
      </c>
      <c r="AB82" s="217">
        <f>'Rack Room Work Package'!AB10</f>
        <v>0</v>
      </c>
      <c r="AC82" s="214"/>
      <c r="AD82" s="210">
        <f>'Rack Room Work Package'!AD10</f>
        <v>16</v>
      </c>
      <c r="AE82" s="214"/>
      <c r="AF82" s="216">
        <f>'Rack Room Work Package'!AF10</f>
        <v>8</v>
      </c>
      <c r="AG82" s="205">
        <f>'Rack Room Work Package'!AG10</f>
        <v>8</v>
      </c>
      <c r="AH82" s="205">
        <f>'Rack Room Work Package'!AH10</f>
        <v>0</v>
      </c>
      <c r="AI82" s="205">
        <f>'Rack Room Work Package'!AI10</f>
        <v>0</v>
      </c>
      <c r="AJ82" s="205">
        <f>'Rack Room Work Package'!AJ10</f>
        <v>0</v>
      </c>
      <c r="AK82" s="205">
        <f>'Rack Room Work Package'!AK10</f>
        <v>0</v>
      </c>
      <c r="AL82" s="205">
        <f>'Rack Room Work Package'!AL10</f>
        <v>0</v>
      </c>
      <c r="AM82" s="205">
        <f>'Rack Room Work Package'!AM10</f>
        <v>0</v>
      </c>
      <c r="AN82" s="217">
        <f>'Rack Room Work Package'!AN10</f>
        <v>0</v>
      </c>
      <c r="AO82" s="214"/>
      <c r="AP82" s="210">
        <f>'Rack Room Work Package'!AP10</f>
        <v>0</v>
      </c>
      <c r="AQ82" s="214"/>
      <c r="AR82" s="216">
        <f>'Rack Room Work Package'!AR10</f>
        <v>0</v>
      </c>
      <c r="AS82" s="205">
        <f>'Rack Room Work Package'!AS10</f>
        <v>0</v>
      </c>
      <c r="AT82" s="205">
        <f>'Rack Room Work Package'!AT10</f>
        <v>0</v>
      </c>
      <c r="AU82" s="205">
        <f>'Rack Room Work Package'!AU10</f>
        <v>0</v>
      </c>
      <c r="AV82" s="217">
        <f>'Rack Room Work Package'!AV10</f>
        <v>0</v>
      </c>
      <c r="AW82" s="214"/>
      <c r="AX82" s="210">
        <f>'Rack Room Work Package'!AX10</f>
        <v>0</v>
      </c>
      <c r="AY82" s="214"/>
      <c r="AZ82" s="671">
        <f>'Rack Room Work Package'!AZ10</f>
        <v>0</v>
      </c>
      <c r="BA82" s="214"/>
      <c r="BB82" s="606">
        <f>'Rack Room Work Package'!BB10</f>
        <v>0.25</v>
      </c>
      <c r="BC82" s="607">
        <f>'Rack Room Work Package'!BC10</f>
        <v>0</v>
      </c>
      <c r="BD82" s="214"/>
      <c r="BE82" s="210">
        <f>'Rack Room Work Package'!BE10</f>
        <v>0</v>
      </c>
      <c r="BF82" s="214"/>
      <c r="BG82" s="216" t="str">
        <f>'Rack Room Work Package'!BG10</f>
        <v>sPHENIX Engineers, Technicians, Designers and Scientists; effort is well defined/ L4</v>
      </c>
      <c r="BH82" s="217" t="str">
        <f>'Rack Room Work Package'!BH10</f>
        <v>No Materials required for this task/M1</v>
      </c>
      <c r="BI82" s="214"/>
      <c r="BJ82" s="215">
        <f>'Rack Room Work Package'!BJ10</f>
        <v>0</v>
      </c>
      <c r="BK82" s="205">
        <f>'Rack Room Work Package'!BK10</f>
        <v>8</v>
      </c>
      <c r="BL82" s="205">
        <f>'Rack Room Work Package'!BL10</f>
        <v>8</v>
      </c>
      <c r="BM82" s="205">
        <f>'Rack Room Work Package'!BM10</f>
        <v>16</v>
      </c>
      <c r="BN82" s="205">
        <f>'Rack Room Work Package'!BN10</f>
        <v>16</v>
      </c>
      <c r="BO82" s="205">
        <f>'Rack Room Work Package'!BO10</f>
        <v>0</v>
      </c>
      <c r="BP82" s="217">
        <f>'Rack Room Work Package'!BP10</f>
        <v>0</v>
      </c>
      <c r="BQ82" s="9"/>
      <c r="BR82" s="616">
        <f>'Rack Room Work Package'!BR10</f>
        <v>0</v>
      </c>
      <c r="BS82" s="617">
        <f>'Rack Room Work Package'!BS10</f>
        <v>972</v>
      </c>
      <c r="BT82" s="617">
        <f>'Rack Room Work Package'!BT10</f>
        <v>834.4</v>
      </c>
      <c r="BU82" s="617">
        <f>'Rack Room Work Package'!BU10</f>
        <v>1297.5999999999999</v>
      </c>
      <c r="BV82" s="617">
        <f>'Rack Room Work Package'!BV10</f>
        <v>1297.5999999999999</v>
      </c>
      <c r="BW82" s="617">
        <f>'Rack Room Work Package'!BW10</f>
        <v>0</v>
      </c>
      <c r="BX82" s="618">
        <f>'Rack Room Work Package'!BX10</f>
        <v>0</v>
      </c>
      <c r="BZ82" s="533">
        <f t="shared" si="45"/>
        <v>4401.6000000000004</v>
      </c>
      <c r="CA82" s="534">
        <f t="shared" si="46"/>
        <v>5502</v>
      </c>
      <c r="CB82" s="535">
        <f t="shared" si="47"/>
        <v>0</v>
      </c>
      <c r="CC82" s="522"/>
      <c r="CD82" s="522"/>
      <c r="CE82" s="522"/>
      <c r="CF82" s="522"/>
    </row>
    <row r="83" spans="2:84" ht="46.8">
      <c r="B83" s="206" t="str">
        <f>'Rack Room Work Package'!B11</f>
        <v>S335400</v>
      </c>
      <c r="C83" s="206" t="str">
        <f>'Rack Room Work Package'!C11</f>
        <v>Design/Safety Reviews Complete, Rack Room Modifications Components Released for Production</v>
      </c>
      <c r="D83" s="210" t="str">
        <f>'Rack Room Work Package'!D11</f>
        <v>Milestone</v>
      </c>
      <c r="E83" s="47">
        <f>'Rack Room Work Package'!E11</f>
        <v>0</v>
      </c>
      <c r="F83" s="210">
        <f>'Rack Room Work Package'!F11</f>
        <v>0</v>
      </c>
      <c r="G83" s="214"/>
      <c r="H83" s="47">
        <f>'Rack Room Work Package'!H11</f>
        <v>0</v>
      </c>
      <c r="I83" s="214"/>
      <c r="J83" s="216">
        <f>'Rack Room Work Package'!J11</f>
        <v>0</v>
      </c>
      <c r="K83" s="205">
        <f>'Rack Room Work Package'!K11</f>
        <v>0</v>
      </c>
      <c r="L83" s="217">
        <f>'Rack Room Work Package'!L11</f>
        <v>0</v>
      </c>
      <c r="M83" s="214"/>
      <c r="N83" s="210">
        <f>'Rack Room Work Package'!N11</f>
        <v>0</v>
      </c>
      <c r="O83" s="214"/>
      <c r="P83" s="216">
        <f>'Rack Room Work Package'!P11</f>
        <v>0</v>
      </c>
      <c r="Q83" s="205">
        <f>'Rack Room Work Package'!Q11</f>
        <v>0</v>
      </c>
      <c r="R83" s="205">
        <f>'Rack Room Work Package'!R11</f>
        <v>0</v>
      </c>
      <c r="S83" s="217">
        <f>'Rack Room Work Package'!S11</f>
        <v>0</v>
      </c>
      <c r="T83" s="214"/>
      <c r="U83" s="210">
        <f>'Rack Room Work Package'!U11</f>
        <v>0</v>
      </c>
      <c r="V83" s="214"/>
      <c r="W83" s="216">
        <f>'Rack Room Work Package'!W11</f>
        <v>0</v>
      </c>
      <c r="X83" s="205">
        <f>'Rack Room Work Package'!X11</f>
        <v>0</v>
      </c>
      <c r="Y83" s="205">
        <f>'Rack Room Work Package'!Y11</f>
        <v>0</v>
      </c>
      <c r="Z83" s="205">
        <f>'Rack Room Work Package'!Z11</f>
        <v>0</v>
      </c>
      <c r="AA83" s="205">
        <f>'Rack Room Work Package'!AA11</f>
        <v>0</v>
      </c>
      <c r="AB83" s="217">
        <f>'Rack Room Work Package'!AB11</f>
        <v>0</v>
      </c>
      <c r="AC83" s="214"/>
      <c r="AD83" s="210">
        <f>'Rack Room Work Package'!AD11</f>
        <v>0</v>
      </c>
      <c r="AE83" s="214"/>
      <c r="AF83" s="216">
        <f>'Rack Room Work Package'!AF11</f>
        <v>0</v>
      </c>
      <c r="AG83" s="205">
        <f>'Rack Room Work Package'!AG11</f>
        <v>0</v>
      </c>
      <c r="AH83" s="205">
        <f>'Rack Room Work Package'!AH11</f>
        <v>0</v>
      </c>
      <c r="AI83" s="205">
        <f>'Rack Room Work Package'!AI11</f>
        <v>0</v>
      </c>
      <c r="AJ83" s="205">
        <f>'Rack Room Work Package'!AJ11</f>
        <v>0</v>
      </c>
      <c r="AK83" s="205">
        <f>'Rack Room Work Package'!AK11</f>
        <v>0</v>
      </c>
      <c r="AL83" s="205">
        <f>'Rack Room Work Package'!AL11</f>
        <v>0</v>
      </c>
      <c r="AM83" s="205">
        <f>'Rack Room Work Package'!AM11</f>
        <v>0</v>
      </c>
      <c r="AN83" s="217">
        <f>'Rack Room Work Package'!AN11</f>
        <v>0</v>
      </c>
      <c r="AO83" s="214"/>
      <c r="AP83" s="210">
        <f>'Rack Room Work Package'!AP11</f>
        <v>0</v>
      </c>
      <c r="AQ83" s="214"/>
      <c r="AR83" s="216">
        <f>'Rack Room Work Package'!AR11</f>
        <v>0</v>
      </c>
      <c r="AS83" s="205">
        <f>'Rack Room Work Package'!AS11</f>
        <v>0</v>
      </c>
      <c r="AT83" s="205">
        <f>'Rack Room Work Package'!AT11</f>
        <v>0</v>
      </c>
      <c r="AU83" s="205">
        <f>'Rack Room Work Package'!AU11</f>
        <v>0</v>
      </c>
      <c r="AV83" s="217">
        <f>'Rack Room Work Package'!AV11</f>
        <v>0</v>
      </c>
      <c r="AW83" s="214"/>
      <c r="AX83" s="210">
        <f>'Rack Room Work Package'!AX11</f>
        <v>0</v>
      </c>
      <c r="AY83" s="214"/>
      <c r="AZ83" s="671">
        <f>'Rack Room Work Package'!AZ11</f>
        <v>0</v>
      </c>
      <c r="BA83" s="214"/>
      <c r="BB83" s="606">
        <f>'Rack Room Work Package'!BB11</f>
        <v>0</v>
      </c>
      <c r="BC83" s="607">
        <f>'Rack Room Work Package'!BC11</f>
        <v>0</v>
      </c>
      <c r="BD83" s="214"/>
      <c r="BE83" s="210" t="str">
        <f>'Rack Room Work Package'!BE11</f>
        <v/>
      </c>
      <c r="BF83" s="214"/>
      <c r="BG83" s="216" t="str">
        <f>'Rack Room Work Package'!BG11</f>
        <v>n/a</v>
      </c>
      <c r="BH83" s="217" t="str">
        <f>'Rack Room Work Package'!BH11</f>
        <v>n/a</v>
      </c>
      <c r="BI83" s="214"/>
      <c r="BJ83" s="215">
        <f>'Rack Room Work Package'!BJ11</f>
        <v>0</v>
      </c>
      <c r="BK83" s="205">
        <f>'Rack Room Work Package'!BK11</f>
        <v>0</v>
      </c>
      <c r="BL83" s="205">
        <f>'Rack Room Work Package'!BL11</f>
        <v>0</v>
      </c>
      <c r="BM83" s="205">
        <f>'Rack Room Work Package'!BM11</f>
        <v>0</v>
      </c>
      <c r="BN83" s="205">
        <f>'Rack Room Work Package'!BN11</f>
        <v>0</v>
      </c>
      <c r="BO83" s="205">
        <f>'Rack Room Work Package'!BO11</f>
        <v>0</v>
      </c>
      <c r="BP83" s="217">
        <f>'Rack Room Work Package'!BP11</f>
        <v>0</v>
      </c>
      <c r="BQ83" s="9"/>
      <c r="BR83" s="616">
        <f>'Rack Room Work Package'!BR11</f>
        <v>0</v>
      </c>
      <c r="BS83" s="617">
        <f>'Rack Room Work Package'!BS11</f>
        <v>0</v>
      </c>
      <c r="BT83" s="617">
        <f>'Rack Room Work Package'!BT11</f>
        <v>0</v>
      </c>
      <c r="BU83" s="617">
        <f>'Rack Room Work Package'!BU11</f>
        <v>0</v>
      </c>
      <c r="BV83" s="617">
        <f>'Rack Room Work Package'!BV11</f>
        <v>0</v>
      </c>
      <c r="BW83" s="617">
        <f>'Rack Room Work Package'!BW11</f>
        <v>0</v>
      </c>
      <c r="BX83" s="618">
        <f>'Rack Room Work Package'!BX11</f>
        <v>0</v>
      </c>
      <c r="BZ83" s="533">
        <f t="shared" si="45"/>
        <v>0</v>
      </c>
      <c r="CA83" s="534">
        <f t="shared" si="46"/>
        <v>0</v>
      </c>
      <c r="CB83" s="535">
        <f t="shared" si="47"/>
        <v>0</v>
      </c>
      <c r="CC83" s="522"/>
      <c r="CD83" s="522"/>
      <c r="CE83" s="522"/>
      <c r="CF83" s="522"/>
    </row>
    <row r="84" spans="2:84" ht="31.2">
      <c r="B84" s="206" t="str">
        <f>'Rack Room Work Package'!B12</f>
        <v>S335500</v>
      </c>
      <c r="C84" s="206" t="str">
        <f>'Rack Room Work Package'!C12</f>
        <v>Prepare Rack Room Modifications Components Procurement Package(s)</v>
      </c>
      <c r="D84" s="210" t="str">
        <f>'Rack Room Work Package'!D12</f>
        <v>Technical Scope: Prepare Rack Room Modifications Components Procurement Package(s).
Work Statement: Prepare bid documents and initiate procurement of components.</v>
      </c>
      <c r="E84" s="47">
        <f>'Rack Room Work Package'!E12</f>
        <v>30</v>
      </c>
      <c r="F84" s="210">
        <f>'Rack Room Work Package'!F12</f>
        <v>0</v>
      </c>
      <c r="G84" s="214"/>
      <c r="H84" s="47">
        <f>'Rack Room Work Package'!H12</f>
        <v>0</v>
      </c>
      <c r="I84" s="214"/>
      <c r="J84" s="216">
        <f>'Rack Room Work Package'!J12</f>
        <v>0</v>
      </c>
      <c r="K84" s="205">
        <f>'Rack Room Work Package'!K12</f>
        <v>0</v>
      </c>
      <c r="L84" s="217">
        <f>'Rack Room Work Package'!L12</f>
        <v>0</v>
      </c>
      <c r="M84" s="214"/>
      <c r="N84" s="210">
        <f>'Rack Room Work Package'!N12</f>
        <v>24</v>
      </c>
      <c r="O84" s="214"/>
      <c r="P84" s="216">
        <f>'Rack Room Work Package'!P12</f>
        <v>0</v>
      </c>
      <c r="Q84" s="205">
        <f>'Rack Room Work Package'!Q12</f>
        <v>0</v>
      </c>
      <c r="R84" s="205">
        <f>'Rack Room Work Package'!R12</f>
        <v>0</v>
      </c>
      <c r="S84" s="217">
        <f>'Rack Room Work Package'!S12</f>
        <v>24</v>
      </c>
      <c r="T84" s="214"/>
      <c r="U84" s="210">
        <f>'Rack Room Work Package'!U12</f>
        <v>0</v>
      </c>
      <c r="V84" s="214"/>
      <c r="W84" s="216">
        <f>'Rack Room Work Package'!W12</f>
        <v>0</v>
      </c>
      <c r="X84" s="205">
        <f>'Rack Room Work Package'!X12</f>
        <v>0</v>
      </c>
      <c r="Y84" s="205">
        <f>'Rack Room Work Package'!Y12</f>
        <v>0</v>
      </c>
      <c r="Z84" s="205">
        <f>'Rack Room Work Package'!Z12</f>
        <v>0</v>
      </c>
      <c r="AA84" s="205">
        <f>'Rack Room Work Package'!AA12</f>
        <v>0</v>
      </c>
      <c r="AB84" s="217">
        <f>'Rack Room Work Package'!AB12</f>
        <v>0</v>
      </c>
      <c r="AC84" s="214"/>
      <c r="AD84" s="210">
        <f>'Rack Room Work Package'!AD12</f>
        <v>48</v>
      </c>
      <c r="AE84" s="214"/>
      <c r="AF84" s="216">
        <f>'Rack Room Work Package'!AF12</f>
        <v>24</v>
      </c>
      <c r="AG84" s="205">
        <f>'Rack Room Work Package'!AG12</f>
        <v>24</v>
      </c>
      <c r="AH84" s="205">
        <f>'Rack Room Work Package'!AH12</f>
        <v>0</v>
      </c>
      <c r="AI84" s="205">
        <f>'Rack Room Work Package'!AI12</f>
        <v>0</v>
      </c>
      <c r="AJ84" s="205">
        <f>'Rack Room Work Package'!AJ12</f>
        <v>0</v>
      </c>
      <c r="AK84" s="205">
        <f>'Rack Room Work Package'!AK12</f>
        <v>0</v>
      </c>
      <c r="AL84" s="205">
        <f>'Rack Room Work Package'!AL12</f>
        <v>0</v>
      </c>
      <c r="AM84" s="205">
        <f>'Rack Room Work Package'!AM12</f>
        <v>0</v>
      </c>
      <c r="AN84" s="217">
        <f>'Rack Room Work Package'!AN12</f>
        <v>0</v>
      </c>
      <c r="AO84" s="214"/>
      <c r="AP84" s="210">
        <f>'Rack Room Work Package'!AP12</f>
        <v>0</v>
      </c>
      <c r="AQ84" s="214"/>
      <c r="AR84" s="216">
        <f>'Rack Room Work Package'!AR12</f>
        <v>0</v>
      </c>
      <c r="AS84" s="205">
        <f>'Rack Room Work Package'!AS12</f>
        <v>0</v>
      </c>
      <c r="AT84" s="205">
        <f>'Rack Room Work Package'!AT12</f>
        <v>0</v>
      </c>
      <c r="AU84" s="205">
        <f>'Rack Room Work Package'!AU12</f>
        <v>0</v>
      </c>
      <c r="AV84" s="217">
        <f>'Rack Room Work Package'!AV12</f>
        <v>0</v>
      </c>
      <c r="AW84" s="214"/>
      <c r="AX84" s="210">
        <f>'Rack Room Work Package'!AX12</f>
        <v>0</v>
      </c>
      <c r="AY84" s="214"/>
      <c r="AZ84" s="671">
        <f>'Rack Room Work Package'!AZ12</f>
        <v>0</v>
      </c>
      <c r="BA84" s="214"/>
      <c r="BB84" s="606">
        <f>'Rack Room Work Package'!BB12</f>
        <v>0.25</v>
      </c>
      <c r="BC84" s="607">
        <f>'Rack Room Work Package'!BC12</f>
        <v>0</v>
      </c>
      <c r="BD84" s="214"/>
      <c r="BE84" s="210">
        <f>'Rack Room Work Package'!BE12</f>
        <v>0</v>
      </c>
      <c r="BF84" s="214"/>
      <c r="BG84" s="216" t="str">
        <f>'Rack Room Work Package'!BG12</f>
        <v>sPHENIX Engineers, Technicians, Designers and Scientists; effort is well defined/ L4</v>
      </c>
      <c r="BH84" s="217" t="str">
        <f>'Rack Room Work Package'!BH12</f>
        <v>No Materials required for this task/M1</v>
      </c>
      <c r="BI84" s="214"/>
      <c r="BJ84" s="215">
        <f>'Rack Room Work Package'!BJ12</f>
        <v>0</v>
      </c>
      <c r="BK84" s="205">
        <f>'Rack Room Work Package'!BK12</f>
        <v>0</v>
      </c>
      <c r="BL84" s="205">
        <f>'Rack Room Work Package'!BL12</f>
        <v>24</v>
      </c>
      <c r="BM84" s="205">
        <f>'Rack Room Work Package'!BM12</f>
        <v>0</v>
      </c>
      <c r="BN84" s="205">
        <f>'Rack Room Work Package'!BN12</f>
        <v>48</v>
      </c>
      <c r="BO84" s="205">
        <f>'Rack Room Work Package'!BO12</f>
        <v>0</v>
      </c>
      <c r="BP84" s="217">
        <f>'Rack Room Work Package'!BP12</f>
        <v>0</v>
      </c>
      <c r="BQ84" s="9"/>
      <c r="BR84" s="616">
        <f>'Rack Room Work Package'!BR12</f>
        <v>0</v>
      </c>
      <c r="BS84" s="617">
        <f>'Rack Room Work Package'!BS12</f>
        <v>0</v>
      </c>
      <c r="BT84" s="617">
        <f>'Rack Room Work Package'!BT12</f>
        <v>2503.1999999999998</v>
      </c>
      <c r="BU84" s="617">
        <f>'Rack Room Work Package'!BU12</f>
        <v>0</v>
      </c>
      <c r="BV84" s="617">
        <f>'Rack Room Work Package'!BV12</f>
        <v>3892.7999999999997</v>
      </c>
      <c r="BW84" s="617">
        <f>'Rack Room Work Package'!BW12</f>
        <v>0</v>
      </c>
      <c r="BX84" s="618">
        <f>'Rack Room Work Package'!BX12</f>
        <v>0</v>
      </c>
      <c r="BZ84" s="533">
        <f t="shared" si="45"/>
        <v>6396</v>
      </c>
      <c r="CA84" s="534">
        <f t="shared" si="46"/>
        <v>7995</v>
      </c>
      <c r="CB84" s="535">
        <f t="shared" si="47"/>
        <v>0</v>
      </c>
      <c r="CC84" s="522"/>
      <c r="CD84" s="522"/>
      <c r="CE84" s="522"/>
      <c r="CF84" s="522"/>
    </row>
    <row r="85" spans="2:84" ht="31.2">
      <c r="B85" s="206" t="str">
        <f>'Rack Room Work Package'!B13</f>
        <v>S335600</v>
      </c>
      <c r="C85" s="206" t="str">
        <f>'Rack Room Work Package'!C13</f>
        <v>Evaluate &amp; Process Rack Room Modifications Components Bids</v>
      </c>
      <c r="D85" s="210" t="str">
        <f>'Rack Room Work Package'!D13</f>
        <v>Technical Scope: Evaluate &amp; Process Rack Room Modifications Components Bids.
Work Statement: Evaluate vendor bids, select vendor, place contract with vendor.</v>
      </c>
      <c r="E85" s="47">
        <f>'Rack Room Work Package'!E13</f>
        <v>20</v>
      </c>
      <c r="F85" s="210">
        <f>'Rack Room Work Package'!F13</f>
        <v>0</v>
      </c>
      <c r="G85" s="214"/>
      <c r="H85" s="47">
        <f>'Rack Room Work Package'!H13</f>
        <v>0</v>
      </c>
      <c r="I85" s="214"/>
      <c r="J85" s="216">
        <f>'Rack Room Work Package'!J13</f>
        <v>0</v>
      </c>
      <c r="K85" s="205">
        <f>'Rack Room Work Package'!K13</f>
        <v>0</v>
      </c>
      <c r="L85" s="217">
        <f>'Rack Room Work Package'!L13</f>
        <v>0</v>
      </c>
      <c r="M85" s="214"/>
      <c r="N85" s="210">
        <f>'Rack Room Work Package'!N13</f>
        <v>16</v>
      </c>
      <c r="O85" s="214"/>
      <c r="P85" s="216">
        <f>'Rack Room Work Package'!P13</f>
        <v>0</v>
      </c>
      <c r="Q85" s="205">
        <f>'Rack Room Work Package'!Q13</f>
        <v>0</v>
      </c>
      <c r="R85" s="205">
        <f>'Rack Room Work Package'!R13</f>
        <v>0</v>
      </c>
      <c r="S85" s="217">
        <f>'Rack Room Work Package'!S13</f>
        <v>16</v>
      </c>
      <c r="T85" s="214"/>
      <c r="U85" s="210">
        <f>'Rack Room Work Package'!U13</f>
        <v>8</v>
      </c>
      <c r="V85" s="214"/>
      <c r="W85" s="216">
        <f>'Rack Room Work Package'!W13</f>
        <v>4</v>
      </c>
      <c r="X85" s="205">
        <f>'Rack Room Work Package'!X13</f>
        <v>4</v>
      </c>
      <c r="Y85" s="205">
        <f>'Rack Room Work Package'!Y13</f>
        <v>0</v>
      </c>
      <c r="Z85" s="205">
        <f>'Rack Room Work Package'!Z13</f>
        <v>0</v>
      </c>
      <c r="AA85" s="205">
        <f>'Rack Room Work Package'!AA13</f>
        <v>0</v>
      </c>
      <c r="AB85" s="217">
        <f>'Rack Room Work Package'!AB13</f>
        <v>0</v>
      </c>
      <c r="AC85" s="214"/>
      <c r="AD85" s="210">
        <f>'Rack Room Work Package'!AD13</f>
        <v>32</v>
      </c>
      <c r="AE85" s="214"/>
      <c r="AF85" s="216">
        <f>'Rack Room Work Package'!AF13</f>
        <v>16</v>
      </c>
      <c r="AG85" s="205">
        <f>'Rack Room Work Package'!AG13</f>
        <v>16</v>
      </c>
      <c r="AH85" s="205">
        <f>'Rack Room Work Package'!AH13</f>
        <v>0</v>
      </c>
      <c r="AI85" s="205">
        <f>'Rack Room Work Package'!AI13</f>
        <v>0</v>
      </c>
      <c r="AJ85" s="205">
        <f>'Rack Room Work Package'!AJ13</f>
        <v>0</v>
      </c>
      <c r="AK85" s="205">
        <f>'Rack Room Work Package'!AK13</f>
        <v>0</v>
      </c>
      <c r="AL85" s="205">
        <f>'Rack Room Work Package'!AL13</f>
        <v>0</v>
      </c>
      <c r="AM85" s="205">
        <f>'Rack Room Work Package'!AM13</f>
        <v>0</v>
      </c>
      <c r="AN85" s="217">
        <f>'Rack Room Work Package'!AN13</f>
        <v>0</v>
      </c>
      <c r="AO85" s="214"/>
      <c r="AP85" s="210">
        <f>'Rack Room Work Package'!AP13</f>
        <v>0</v>
      </c>
      <c r="AQ85" s="214"/>
      <c r="AR85" s="216">
        <f>'Rack Room Work Package'!AR13</f>
        <v>0</v>
      </c>
      <c r="AS85" s="205">
        <f>'Rack Room Work Package'!AS13</f>
        <v>0</v>
      </c>
      <c r="AT85" s="205">
        <f>'Rack Room Work Package'!AT13</f>
        <v>0</v>
      </c>
      <c r="AU85" s="205">
        <f>'Rack Room Work Package'!AU13</f>
        <v>0</v>
      </c>
      <c r="AV85" s="217">
        <f>'Rack Room Work Package'!AV13</f>
        <v>0</v>
      </c>
      <c r="AW85" s="214"/>
      <c r="AX85" s="210">
        <f>'Rack Room Work Package'!AX13</f>
        <v>0</v>
      </c>
      <c r="AY85" s="214"/>
      <c r="AZ85" s="671">
        <f>'Rack Room Work Package'!AZ13</f>
        <v>0</v>
      </c>
      <c r="BA85" s="214"/>
      <c r="BB85" s="606">
        <f>'Rack Room Work Package'!BB13</f>
        <v>0.25</v>
      </c>
      <c r="BC85" s="607">
        <f>'Rack Room Work Package'!BC13</f>
        <v>0</v>
      </c>
      <c r="BD85" s="214"/>
      <c r="BE85" s="210">
        <f>'Rack Room Work Package'!BE13</f>
        <v>0</v>
      </c>
      <c r="BF85" s="214"/>
      <c r="BG85" s="216" t="str">
        <f>'Rack Room Work Package'!BG13</f>
        <v>sPHENIX Engineers, Technicians, Designers and Scientists; effort is well defined/ L4</v>
      </c>
      <c r="BH85" s="217" t="str">
        <f>'Rack Room Work Package'!BH13</f>
        <v>No Materials required for this task/M1</v>
      </c>
      <c r="BI85" s="214"/>
      <c r="BJ85" s="215">
        <f>'Rack Room Work Package'!BJ13</f>
        <v>0</v>
      </c>
      <c r="BK85" s="205">
        <f>'Rack Room Work Package'!BK13</f>
        <v>0</v>
      </c>
      <c r="BL85" s="205">
        <f>'Rack Room Work Package'!BL13</f>
        <v>16</v>
      </c>
      <c r="BM85" s="205">
        <f>'Rack Room Work Package'!BM13</f>
        <v>8</v>
      </c>
      <c r="BN85" s="205">
        <f>'Rack Room Work Package'!BN13</f>
        <v>32</v>
      </c>
      <c r="BO85" s="205">
        <f>'Rack Room Work Package'!BO13</f>
        <v>0</v>
      </c>
      <c r="BP85" s="217">
        <f>'Rack Room Work Package'!BP13</f>
        <v>0</v>
      </c>
      <c r="BQ85" s="9"/>
      <c r="BR85" s="616">
        <f>'Rack Room Work Package'!BR13</f>
        <v>0</v>
      </c>
      <c r="BS85" s="617">
        <f>'Rack Room Work Package'!BS13</f>
        <v>0</v>
      </c>
      <c r="BT85" s="617">
        <f>'Rack Room Work Package'!BT13</f>
        <v>1668.8</v>
      </c>
      <c r="BU85" s="617">
        <f>'Rack Room Work Package'!BU13</f>
        <v>648.79999999999995</v>
      </c>
      <c r="BV85" s="617">
        <f>'Rack Room Work Package'!BV13</f>
        <v>2595.1999999999998</v>
      </c>
      <c r="BW85" s="617">
        <f>'Rack Room Work Package'!BW13</f>
        <v>0</v>
      </c>
      <c r="BX85" s="618">
        <f>'Rack Room Work Package'!BX13</f>
        <v>0</v>
      </c>
      <c r="BZ85" s="533">
        <f t="shared" si="45"/>
        <v>4912.7999999999993</v>
      </c>
      <c r="CA85" s="534">
        <f t="shared" si="46"/>
        <v>6140.9999999999991</v>
      </c>
      <c r="CB85" s="535">
        <f t="shared" si="47"/>
        <v>0</v>
      </c>
      <c r="CC85" s="522"/>
      <c r="CD85" s="522"/>
      <c r="CE85" s="522"/>
      <c r="CF85" s="522"/>
    </row>
    <row r="86" spans="2:84" ht="46.8">
      <c r="B86" s="206" t="str">
        <f>'Rack Room Work Package'!B14</f>
        <v>S335700 /S335800</v>
      </c>
      <c r="C86" s="206" t="str">
        <f>'Rack Room Work Package'!C14</f>
        <v>Procure &amp; Deliver Rack Room Modifications Components   (leadtime and fabrication included)</v>
      </c>
      <c r="D86" s="210" t="str">
        <f>'Rack Room Work Package'!D14</f>
        <v>Technical Scope: Procure &amp; Deliver Rack Room Modifications Components   (leadtime and fabrication included).
Work Statement: Track and manage the procurement of all components for this item.</v>
      </c>
      <c r="E86" s="47">
        <f>'Rack Room Work Package'!E14</f>
        <v>60</v>
      </c>
      <c r="F86" s="210">
        <f>'Rack Room Work Package'!F14</f>
        <v>0</v>
      </c>
      <c r="G86" s="214"/>
      <c r="H86" s="47">
        <f>'Rack Room Work Package'!H14</f>
        <v>0</v>
      </c>
      <c r="I86" s="214"/>
      <c r="J86" s="216">
        <f>'Rack Room Work Package'!J14</f>
        <v>0</v>
      </c>
      <c r="K86" s="205">
        <f>'Rack Room Work Package'!K14</f>
        <v>0</v>
      </c>
      <c r="L86" s="217">
        <f>'Rack Room Work Package'!L14</f>
        <v>0</v>
      </c>
      <c r="M86" s="214"/>
      <c r="N86" s="210">
        <f>'Rack Room Work Package'!N14</f>
        <v>48</v>
      </c>
      <c r="O86" s="214"/>
      <c r="P86" s="216">
        <f>'Rack Room Work Package'!P14</f>
        <v>0</v>
      </c>
      <c r="Q86" s="205">
        <f>'Rack Room Work Package'!Q14</f>
        <v>0</v>
      </c>
      <c r="R86" s="205">
        <f>'Rack Room Work Package'!R14</f>
        <v>0</v>
      </c>
      <c r="S86" s="217">
        <f>'Rack Room Work Package'!S14</f>
        <v>48</v>
      </c>
      <c r="T86" s="214"/>
      <c r="U86" s="210">
        <f>'Rack Room Work Package'!U14</f>
        <v>24</v>
      </c>
      <c r="V86" s="214"/>
      <c r="W86" s="216">
        <f>'Rack Room Work Package'!W14</f>
        <v>12</v>
      </c>
      <c r="X86" s="205">
        <f>'Rack Room Work Package'!X14</f>
        <v>12</v>
      </c>
      <c r="Y86" s="205">
        <f>'Rack Room Work Package'!Y14</f>
        <v>0</v>
      </c>
      <c r="Z86" s="205">
        <f>'Rack Room Work Package'!Z14</f>
        <v>0</v>
      </c>
      <c r="AA86" s="205">
        <f>'Rack Room Work Package'!AA14</f>
        <v>0</v>
      </c>
      <c r="AB86" s="217">
        <f>'Rack Room Work Package'!AB14</f>
        <v>0</v>
      </c>
      <c r="AC86" s="214"/>
      <c r="AD86" s="210">
        <f>'Rack Room Work Package'!AD14</f>
        <v>96</v>
      </c>
      <c r="AE86" s="214"/>
      <c r="AF86" s="216">
        <f>'Rack Room Work Package'!AF14</f>
        <v>48</v>
      </c>
      <c r="AG86" s="205">
        <f>'Rack Room Work Package'!AG14</f>
        <v>48</v>
      </c>
      <c r="AH86" s="205">
        <f>'Rack Room Work Package'!AH14</f>
        <v>0</v>
      </c>
      <c r="AI86" s="205">
        <f>'Rack Room Work Package'!AI14</f>
        <v>0</v>
      </c>
      <c r="AJ86" s="205">
        <f>'Rack Room Work Package'!AJ14</f>
        <v>0</v>
      </c>
      <c r="AK86" s="205">
        <f>'Rack Room Work Package'!AK14</f>
        <v>0</v>
      </c>
      <c r="AL86" s="205">
        <f>'Rack Room Work Package'!AL14</f>
        <v>0</v>
      </c>
      <c r="AM86" s="205">
        <f>'Rack Room Work Package'!AM14</f>
        <v>0</v>
      </c>
      <c r="AN86" s="217">
        <f>'Rack Room Work Package'!AN14</f>
        <v>0</v>
      </c>
      <c r="AO86" s="214"/>
      <c r="AP86" s="210">
        <f>'Rack Room Work Package'!AP14</f>
        <v>0</v>
      </c>
      <c r="AQ86" s="214"/>
      <c r="AR86" s="216">
        <f>'Rack Room Work Package'!AR14</f>
        <v>0</v>
      </c>
      <c r="AS86" s="205">
        <f>'Rack Room Work Package'!AS14</f>
        <v>0</v>
      </c>
      <c r="AT86" s="205">
        <f>'Rack Room Work Package'!AT14</f>
        <v>0</v>
      </c>
      <c r="AU86" s="205">
        <f>'Rack Room Work Package'!AU14</f>
        <v>0</v>
      </c>
      <c r="AV86" s="217">
        <f>'Rack Room Work Package'!AV14</f>
        <v>0</v>
      </c>
      <c r="AW86" s="214"/>
      <c r="AX86" s="210">
        <f>'Rack Room Work Package'!AX14</f>
        <v>0</v>
      </c>
      <c r="AY86" s="214"/>
      <c r="AZ86" s="671">
        <f>'Rack Room Work Package'!AZ14</f>
        <v>20000</v>
      </c>
      <c r="BA86" s="214"/>
      <c r="BB86" s="606">
        <f>'Rack Room Work Package'!BB14</f>
        <v>0.25</v>
      </c>
      <c r="BC86" s="607">
        <f>'Rack Room Work Package'!BC14</f>
        <v>0.4</v>
      </c>
      <c r="BD86" s="214"/>
      <c r="BE86" s="210" t="str">
        <f>'Rack Room Work Package'!BE14</f>
        <v>Most rack room equipment will be repurposed from PHENIX R&amp;R. $20K seems like a good amount to cover any modifications or small additions needed.</v>
      </c>
      <c r="BF86" s="214"/>
      <c r="BG86" s="216" t="str">
        <f>'Rack Room Work Package'!BG14</f>
        <v>sPHENIX Engineers, Technicians, Designers and Scientists; effort is well defined/ L4</v>
      </c>
      <c r="BH86" s="217" t="str">
        <f>'Rack Room Work Package'!BH14</f>
        <v>Rough order of magnitude estimate, but the work is fairly early though based on similar previous projects. 40% estimate uncertainty is reasonable./M5</v>
      </c>
      <c r="BI86" s="214"/>
      <c r="BJ86" s="215">
        <f>'Rack Room Work Package'!BJ14</f>
        <v>0</v>
      </c>
      <c r="BK86" s="205">
        <f>'Rack Room Work Package'!BK14</f>
        <v>0</v>
      </c>
      <c r="BL86" s="205">
        <f>'Rack Room Work Package'!BL14</f>
        <v>48</v>
      </c>
      <c r="BM86" s="205">
        <f>'Rack Room Work Package'!BM14</f>
        <v>24</v>
      </c>
      <c r="BN86" s="205">
        <f>'Rack Room Work Package'!BN14</f>
        <v>96</v>
      </c>
      <c r="BO86" s="205">
        <f>'Rack Room Work Package'!BO14</f>
        <v>0</v>
      </c>
      <c r="BP86" s="217">
        <f>'Rack Room Work Package'!BP14</f>
        <v>0</v>
      </c>
      <c r="BQ86" s="9"/>
      <c r="BR86" s="616">
        <f>'Rack Room Work Package'!BR14</f>
        <v>0</v>
      </c>
      <c r="BS86" s="617">
        <f>'Rack Room Work Package'!BS14</f>
        <v>0</v>
      </c>
      <c r="BT86" s="617">
        <f>'Rack Room Work Package'!BT14</f>
        <v>5006.3999999999996</v>
      </c>
      <c r="BU86" s="617">
        <f>'Rack Room Work Package'!BU14</f>
        <v>1946.3999999999999</v>
      </c>
      <c r="BV86" s="617">
        <f>'Rack Room Work Package'!BV14</f>
        <v>7785.5999999999995</v>
      </c>
      <c r="BW86" s="617">
        <f>'Rack Room Work Package'!BW14</f>
        <v>0</v>
      </c>
      <c r="BX86" s="618">
        <f>'Rack Room Work Package'!BX14</f>
        <v>0</v>
      </c>
      <c r="BZ86" s="533">
        <f t="shared" si="45"/>
        <v>14738.399999999998</v>
      </c>
      <c r="CA86" s="534">
        <f t="shared" si="46"/>
        <v>18422.999999999996</v>
      </c>
      <c r="CB86" s="535">
        <f t="shared" si="47"/>
        <v>28000</v>
      </c>
      <c r="CC86" s="522"/>
      <c r="CD86" s="522"/>
      <c r="CE86" s="522"/>
      <c r="CF86" s="522"/>
    </row>
    <row r="87" spans="2:84" ht="31.2">
      <c r="B87" s="206" t="str">
        <f>'Rack Room Work Package'!B15</f>
        <v>S335900</v>
      </c>
      <c r="C87" s="206" t="str">
        <f>'Rack Room Work Package'!C15</f>
        <v>Perform Rack Room Modifications Components Acceptance</v>
      </c>
      <c r="D87" s="210" t="str">
        <f>'Rack Room Work Package'!D15</f>
        <v>Technical Scope: Perform Rack Room Modifications Components Acceptance tests.
Work Statement: Receive, inspect and acceptance test all components for this item as appropriate.</v>
      </c>
      <c r="E87" s="47">
        <f>'Rack Room Work Package'!E15</f>
        <v>10</v>
      </c>
      <c r="F87" s="210">
        <f>'Rack Room Work Package'!F15</f>
        <v>0</v>
      </c>
      <c r="G87" s="214"/>
      <c r="H87" s="47">
        <f>'Rack Room Work Package'!H15</f>
        <v>8</v>
      </c>
      <c r="I87" s="214"/>
      <c r="J87" s="216">
        <f>'Rack Room Work Package'!J15</f>
        <v>0</v>
      </c>
      <c r="K87" s="205">
        <f>'Rack Room Work Package'!K15</f>
        <v>8</v>
      </c>
      <c r="L87" s="217">
        <f>'Rack Room Work Package'!L15</f>
        <v>0</v>
      </c>
      <c r="M87" s="214"/>
      <c r="N87" s="210">
        <f>'Rack Room Work Package'!N15</f>
        <v>8</v>
      </c>
      <c r="O87" s="214"/>
      <c r="P87" s="216">
        <f>'Rack Room Work Package'!P15</f>
        <v>0</v>
      </c>
      <c r="Q87" s="205">
        <f>'Rack Room Work Package'!Q15</f>
        <v>0</v>
      </c>
      <c r="R87" s="205">
        <f>'Rack Room Work Package'!R15</f>
        <v>0</v>
      </c>
      <c r="S87" s="217">
        <f>'Rack Room Work Package'!S15</f>
        <v>8</v>
      </c>
      <c r="T87" s="214"/>
      <c r="U87" s="210">
        <f>'Rack Room Work Package'!U15</f>
        <v>4</v>
      </c>
      <c r="V87" s="214"/>
      <c r="W87" s="216">
        <f>'Rack Room Work Package'!W15</f>
        <v>2</v>
      </c>
      <c r="X87" s="205">
        <f>'Rack Room Work Package'!X15</f>
        <v>2</v>
      </c>
      <c r="Y87" s="205">
        <f>'Rack Room Work Package'!Y15</f>
        <v>0</v>
      </c>
      <c r="Z87" s="205">
        <f>'Rack Room Work Package'!Z15</f>
        <v>0</v>
      </c>
      <c r="AA87" s="205">
        <f>'Rack Room Work Package'!AA15</f>
        <v>0</v>
      </c>
      <c r="AB87" s="217">
        <f>'Rack Room Work Package'!AB15</f>
        <v>0</v>
      </c>
      <c r="AC87" s="214"/>
      <c r="AD87" s="210">
        <f>'Rack Room Work Package'!AD15</f>
        <v>16</v>
      </c>
      <c r="AE87" s="214"/>
      <c r="AF87" s="216">
        <f>'Rack Room Work Package'!AF15</f>
        <v>8</v>
      </c>
      <c r="AG87" s="205">
        <f>'Rack Room Work Package'!AG15</f>
        <v>8</v>
      </c>
      <c r="AH87" s="205">
        <f>'Rack Room Work Package'!AH15</f>
        <v>0</v>
      </c>
      <c r="AI87" s="205">
        <f>'Rack Room Work Package'!AI15</f>
        <v>0</v>
      </c>
      <c r="AJ87" s="205">
        <f>'Rack Room Work Package'!AJ15</f>
        <v>0</v>
      </c>
      <c r="AK87" s="205">
        <f>'Rack Room Work Package'!AK15</f>
        <v>0</v>
      </c>
      <c r="AL87" s="205">
        <f>'Rack Room Work Package'!AL15</f>
        <v>0</v>
      </c>
      <c r="AM87" s="205">
        <f>'Rack Room Work Package'!AM15</f>
        <v>0</v>
      </c>
      <c r="AN87" s="217">
        <f>'Rack Room Work Package'!AN15</f>
        <v>0</v>
      </c>
      <c r="AO87" s="214"/>
      <c r="AP87" s="210">
        <f>'Rack Room Work Package'!AP15</f>
        <v>0</v>
      </c>
      <c r="AQ87" s="214"/>
      <c r="AR87" s="216">
        <f>'Rack Room Work Package'!AR15</f>
        <v>0</v>
      </c>
      <c r="AS87" s="205">
        <f>'Rack Room Work Package'!AS15</f>
        <v>0</v>
      </c>
      <c r="AT87" s="205">
        <f>'Rack Room Work Package'!AT15</f>
        <v>0</v>
      </c>
      <c r="AU87" s="205">
        <f>'Rack Room Work Package'!AU15</f>
        <v>0</v>
      </c>
      <c r="AV87" s="217">
        <f>'Rack Room Work Package'!AV15</f>
        <v>0</v>
      </c>
      <c r="AW87" s="214"/>
      <c r="AX87" s="210">
        <f>'Rack Room Work Package'!AX15</f>
        <v>0</v>
      </c>
      <c r="AY87" s="214"/>
      <c r="AZ87" s="671">
        <f>'Rack Room Work Package'!AZ15</f>
        <v>0</v>
      </c>
      <c r="BA87" s="214"/>
      <c r="BB87" s="606">
        <f>'Rack Room Work Package'!BB15</f>
        <v>0.25</v>
      </c>
      <c r="BC87" s="607">
        <f>'Rack Room Work Package'!BC15</f>
        <v>0</v>
      </c>
      <c r="BD87" s="214"/>
      <c r="BE87" s="210">
        <f>'Rack Room Work Package'!BE15</f>
        <v>0</v>
      </c>
      <c r="BF87" s="214"/>
      <c r="BG87" s="216" t="str">
        <f>'Rack Room Work Package'!BG15</f>
        <v>sPHENIX Engineers, Technicians, Designers and Scientists; effort is well defined/ L4</v>
      </c>
      <c r="BH87" s="217" t="str">
        <f>'Rack Room Work Package'!BH15</f>
        <v>No Materials required for this task/M1</v>
      </c>
      <c r="BI87" s="214"/>
      <c r="BJ87" s="215">
        <f>'Rack Room Work Package'!BJ15</f>
        <v>0</v>
      </c>
      <c r="BK87" s="205">
        <f>'Rack Room Work Package'!BK15</f>
        <v>8</v>
      </c>
      <c r="BL87" s="205">
        <f>'Rack Room Work Package'!BL15</f>
        <v>8</v>
      </c>
      <c r="BM87" s="205">
        <f>'Rack Room Work Package'!BM15</f>
        <v>4</v>
      </c>
      <c r="BN87" s="205">
        <f>'Rack Room Work Package'!BN15</f>
        <v>16</v>
      </c>
      <c r="BO87" s="205">
        <f>'Rack Room Work Package'!BO15</f>
        <v>0</v>
      </c>
      <c r="BP87" s="217">
        <f>'Rack Room Work Package'!BP15</f>
        <v>0</v>
      </c>
      <c r="BQ87" s="9"/>
      <c r="BR87" s="616">
        <f>'Rack Room Work Package'!BR15</f>
        <v>0</v>
      </c>
      <c r="BS87" s="617">
        <f>'Rack Room Work Package'!BS15</f>
        <v>972</v>
      </c>
      <c r="BT87" s="617">
        <f>'Rack Room Work Package'!BT15</f>
        <v>834.4</v>
      </c>
      <c r="BU87" s="617">
        <f>'Rack Room Work Package'!BU15</f>
        <v>324.39999999999998</v>
      </c>
      <c r="BV87" s="617">
        <f>'Rack Room Work Package'!BV15</f>
        <v>1297.5999999999999</v>
      </c>
      <c r="BW87" s="617">
        <f>'Rack Room Work Package'!BW15</f>
        <v>0</v>
      </c>
      <c r="BX87" s="618">
        <f>'Rack Room Work Package'!BX15</f>
        <v>0</v>
      </c>
      <c r="BZ87" s="533">
        <f t="shared" si="45"/>
        <v>3428.4</v>
      </c>
      <c r="CA87" s="534">
        <f t="shared" si="46"/>
        <v>4285.5</v>
      </c>
      <c r="CB87" s="535">
        <f t="shared" si="47"/>
        <v>0</v>
      </c>
      <c r="CC87" s="522"/>
      <c r="CD87" s="522"/>
      <c r="CE87" s="522"/>
      <c r="CF87" s="522"/>
    </row>
    <row r="88" spans="2:84" ht="31.8" thickBot="1">
      <c r="B88" s="223" t="str">
        <f>'Rack Room Work Package'!B16</f>
        <v>S336000</v>
      </c>
      <c r="C88" s="223" t="str">
        <f>'Rack Room Work Package'!C16</f>
        <v>Rack Room Modifications Components Ready for Installation</v>
      </c>
      <c r="D88" s="225" t="str">
        <f>'Rack Room Work Package'!D16</f>
        <v>Milestone</v>
      </c>
      <c r="E88" s="244">
        <f>'Rack Room Work Package'!E16</f>
        <v>0</v>
      </c>
      <c r="F88" s="225">
        <f>'Rack Room Work Package'!F16</f>
        <v>0</v>
      </c>
      <c r="G88" s="226"/>
      <c r="H88" s="244">
        <f>'Rack Room Work Package'!H16</f>
        <v>0</v>
      </c>
      <c r="I88" s="226"/>
      <c r="J88" s="227">
        <f>'Rack Room Work Package'!J16</f>
        <v>0</v>
      </c>
      <c r="K88" s="228">
        <f>'Rack Room Work Package'!K16</f>
        <v>0</v>
      </c>
      <c r="L88" s="229">
        <f>'Rack Room Work Package'!L16</f>
        <v>0</v>
      </c>
      <c r="M88" s="226"/>
      <c r="N88" s="225">
        <f>'Rack Room Work Package'!N16</f>
        <v>0</v>
      </c>
      <c r="O88" s="226"/>
      <c r="P88" s="227">
        <f>'Rack Room Work Package'!P16</f>
        <v>0</v>
      </c>
      <c r="Q88" s="228">
        <f>'Rack Room Work Package'!Q16</f>
        <v>0</v>
      </c>
      <c r="R88" s="228">
        <f>'Rack Room Work Package'!R16</f>
        <v>0</v>
      </c>
      <c r="S88" s="229">
        <f>'Rack Room Work Package'!S16</f>
        <v>0</v>
      </c>
      <c r="T88" s="226"/>
      <c r="U88" s="225">
        <f>'Rack Room Work Package'!U16</f>
        <v>0</v>
      </c>
      <c r="V88" s="226"/>
      <c r="W88" s="227">
        <f>'Rack Room Work Package'!W16</f>
        <v>0</v>
      </c>
      <c r="X88" s="228">
        <f>'Rack Room Work Package'!X16</f>
        <v>0</v>
      </c>
      <c r="Y88" s="228">
        <f>'Rack Room Work Package'!Y16</f>
        <v>0</v>
      </c>
      <c r="Z88" s="228">
        <f>'Rack Room Work Package'!Z16</f>
        <v>0</v>
      </c>
      <c r="AA88" s="228">
        <f>'Rack Room Work Package'!AA16</f>
        <v>0</v>
      </c>
      <c r="AB88" s="229">
        <f>'Rack Room Work Package'!AB16</f>
        <v>0</v>
      </c>
      <c r="AC88" s="226"/>
      <c r="AD88" s="225">
        <f>'Rack Room Work Package'!AD16</f>
        <v>0</v>
      </c>
      <c r="AE88" s="226"/>
      <c r="AF88" s="227">
        <f>'Rack Room Work Package'!AF16</f>
        <v>0</v>
      </c>
      <c r="AG88" s="228">
        <f>'Rack Room Work Package'!AG16</f>
        <v>0</v>
      </c>
      <c r="AH88" s="228">
        <f>'Rack Room Work Package'!AH16</f>
        <v>0</v>
      </c>
      <c r="AI88" s="228">
        <f>'Rack Room Work Package'!AI16</f>
        <v>0</v>
      </c>
      <c r="AJ88" s="228">
        <f>'Rack Room Work Package'!AJ16</f>
        <v>0</v>
      </c>
      <c r="AK88" s="228">
        <f>'Rack Room Work Package'!AK16</f>
        <v>0</v>
      </c>
      <c r="AL88" s="228">
        <f>'Rack Room Work Package'!AL16</f>
        <v>0</v>
      </c>
      <c r="AM88" s="228">
        <f>'Rack Room Work Package'!AM16</f>
        <v>0</v>
      </c>
      <c r="AN88" s="229">
        <f>'Rack Room Work Package'!AN16</f>
        <v>0</v>
      </c>
      <c r="AO88" s="226"/>
      <c r="AP88" s="225">
        <f>'Rack Room Work Package'!AP16</f>
        <v>0</v>
      </c>
      <c r="AQ88" s="226"/>
      <c r="AR88" s="227">
        <f>'Rack Room Work Package'!AR16</f>
        <v>0</v>
      </c>
      <c r="AS88" s="228">
        <f>'Rack Room Work Package'!AS16</f>
        <v>0</v>
      </c>
      <c r="AT88" s="228">
        <f>'Rack Room Work Package'!AT16</f>
        <v>0</v>
      </c>
      <c r="AU88" s="228">
        <f>'Rack Room Work Package'!AU16</f>
        <v>0</v>
      </c>
      <c r="AV88" s="229">
        <f>'Rack Room Work Package'!AV16</f>
        <v>0</v>
      </c>
      <c r="AW88" s="226"/>
      <c r="AX88" s="225">
        <f>'Rack Room Work Package'!AX16</f>
        <v>0</v>
      </c>
      <c r="AY88" s="226"/>
      <c r="AZ88" s="672">
        <f>'Rack Room Work Package'!AZ16</f>
        <v>0</v>
      </c>
      <c r="BA88" s="226"/>
      <c r="BB88" s="608">
        <f>'Rack Room Work Package'!BB16</f>
        <v>0</v>
      </c>
      <c r="BC88" s="609">
        <f>'Rack Room Work Package'!BC16</f>
        <v>0</v>
      </c>
      <c r="BD88" s="226"/>
      <c r="BE88" s="225" t="str">
        <f>'Rack Room Work Package'!BE16</f>
        <v/>
      </c>
      <c r="BF88" s="226"/>
      <c r="BG88" s="227" t="str">
        <f>'Rack Room Work Package'!BG16</f>
        <v>n/a</v>
      </c>
      <c r="BH88" s="229" t="str">
        <f>'Rack Room Work Package'!BH16</f>
        <v>n/a</v>
      </c>
      <c r="BI88" s="226"/>
      <c r="BJ88" s="246">
        <f>'Rack Room Work Package'!BJ16</f>
        <v>0</v>
      </c>
      <c r="BK88" s="228">
        <f>'Rack Room Work Package'!BK16</f>
        <v>0</v>
      </c>
      <c r="BL88" s="228">
        <f>'Rack Room Work Package'!BL16</f>
        <v>0</v>
      </c>
      <c r="BM88" s="228">
        <f>'Rack Room Work Package'!BM16</f>
        <v>0</v>
      </c>
      <c r="BN88" s="228">
        <f>'Rack Room Work Package'!BN16</f>
        <v>0</v>
      </c>
      <c r="BO88" s="228">
        <f>'Rack Room Work Package'!BO16</f>
        <v>0</v>
      </c>
      <c r="BP88" s="229">
        <f>'Rack Room Work Package'!BP16</f>
        <v>0</v>
      </c>
      <c r="BQ88" s="9"/>
      <c r="BR88" s="648">
        <f>'Rack Room Work Package'!BR16</f>
        <v>0</v>
      </c>
      <c r="BS88" s="649">
        <f>'Rack Room Work Package'!BS16</f>
        <v>0</v>
      </c>
      <c r="BT88" s="649">
        <f>'Rack Room Work Package'!BT16</f>
        <v>0</v>
      </c>
      <c r="BU88" s="649">
        <f>'Rack Room Work Package'!BU16</f>
        <v>0</v>
      </c>
      <c r="BV88" s="649">
        <f>'Rack Room Work Package'!BV16</f>
        <v>0</v>
      </c>
      <c r="BW88" s="649">
        <f>'Rack Room Work Package'!BW16</f>
        <v>0</v>
      </c>
      <c r="BX88" s="650">
        <f>'Rack Room Work Package'!BX16</f>
        <v>0</v>
      </c>
      <c r="BZ88" s="633">
        <f t="shared" si="45"/>
        <v>0</v>
      </c>
      <c r="CA88" s="634">
        <f t="shared" si="46"/>
        <v>0</v>
      </c>
      <c r="CB88" s="635">
        <f t="shared" si="47"/>
        <v>0</v>
      </c>
      <c r="CC88" s="522"/>
      <c r="CD88" s="522"/>
      <c r="CE88" s="522"/>
      <c r="CF88" s="522"/>
    </row>
    <row r="89" spans="2:84" ht="21.6" thickBot="1">
      <c r="B89" s="681" t="str">
        <f>'Control Room Work Package'!C4</f>
        <v>2.04.01.08</v>
      </c>
      <c r="C89" s="201" t="str">
        <f>'Control Room Work Package'!C5</f>
        <v>Control Room Work Package</v>
      </c>
      <c r="D89" s="235"/>
      <c r="E89" s="54"/>
      <c r="F89" s="54"/>
      <c r="G89" s="353"/>
      <c r="H89" s="54"/>
      <c r="I89" s="353"/>
      <c r="J89" s="236"/>
      <c r="K89" s="237"/>
      <c r="L89" s="238"/>
      <c r="M89" s="353"/>
      <c r="N89" s="54"/>
      <c r="O89" s="353"/>
      <c r="P89" s="236"/>
      <c r="Q89" s="237"/>
      <c r="R89" s="237"/>
      <c r="S89" s="238"/>
      <c r="T89" s="353"/>
      <c r="U89" s="54"/>
      <c r="V89" s="353"/>
      <c r="W89" s="236"/>
      <c r="X89" s="237"/>
      <c r="Y89" s="237"/>
      <c r="Z89" s="237"/>
      <c r="AA89" s="237"/>
      <c r="AB89" s="238"/>
      <c r="AC89" s="353"/>
      <c r="AD89" s="54"/>
      <c r="AE89" s="353"/>
      <c r="AF89" s="236"/>
      <c r="AG89" s="237"/>
      <c r="AH89" s="237"/>
      <c r="AI89" s="237"/>
      <c r="AJ89" s="237"/>
      <c r="AK89" s="237"/>
      <c r="AL89" s="237"/>
      <c r="AM89" s="237"/>
      <c r="AN89" s="238"/>
      <c r="AO89" s="353"/>
      <c r="AP89" s="54"/>
      <c r="AQ89" s="353"/>
      <c r="AR89" s="236"/>
      <c r="AS89" s="237"/>
      <c r="AT89" s="237"/>
      <c r="AU89" s="237"/>
      <c r="AV89" s="238"/>
      <c r="AW89" s="55"/>
      <c r="AX89" s="54"/>
      <c r="AY89" s="55"/>
      <c r="AZ89" s="239">
        <f t="shared" ref="AZ89" si="48">SUM(AZ90:AZ99)</f>
        <v>50000</v>
      </c>
      <c r="BA89" s="240"/>
      <c r="BB89" s="596"/>
      <c r="BC89" s="597"/>
      <c r="BD89" s="55"/>
      <c r="BE89" s="54"/>
      <c r="BF89" s="55"/>
      <c r="BG89" s="236"/>
      <c r="BH89" s="238"/>
      <c r="BI89" s="55"/>
      <c r="BJ89" s="967"/>
      <c r="BK89" s="968"/>
      <c r="BL89" s="968"/>
      <c r="BM89" s="968"/>
      <c r="BN89" s="968"/>
      <c r="BO89" s="968"/>
      <c r="BP89" s="969"/>
      <c r="BQ89" s="9"/>
      <c r="BR89" s="642">
        <f>SUM(BR90:BR99)</f>
        <v>0</v>
      </c>
      <c r="BS89" s="643">
        <f t="shared" ref="BS89:BX89" si="49">SUM(BS90:BS99)</f>
        <v>3402</v>
      </c>
      <c r="BT89" s="643">
        <f t="shared" si="49"/>
        <v>9178.4</v>
      </c>
      <c r="BU89" s="643">
        <f t="shared" si="49"/>
        <v>6812.4</v>
      </c>
      <c r="BV89" s="643">
        <f t="shared" si="49"/>
        <v>12976</v>
      </c>
      <c r="BW89" s="643">
        <f t="shared" si="49"/>
        <v>0</v>
      </c>
      <c r="BX89" s="644">
        <f t="shared" si="49"/>
        <v>0</v>
      </c>
      <c r="BZ89" s="654">
        <f t="shared" ref="BZ89:CB89" si="50">SUM(BZ90:BZ99)</f>
        <v>32368.799999999999</v>
      </c>
      <c r="CA89" s="655">
        <f t="shared" si="50"/>
        <v>40461</v>
      </c>
      <c r="CB89" s="656">
        <f t="shared" si="50"/>
        <v>70000</v>
      </c>
      <c r="CC89" s="522"/>
      <c r="CD89" s="522"/>
      <c r="CE89" s="522"/>
      <c r="CF89" s="522"/>
    </row>
    <row r="90" spans="2:84" ht="31.2">
      <c r="B90" s="224" t="str">
        <f>'Control Room Work Package'!B7</f>
        <v>S336100</v>
      </c>
      <c r="C90" s="224" t="str">
        <f>'Control Room Work Package'!C7</f>
        <v>Analyze Control Room Requirements</v>
      </c>
      <c r="D90" s="230" t="str">
        <f>'Control Room Work Package'!D7</f>
        <v>Technical Scope: Analyze Control Room and Offices Modifications Requirements.
Work Statement: Gather all relevant information from existing PHENIX documentation.</v>
      </c>
      <c r="E90" s="252">
        <f>'Control Room Work Package'!E7</f>
        <v>10</v>
      </c>
      <c r="F90" s="230">
        <f>'Control Room Work Package'!F7</f>
        <v>0</v>
      </c>
      <c r="G90" s="329"/>
      <c r="H90" s="252">
        <f>'Control Room Work Package'!H7</f>
        <v>8</v>
      </c>
      <c r="I90" s="231"/>
      <c r="J90" s="232">
        <f>'Control Room Work Package'!J7</f>
        <v>0</v>
      </c>
      <c r="K90" s="233">
        <f>'Control Room Work Package'!K7</f>
        <v>8</v>
      </c>
      <c r="L90" s="234">
        <f>'Control Room Work Package'!L7</f>
        <v>0</v>
      </c>
      <c r="M90" s="231"/>
      <c r="N90" s="230">
        <f>'Control Room Work Package'!N7</f>
        <v>8</v>
      </c>
      <c r="O90" s="231"/>
      <c r="P90" s="232">
        <f>'Control Room Work Package'!P7</f>
        <v>0</v>
      </c>
      <c r="Q90" s="233">
        <f>'Control Room Work Package'!Q7</f>
        <v>0</v>
      </c>
      <c r="R90" s="233">
        <f>'Control Room Work Package'!R7</f>
        <v>0</v>
      </c>
      <c r="S90" s="234">
        <f>'Control Room Work Package'!S7</f>
        <v>8</v>
      </c>
      <c r="T90" s="231"/>
      <c r="U90" s="230">
        <f>'Control Room Work Package'!U7</f>
        <v>8</v>
      </c>
      <c r="V90" s="231"/>
      <c r="W90" s="232">
        <f>'Control Room Work Package'!W7</f>
        <v>0</v>
      </c>
      <c r="X90" s="233">
        <f>'Control Room Work Package'!X7</f>
        <v>8</v>
      </c>
      <c r="Y90" s="233">
        <f>'Control Room Work Package'!Y7</f>
        <v>0</v>
      </c>
      <c r="Z90" s="233">
        <f>'Control Room Work Package'!Z7</f>
        <v>0</v>
      </c>
      <c r="AA90" s="233">
        <f>'Control Room Work Package'!AA7</f>
        <v>0</v>
      </c>
      <c r="AB90" s="234">
        <f>'Control Room Work Package'!AB7</f>
        <v>0</v>
      </c>
      <c r="AC90" s="231"/>
      <c r="AD90" s="230">
        <f>'Control Room Work Package'!AD7</f>
        <v>16</v>
      </c>
      <c r="AE90" s="231"/>
      <c r="AF90" s="232">
        <f>'Control Room Work Package'!AF7</f>
        <v>8</v>
      </c>
      <c r="AG90" s="233">
        <f>'Control Room Work Package'!AG7</f>
        <v>8</v>
      </c>
      <c r="AH90" s="233">
        <f>'Control Room Work Package'!AH7</f>
        <v>0</v>
      </c>
      <c r="AI90" s="233">
        <f>'Control Room Work Package'!AI7</f>
        <v>0</v>
      </c>
      <c r="AJ90" s="233">
        <f>'Control Room Work Package'!AJ7</f>
        <v>0</v>
      </c>
      <c r="AK90" s="233">
        <f>'Control Room Work Package'!AK7</f>
        <v>0</v>
      </c>
      <c r="AL90" s="233">
        <f>'Control Room Work Package'!AL7</f>
        <v>0</v>
      </c>
      <c r="AM90" s="233">
        <f>'Control Room Work Package'!AM7</f>
        <v>0</v>
      </c>
      <c r="AN90" s="234">
        <f>'Control Room Work Package'!AN7</f>
        <v>0</v>
      </c>
      <c r="AO90" s="231"/>
      <c r="AP90" s="230">
        <f>'Control Room Work Package'!AP7</f>
        <v>0</v>
      </c>
      <c r="AQ90" s="231"/>
      <c r="AR90" s="232">
        <f>'Control Room Work Package'!AR7</f>
        <v>0</v>
      </c>
      <c r="AS90" s="233">
        <f>'Control Room Work Package'!AS7</f>
        <v>0</v>
      </c>
      <c r="AT90" s="233">
        <f>'Control Room Work Package'!AT7</f>
        <v>0</v>
      </c>
      <c r="AU90" s="233">
        <f>'Control Room Work Package'!AU7</f>
        <v>0</v>
      </c>
      <c r="AV90" s="234">
        <f>'Control Room Work Package'!AV7</f>
        <v>0</v>
      </c>
      <c r="AW90" s="231"/>
      <c r="AX90" s="230"/>
      <c r="AY90" s="231"/>
      <c r="AZ90" s="670">
        <f>'Control Room Work Package'!AZ7</f>
        <v>0</v>
      </c>
      <c r="BA90" s="231"/>
      <c r="BB90" s="604">
        <f>'Control Room Work Package'!BB7</f>
        <v>0.25</v>
      </c>
      <c r="BC90" s="605">
        <f>'Control Room Work Package'!BC7</f>
        <v>0</v>
      </c>
      <c r="BD90" s="231"/>
      <c r="BE90" s="230">
        <f>'Control Room Work Package'!BE7</f>
        <v>0</v>
      </c>
      <c r="BF90" s="231"/>
      <c r="BG90" s="232" t="str">
        <f>'Control Room Work Package'!BG7</f>
        <v>sPHENIX Engineers, Technicians, Designers and Scientists; effort is well defined/ L4</v>
      </c>
      <c r="BH90" s="234" t="str">
        <f>'Control Room Work Package'!BH7</f>
        <v>No Materials required for this task/M1</v>
      </c>
      <c r="BI90" s="231"/>
      <c r="BJ90" s="254">
        <f>'Control Room Work Package'!BJ7</f>
        <v>0</v>
      </c>
      <c r="BK90" s="233">
        <f>'Control Room Work Package'!BK7</f>
        <v>8</v>
      </c>
      <c r="BL90" s="233">
        <f>'Control Room Work Package'!BL7</f>
        <v>8</v>
      </c>
      <c r="BM90" s="233">
        <f>'Control Room Work Package'!BM7</f>
        <v>8</v>
      </c>
      <c r="BN90" s="233">
        <f>'Control Room Work Package'!BN7</f>
        <v>16</v>
      </c>
      <c r="BO90" s="233">
        <f>'Control Room Work Package'!BO7</f>
        <v>0</v>
      </c>
      <c r="BP90" s="234">
        <f>'Control Room Work Package'!BP7</f>
        <v>0</v>
      </c>
      <c r="BQ90" s="9"/>
      <c r="BR90" s="651">
        <f>'Control Room Work Package'!BR7</f>
        <v>0</v>
      </c>
      <c r="BS90" s="652">
        <f>'Control Room Work Package'!BS7</f>
        <v>972</v>
      </c>
      <c r="BT90" s="652">
        <f>'Control Room Work Package'!BT7</f>
        <v>834.4</v>
      </c>
      <c r="BU90" s="652">
        <f>'Control Room Work Package'!BU7</f>
        <v>648.79999999999995</v>
      </c>
      <c r="BV90" s="652">
        <f>'Control Room Work Package'!BV7</f>
        <v>1297.5999999999999</v>
      </c>
      <c r="BW90" s="652">
        <f>'Control Room Work Package'!BW7</f>
        <v>0</v>
      </c>
      <c r="BX90" s="653">
        <f>'Control Room Work Package'!BX7</f>
        <v>0</v>
      </c>
      <c r="BZ90" s="639">
        <f>SUM(BR90:BX90)</f>
        <v>3752.7999999999997</v>
      </c>
      <c r="CA90" s="640">
        <f>BZ90*(1+BB90)</f>
        <v>4691</v>
      </c>
      <c r="CB90" s="641">
        <f>AZ90*(1+BC90)</f>
        <v>0</v>
      </c>
      <c r="CC90" s="522"/>
      <c r="CD90" s="522"/>
      <c r="CE90" s="522"/>
      <c r="CF90" s="522"/>
    </row>
    <row r="91" spans="2:84" ht="46.8">
      <c r="B91" s="206" t="str">
        <f>'Control Room Work Package'!B8</f>
        <v>S336200</v>
      </c>
      <c r="C91" s="206" t="str">
        <f>'Control Room Work Package'!C8</f>
        <v>Create Control Room Schematic Design and Specification Control Documents</v>
      </c>
      <c r="D91" s="210" t="str">
        <f>'Control Room Work Package'!D8</f>
        <v>Technical Scope :Create Control Room and Offices Modifications Schematic Design and Specification Control Documents.
Work Statement: Make appropriate detail drawings for Control Room and Offices modifications.</v>
      </c>
      <c r="E91" s="47">
        <f>'Control Room Work Package'!E8</f>
        <v>5</v>
      </c>
      <c r="F91" s="210">
        <f>'Control Room Work Package'!F8</f>
        <v>0</v>
      </c>
      <c r="G91" s="330"/>
      <c r="H91" s="47">
        <f>'Control Room Work Package'!H8</f>
        <v>0</v>
      </c>
      <c r="I91" s="214"/>
      <c r="J91" s="216">
        <f>'Control Room Work Package'!J8</f>
        <v>0</v>
      </c>
      <c r="K91" s="205">
        <f>'Control Room Work Package'!K8</f>
        <v>0</v>
      </c>
      <c r="L91" s="217">
        <f>'Control Room Work Package'!L8</f>
        <v>0</v>
      </c>
      <c r="M91" s="214"/>
      <c r="N91" s="210">
        <f>'Control Room Work Package'!N8</f>
        <v>4</v>
      </c>
      <c r="O91" s="214"/>
      <c r="P91" s="216">
        <f>'Control Room Work Package'!P8</f>
        <v>0</v>
      </c>
      <c r="Q91" s="205">
        <f>'Control Room Work Package'!Q8</f>
        <v>0</v>
      </c>
      <c r="R91" s="205">
        <f>'Control Room Work Package'!R8</f>
        <v>0</v>
      </c>
      <c r="S91" s="217">
        <f>'Control Room Work Package'!S8</f>
        <v>4</v>
      </c>
      <c r="T91" s="214"/>
      <c r="U91" s="210">
        <f>'Control Room Work Package'!U8</f>
        <v>8</v>
      </c>
      <c r="V91" s="214"/>
      <c r="W91" s="216">
        <f>'Control Room Work Package'!W8</f>
        <v>4</v>
      </c>
      <c r="X91" s="205">
        <f>'Control Room Work Package'!X8</f>
        <v>4</v>
      </c>
      <c r="Y91" s="205">
        <f>'Control Room Work Package'!Y8</f>
        <v>0</v>
      </c>
      <c r="Z91" s="205">
        <f>'Control Room Work Package'!Z8</f>
        <v>0</v>
      </c>
      <c r="AA91" s="205">
        <f>'Control Room Work Package'!AA8</f>
        <v>0</v>
      </c>
      <c r="AB91" s="217">
        <f>'Control Room Work Package'!AB8</f>
        <v>0</v>
      </c>
      <c r="AC91" s="214"/>
      <c r="AD91" s="210">
        <f>'Control Room Work Package'!AD8</f>
        <v>0</v>
      </c>
      <c r="AE91" s="214"/>
      <c r="AF91" s="216">
        <f>'Control Room Work Package'!AF8</f>
        <v>0</v>
      </c>
      <c r="AG91" s="205">
        <f>'Control Room Work Package'!AG8</f>
        <v>0</v>
      </c>
      <c r="AH91" s="205">
        <f>'Control Room Work Package'!AH8</f>
        <v>0</v>
      </c>
      <c r="AI91" s="205">
        <f>'Control Room Work Package'!AI8</f>
        <v>0</v>
      </c>
      <c r="AJ91" s="205">
        <f>'Control Room Work Package'!AJ8</f>
        <v>0</v>
      </c>
      <c r="AK91" s="205">
        <f>'Control Room Work Package'!AK8</f>
        <v>0</v>
      </c>
      <c r="AL91" s="205">
        <f>'Control Room Work Package'!AL8</f>
        <v>0</v>
      </c>
      <c r="AM91" s="205">
        <f>'Control Room Work Package'!AM8</f>
        <v>0</v>
      </c>
      <c r="AN91" s="217">
        <f>'Control Room Work Package'!AN8</f>
        <v>0</v>
      </c>
      <c r="AO91" s="214"/>
      <c r="AP91" s="210">
        <f>'Control Room Work Package'!AP8</f>
        <v>0</v>
      </c>
      <c r="AQ91" s="214"/>
      <c r="AR91" s="216">
        <f>'Control Room Work Package'!AR8</f>
        <v>0</v>
      </c>
      <c r="AS91" s="205">
        <f>'Control Room Work Package'!AS8</f>
        <v>0</v>
      </c>
      <c r="AT91" s="205">
        <f>'Control Room Work Package'!AT8</f>
        <v>0</v>
      </c>
      <c r="AU91" s="205">
        <f>'Control Room Work Package'!AU8</f>
        <v>0</v>
      </c>
      <c r="AV91" s="217">
        <f>'Control Room Work Package'!AV8</f>
        <v>0</v>
      </c>
      <c r="AW91" s="214"/>
      <c r="AX91" s="210"/>
      <c r="AY91" s="214"/>
      <c r="AZ91" s="671">
        <f>'Control Room Work Package'!AZ8</f>
        <v>0</v>
      </c>
      <c r="BA91" s="214"/>
      <c r="BB91" s="606">
        <f>'Control Room Work Package'!BB8</f>
        <v>0.25</v>
      </c>
      <c r="BC91" s="607">
        <f>'Control Room Work Package'!BC8</f>
        <v>0</v>
      </c>
      <c r="BD91" s="214"/>
      <c r="BE91" s="210">
        <f>'Control Room Work Package'!BE8</f>
        <v>0</v>
      </c>
      <c r="BF91" s="214"/>
      <c r="BG91" s="216" t="str">
        <f>'Control Room Work Package'!BG8</f>
        <v>sPHENIX Engineers, Technicians, Designers and Scientists; effort is well defined/ L4</v>
      </c>
      <c r="BH91" s="217" t="str">
        <f>'Control Room Work Package'!BH8</f>
        <v>No Materials required for this task/M1</v>
      </c>
      <c r="BI91" s="214"/>
      <c r="BJ91" s="215">
        <f>'Control Room Work Package'!BJ8</f>
        <v>0</v>
      </c>
      <c r="BK91" s="205">
        <f>'Control Room Work Package'!BK8</f>
        <v>0</v>
      </c>
      <c r="BL91" s="205">
        <f>'Control Room Work Package'!BL8</f>
        <v>4</v>
      </c>
      <c r="BM91" s="205">
        <f>'Control Room Work Package'!BM8</f>
        <v>8</v>
      </c>
      <c r="BN91" s="205">
        <f>'Control Room Work Package'!BN8</f>
        <v>0</v>
      </c>
      <c r="BO91" s="205">
        <f>'Control Room Work Package'!BO8</f>
        <v>0</v>
      </c>
      <c r="BP91" s="217">
        <f>'Control Room Work Package'!BP8</f>
        <v>0</v>
      </c>
      <c r="BQ91" s="9"/>
      <c r="BR91" s="616">
        <f>'Control Room Work Package'!BR8</f>
        <v>0</v>
      </c>
      <c r="BS91" s="617">
        <f>'Control Room Work Package'!BS8</f>
        <v>0</v>
      </c>
      <c r="BT91" s="617">
        <f>'Control Room Work Package'!BT8</f>
        <v>417.2</v>
      </c>
      <c r="BU91" s="617">
        <f>'Control Room Work Package'!BU8</f>
        <v>648.79999999999995</v>
      </c>
      <c r="BV91" s="617">
        <f>'Control Room Work Package'!BV8</f>
        <v>0</v>
      </c>
      <c r="BW91" s="617">
        <f>'Control Room Work Package'!BW8</f>
        <v>0</v>
      </c>
      <c r="BX91" s="618">
        <f>'Control Room Work Package'!BX8</f>
        <v>0</v>
      </c>
      <c r="BZ91" s="533">
        <f t="shared" ref="BZ91:BZ99" si="51">SUM(BR91:BX91)</f>
        <v>1066</v>
      </c>
      <c r="CA91" s="534">
        <f t="shared" ref="CA91:CA99" si="52">BZ91*(1+BB91)</f>
        <v>1332.5</v>
      </c>
      <c r="CB91" s="535">
        <f t="shared" ref="CB91:CB99" si="53">AZ91*(1+BC91)</f>
        <v>0</v>
      </c>
      <c r="CC91" s="522"/>
      <c r="CD91" s="522"/>
      <c r="CE91" s="522"/>
      <c r="CF91" s="522"/>
    </row>
    <row r="92" spans="2:84" ht="31.2">
      <c r="B92" s="206" t="str">
        <f>'Control Room Work Package'!B9</f>
        <v>S336300</v>
      </c>
      <c r="C92" s="206" t="str">
        <f>'Control Room Work Package'!C9</f>
        <v>Review Control Room Design/Safety</v>
      </c>
      <c r="D92" s="210" t="str">
        <f>'Control Room Work Package'!D9</f>
        <v>Technical Scope: Review Control Room and Offices Modifications Design/Safety criteria. 
Work Statement:  Prepare documents and presentations as appropriate for review by CAD Safety Committee.</v>
      </c>
      <c r="E92" s="47">
        <f>'Control Room Work Package'!E9</f>
        <v>5</v>
      </c>
      <c r="F92" s="210">
        <f>'Control Room Work Package'!F9</f>
        <v>0</v>
      </c>
      <c r="G92" s="330"/>
      <c r="H92" s="47">
        <f>'Control Room Work Package'!H9</f>
        <v>4</v>
      </c>
      <c r="I92" s="214"/>
      <c r="J92" s="216">
        <f>'Control Room Work Package'!J9</f>
        <v>0</v>
      </c>
      <c r="K92" s="205">
        <f>'Control Room Work Package'!K9</f>
        <v>4</v>
      </c>
      <c r="L92" s="217">
        <f>'Control Room Work Package'!L9</f>
        <v>0</v>
      </c>
      <c r="M92" s="214"/>
      <c r="N92" s="210">
        <f>'Control Room Work Package'!N9</f>
        <v>4</v>
      </c>
      <c r="O92" s="214"/>
      <c r="P92" s="216">
        <f>'Control Room Work Package'!P9</f>
        <v>0</v>
      </c>
      <c r="Q92" s="205">
        <f>'Control Room Work Package'!Q9</f>
        <v>0</v>
      </c>
      <c r="R92" s="205">
        <f>'Control Room Work Package'!R9</f>
        <v>0</v>
      </c>
      <c r="S92" s="217">
        <f>'Control Room Work Package'!S9</f>
        <v>4</v>
      </c>
      <c r="T92" s="214"/>
      <c r="U92" s="210">
        <f>'Control Room Work Package'!U9</f>
        <v>0</v>
      </c>
      <c r="V92" s="214"/>
      <c r="W92" s="216">
        <f>'Control Room Work Package'!W9</f>
        <v>0</v>
      </c>
      <c r="X92" s="205">
        <f>'Control Room Work Package'!X9</f>
        <v>0</v>
      </c>
      <c r="Y92" s="205">
        <f>'Control Room Work Package'!Y9</f>
        <v>0</v>
      </c>
      <c r="Z92" s="205">
        <f>'Control Room Work Package'!Z9</f>
        <v>0</v>
      </c>
      <c r="AA92" s="205">
        <f>'Control Room Work Package'!AA9</f>
        <v>0</v>
      </c>
      <c r="AB92" s="217">
        <f>'Control Room Work Package'!AB9</f>
        <v>0</v>
      </c>
      <c r="AC92" s="214"/>
      <c r="AD92" s="210">
        <f>'Control Room Work Package'!AD9</f>
        <v>0</v>
      </c>
      <c r="AE92" s="214"/>
      <c r="AF92" s="216">
        <f>'Control Room Work Package'!AF9</f>
        <v>0</v>
      </c>
      <c r="AG92" s="205">
        <f>'Control Room Work Package'!AG9</f>
        <v>0</v>
      </c>
      <c r="AH92" s="205">
        <f>'Control Room Work Package'!AH9</f>
        <v>0</v>
      </c>
      <c r="AI92" s="205">
        <f>'Control Room Work Package'!AI9</f>
        <v>0</v>
      </c>
      <c r="AJ92" s="205">
        <f>'Control Room Work Package'!AJ9</f>
        <v>0</v>
      </c>
      <c r="AK92" s="205">
        <f>'Control Room Work Package'!AK9</f>
        <v>0</v>
      </c>
      <c r="AL92" s="205">
        <f>'Control Room Work Package'!AL9</f>
        <v>0</v>
      </c>
      <c r="AM92" s="205">
        <f>'Control Room Work Package'!AM9</f>
        <v>0</v>
      </c>
      <c r="AN92" s="217">
        <f>'Control Room Work Package'!AN9</f>
        <v>0</v>
      </c>
      <c r="AO92" s="214"/>
      <c r="AP92" s="210">
        <f>'Control Room Work Package'!AP9</f>
        <v>0</v>
      </c>
      <c r="AQ92" s="214"/>
      <c r="AR92" s="216">
        <f>'Control Room Work Package'!AR9</f>
        <v>0</v>
      </c>
      <c r="AS92" s="205">
        <f>'Control Room Work Package'!AS9</f>
        <v>0</v>
      </c>
      <c r="AT92" s="205">
        <f>'Control Room Work Package'!AT9</f>
        <v>0</v>
      </c>
      <c r="AU92" s="205">
        <f>'Control Room Work Package'!AU9</f>
        <v>0</v>
      </c>
      <c r="AV92" s="217">
        <f>'Control Room Work Package'!AV9</f>
        <v>0</v>
      </c>
      <c r="AW92" s="214"/>
      <c r="AX92" s="210"/>
      <c r="AY92" s="214"/>
      <c r="AZ92" s="671">
        <f>'Control Room Work Package'!AZ9</f>
        <v>0</v>
      </c>
      <c r="BA92" s="214"/>
      <c r="BB92" s="606">
        <f>'Control Room Work Package'!BB9</f>
        <v>0.25</v>
      </c>
      <c r="BC92" s="607">
        <f>'Control Room Work Package'!BC9</f>
        <v>0</v>
      </c>
      <c r="BD92" s="214"/>
      <c r="BE92" s="210">
        <f>'Control Room Work Package'!BE9</f>
        <v>0</v>
      </c>
      <c r="BF92" s="214"/>
      <c r="BG92" s="216" t="str">
        <f>'Control Room Work Package'!BG9</f>
        <v>sPHENIX Engineers, Technicians, Designers and Scientists; effort is well defined/ L4</v>
      </c>
      <c r="BH92" s="217" t="str">
        <f>'Control Room Work Package'!BH9</f>
        <v>No Materials required for this task/M1</v>
      </c>
      <c r="BI92" s="214"/>
      <c r="BJ92" s="215">
        <f>'Control Room Work Package'!BJ9</f>
        <v>0</v>
      </c>
      <c r="BK92" s="205">
        <f>'Control Room Work Package'!BK9</f>
        <v>4</v>
      </c>
      <c r="BL92" s="205">
        <f>'Control Room Work Package'!BL9</f>
        <v>4</v>
      </c>
      <c r="BM92" s="205">
        <f>'Control Room Work Package'!BM9</f>
        <v>0</v>
      </c>
      <c r="BN92" s="205">
        <f>'Control Room Work Package'!BN9</f>
        <v>0</v>
      </c>
      <c r="BO92" s="205">
        <f>'Control Room Work Package'!BO9</f>
        <v>0</v>
      </c>
      <c r="BP92" s="217">
        <f>'Control Room Work Package'!BP9</f>
        <v>0</v>
      </c>
      <c r="BQ92" s="9"/>
      <c r="BR92" s="616">
        <f>'Control Room Work Package'!BR9</f>
        <v>0</v>
      </c>
      <c r="BS92" s="617">
        <f>'Control Room Work Package'!BS9</f>
        <v>486</v>
      </c>
      <c r="BT92" s="617">
        <f>'Control Room Work Package'!BT9</f>
        <v>417.2</v>
      </c>
      <c r="BU92" s="617">
        <f>'Control Room Work Package'!BU9</f>
        <v>0</v>
      </c>
      <c r="BV92" s="617">
        <f>'Control Room Work Package'!BV9</f>
        <v>0</v>
      </c>
      <c r="BW92" s="617">
        <f>'Control Room Work Package'!BW9</f>
        <v>0</v>
      </c>
      <c r="BX92" s="618">
        <f>'Control Room Work Package'!BX9</f>
        <v>0</v>
      </c>
      <c r="BZ92" s="533">
        <f t="shared" si="51"/>
        <v>903.2</v>
      </c>
      <c r="CA92" s="534">
        <f t="shared" si="52"/>
        <v>1129</v>
      </c>
      <c r="CB92" s="535">
        <f t="shared" si="53"/>
        <v>0</v>
      </c>
      <c r="CC92" s="522"/>
      <c r="CD92" s="522"/>
      <c r="CE92" s="522"/>
      <c r="CF92" s="522"/>
    </row>
    <row r="93" spans="2:84" ht="31.2">
      <c r="B93" s="206" t="str">
        <f>'Control Room Work Package'!B10</f>
        <v>S336400</v>
      </c>
      <c r="C93" s="206" t="str">
        <f>'Control Room Work Package'!C10</f>
        <v>Address Action Items from Control Room Design &amp; Safety Reviews</v>
      </c>
      <c r="D93" s="210" t="str">
        <f>'Control Room Work Package'!D10</f>
        <v>Technical Scope:Address Action Items from Control Room and Offices Modifications  Design &amp; Safety Reviews.
Work Statement: Evaluate committee action items and address appropriately.</v>
      </c>
      <c r="E93" s="47">
        <f>'Control Room Work Package'!E10</f>
        <v>10</v>
      </c>
      <c r="F93" s="210">
        <f>'Control Room Work Package'!F10</f>
        <v>0</v>
      </c>
      <c r="G93" s="330"/>
      <c r="H93" s="47">
        <f>'Control Room Work Package'!H10</f>
        <v>8</v>
      </c>
      <c r="I93" s="214"/>
      <c r="J93" s="216">
        <f>'Control Room Work Package'!J10</f>
        <v>0</v>
      </c>
      <c r="K93" s="205">
        <f>'Control Room Work Package'!K10</f>
        <v>8</v>
      </c>
      <c r="L93" s="217">
        <f>'Control Room Work Package'!L10</f>
        <v>0</v>
      </c>
      <c r="M93" s="214"/>
      <c r="N93" s="210">
        <f>'Control Room Work Package'!N10</f>
        <v>8</v>
      </c>
      <c r="O93" s="214"/>
      <c r="P93" s="216">
        <f>'Control Room Work Package'!P10</f>
        <v>0</v>
      </c>
      <c r="Q93" s="205">
        <f>'Control Room Work Package'!Q10</f>
        <v>0</v>
      </c>
      <c r="R93" s="205">
        <f>'Control Room Work Package'!R10</f>
        <v>0</v>
      </c>
      <c r="S93" s="217">
        <f>'Control Room Work Package'!S10</f>
        <v>8</v>
      </c>
      <c r="T93" s="214"/>
      <c r="U93" s="210">
        <f>'Control Room Work Package'!U10</f>
        <v>8</v>
      </c>
      <c r="V93" s="214"/>
      <c r="W93" s="216">
        <f>'Control Room Work Package'!W10</f>
        <v>4</v>
      </c>
      <c r="X93" s="205">
        <f>'Control Room Work Package'!X10</f>
        <v>4</v>
      </c>
      <c r="Y93" s="205">
        <f>'Control Room Work Package'!Y10</f>
        <v>0</v>
      </c>
      <c r="Z93" s="205">
        <f>'Control Room Work Package'!Z10</f>
        <v>0</v>
      </c>
      <c r="AA93" s="205">
        <f>'Control Room Work Package'!AA10</f>
        <v>0</v>
      </c>
      <c r="AB93" s="217">
        <f>'Control Room Work Package'!AB10</f>
        <v>0</v>
      </c>
      <c r="AC93" s="214"/>
      <c r="AD93" s="210">
        <f>'Control Room Work Package'!AD10</f>
        <v>16</v>
      </c>
      <c r="AE93" s="214"/>
      <c r="AF93" s="216">
        <f>'Control Room Work Package'!AF10</f>
        <v>8</v>
      </c>
      <c r="AG93" s="205">
        <f>'Control Room Work Package'!AG10</f>
        <v>8</v>
      </c>
      <c r="AH93" s="205">
        <f>'Control Room Work Package'!AH10</f>
        <v>0</v>
      </c>
      <c r="AI93" s="205">
        <f>'Control Room Work Package'!AI10</f>
        <v>0</v>
      </c>
      <c r="AJ93" s="205">
        <f>'Control Room Work Package'!AJ10</f>
        <v>0</v>
      </c>
      <c r="AK93" s="205">
        <f>'Control Room Work Package'!AK10</f>
        <v>0</v>
      </c>
      <c r="AL93" s="205">
        <f>'Control Room Work Package'!AL10</f>
        <v>0</v>
      </c>
      <c r="AM93" s="205">
        <f>'Control Room Work Package'!AM10</f>
        <v>0</v>
      </c>
      <c r="AN93" s="217">
        <f>'Control Room Work Package'!AN10</f>
        <v>0</v>
      </c>
      <c r="AO93" s="214"/>
      <c r="AP93" s="210">
        <f>'Control Room Work Package'!AP10</f>
        <v>0</v>
      </c>
      <c r="AQ93" s="214"/>
      <c r="AR93" s="216">
        <f>'Control Room Work Package'!AR10</f>
        <v>0</v>
      </c>
      <c r="AS93" s="205">
        <f>'Control Room Work Package'!AS10</f>
        <v>0</v>
      </c>
      <c r="AT93" s="205">
        <f>'Control Room Work Package'!AT10</f>
        <v>0</v>
      </c>
      <c r="AU93" s="205">
        <f>'Control Room Work Package'!AU10</f>
        <v>0</v>
      </c>
      <c r="AV93" s="217">
        <f>'Control Room Work Package'!AV10</f>
        <v>0</v>
      </c>
      <c r="AW93" s="214"/>
      <c r="AX93" s="210"/>
      <c r="AY93" s="214"/>
      <c r="AZ93" s="671">
        <f>'Control Room Work Package'!AZ10</f>
        <v>0</v>
      </c>
      <c r="BA93" s="214"/>
      <c r="BB93" s="606">
        <f>'Control Room Work Package'!BB10</f>
        <v>0.25</v>
      </c>
      <c r="BC93" s="607">
        <f>'Control Room Work Package'!BC10</f>
        <v>0</v>
      </c>
      <c r="BD93" s="214"/>
      <c r="BE93" s="210">
        <f>'Control Room Work Package'!BE10</f>
        <v>0</v>
      </c>
      <c r="BF93" s="214"/>
      <c r="BG93" s="216" t="str">
        <f>'Control Room Work Package'!BG10</f>
        <v>sPHENIX Engineers, Technicians, Designers and Scientists; effort is well defined/ L4</v>
      </c>
      <c r="BH93" s="217" t="str">
        <f>'Control Room Work Package'!BH10</f>
        <v>No Materials required for this task/M1</v>
      </c>
      <c r="BI93" s="214"/>
      <c r="BJ93" s="215">
        <f>'Control Room Work Package'!BJ10</f>
        <v>0</v>
      </c>
      <c r="BK93" s="205">
        <f>'Control Room Work Package'!BK10</f>
        <v>8</v>
      </c>
      <c r="BL93" s="205">
        <f>'Control Room Work Package'!BL10</f>
        <v>8</v>
      </c>
      <c r="BM93" s="205">
        <f>'Control Room Work Package'!BM10</f>
        <v>8</v>
      </c>
      <c r="BN93" s="205">
        <f>'Control Room Work Package'!BN10</f>
        <v>16</v>
      </c>
      <c r="BO93" s="205">
        <f>'Control Room Work Package'!BO10</f>
        <v>0</v>
      </c>
      <c r="BP93" s="217">
        <f>'Control Room Work Package'!BP10</f>
        <v>0</v>
      </c>
      <c r="BQ93" s="9"/>
      <c r="BR93" s="616">
        <f>'Control Room Work Package'!BR10</f>
        <v>0</v>
      </c>
      <c r="BS93" s="617">
        <f>'Control Room Work Package'!BS10</f>
        <v>972</v>
      </c>
      <c r="BT93" s="617">
        <f>'Control Room Work Package'!BT10</f>
        <v>834.4</v>
      </c>
      <c r="BU93" s="617">
        <f>'Control Room Work Package'!BU10</f>
        <v>648.79999999999995</v>
      </c>
      <c r="BV93" s="617">
        <f>'Control Room Work Package'!BV10</f>
        <v>1297.5999999999999</v>
      </c>
      <c r="BW93" s="617">
        <f>'Control Room Work Package'!BW10</f>
        <v>0</v>
      </c>
      <c r="BX93" s="618">
        <f>'Control Room Work Package'!BX10</f>
        <v>0</v>
      </c>
      <c r="BZ93" s="533">
        <f t="shared" si="51"/>
        <v>3752.7999999999997</v>
      </c>
      <c r="CA93" s="534">
        <f t="shared" si="52"/>
        <v>4691</v>
      </c>
      <c r="CB93" s="535">
        <f t="shared" si="53"/>
        <v>0</v>
      </c>
      <c r="CC93" s="522"/>
      <c r="CD93" s="522"/>
      <c r="CE93" s="522"/>
      <c r="CF93" s="522"/>
    </row>
    <row r="94" spans="2:84" ht="31.2">
      <c r="B94" s="206" t="str">
        <f>'Control Room Work Package'!B11</f>
        <v>S336500</v>
      </c>
      <c r="C94" s="206" t="str">
        <f>'Control Room Work Package'!C11</f>
        <v>Design/Safety Reviews Complete, Control Room Components Released for Production</v>
      </c>
      <c r="D94" s="210" t="str">
        <f>'Control Room Work Package'!D11</f>
        <v>Milestone</v>
      </c>
      <c r="E94" s="47">
        <f>'Control Room Work Package'!E11</f>
        <v>0</v>
      </c>
      <c r="F94" s="210">
        <f>'Control Room Work Package'!F11</f>
        <v>0</v>
      </c>
      <c r="G94" s="330"/>
      <c r="H94" s="47">
        <f>'Control Room Work Package'!H11</f>
        <v>0</v>
      </c>
      <c r="I94" s="214"/>
      <c r="J94" s="216">
        <f>'Control Room Work Package'!J11</f>
        <v>0</v>
      </c>
      <c r="K94" s="205">
        <f>'Control Room Work Package'!K11</f>
        <v>0</v>
      </c>
      <c r="L94" s="217">
        <f>'Control Room Work Package'!L11</f>
        <v>0</v>
      </c>
      <c r="M94" s="214"/>
      <c r="N94" s="210">
        <f>'Control Room Work Package'!N11</f>
        <v>0</v>
      </c>
      <c r="O94" s="214"/>
      <c r="P94" s="216">
        <f>'Control Room Work Package'!P11</f>
        <v>0</v>
      </c>
      <c r="Q94" s="205">
        <f>'Control Room Work Package'!Q11</f>
        <v>0</v>
      </c>
      <c r="R94" s="205">
        <f>'Control Room Work Package'!R11</f>
        <v>0</v>
      </c>
      <c r="S94" s="217">
        <f>'Control Room Work Package'!S11</f>
        <v>0</v>
      </c>
      <c r="T94" s="214"/>
      <c r="U94" s="210">
        <f>'Control Room Work Package'!U11</f>
        <v>0</v>
      </c>
      <c r="V94" s="214"/>
      <c r="W94" s="216">
        <f>'Control Room Work Package'!W11</f>
        <v>0</v>
      </c>
      <c r="X94" s="205">
        <f>'Control Room Work Package'!X11</f>
        <v>0</v>
      </c>
      <c r="Y94" s="205">
        <f>'Control Room Work Package'!Y11</f>
        <v>0</v>
      </c>
      <c r="Z94" s="205">
        <f>'Control Room Work Package'!Z11</f>
        <v>0</v>
      </c>
      <c r="AA94" s="205">
        <f>'Control Room Work Package'!AA11</f>
        <v>0</v>
      </c>
      <c r="AB94" s="217">
        <f>'Control Room Work Package'!AB11</f>
        <v>0</v>
      </c>
      <c r="AC94" s="214"/>
      <c r="AD94" s="210">
        <f>'Control Room Work Package'!AD11</f>
        <v>0</v>
      </c>
      <c r="AE94" s="214"/>
      <c r="AF94" s="216">
        <f>'Control Room Work Package'!AF11</f>
        <v>0</v>
      </c>
      <c r="AG94" s="205">
        <f>'Control Room Work Package'!AG11</f>
        <v>0</v>
      </c>
      <c r="AH94" s="205">
        <f>'Control Room Work Package'!AH11</f>
        <v>0</v>
      </c>
      <c r="AI94" s="205">
        <f>'Control Room Work Package'!AI11</f>
        <v>0</v>
      </c>
      <c r="AJ94" s="205">
        <f>'Control Room Work Package'!AJ11</f>
        <v>0</v>
      </c>
      <c r="AK94" s="205">
        <f>'Control Room Work Package'!AK11</f>
        <v>0</v>
      </c>
      <c r="AL94" s="205">
        <f>'Control Room Work Package'!AL11</f>
        <v>0</v>
      </c>
      <c r="AM94" s="205">
        <f>'Control Room Work Package'!AM11</f>
        <v>0</v>
      </c>
      <c r="AN94" s="217">
        <f>'Control Room Work Package'!AN11</f>
        <v>0</v>
      </c>
      <c r="AO94" s="214"/>
      <c r="AP94" s="210">
        <f>'Control Room Work Package'!AP11</f>
        <v>0</v>
      </c>
      <c r="AQ94" s="214"/>
      <c r="AR94" s="216">
        <f>'Control Room Work Package'!AR11</f>
        <v>0</v>
      </c>
      <c r="AS94" s="205">
        <f>'Control Room Work Package'!AS11</f>
        <v>0</v>
      </c>
      <c r="AT94" s="205">
        <f>'Control Room Work Package'!AT11</f>
        <v>0</v>
      </c>
      <c r="AU94" s="205">
        <f>'Control Room Work Package'!AU11</f>
        <v>0</v>
      </c>
      <c r="AV94" s="217">
        <f>'Control Room Work Package'!AV11</f>
        <v>0</v>
      </c>
      <c r="AW94" s="214"/>
      <c r="AX94" s="210"/>
      <c r="AY94" s="214"/>
      <c r="AZ94" s="671">
        <f>'Control Room Work Package'!AZ11</f>
        <v>0</v>
      </c>
      <c r="BA94" s="214"/>
      <c r="BB94" s="606">
        <f>'Control Room Work Package'!BB11</f>
        <v>0</v>
      </c>
      <c r="BC94" s="607">
        <f>'Control Room Work Package'!BC11</f>
        <v>0</v>
      </c>
      <c r="BD94" s="214"/>
      <c r="BE94" s="210" t="str">
        <f>'Control Room Work Package'!BE11</f>
        <v/>
      </c>
      <c r="BF94" s="214"/>
      <c r="BG94" s="216" t="str">
        <f>'Control Room Work Package'!BG11</f>
        <v>n/a</v>
      </c>
      <c r="BH94" s="217" t="str">
        <f>'Control Room Work Package'!BH11</f>
        <v>n/a</v>
      </c>
      <c r="BI94" s="214"/>
      <c r="BJ94" s="215">
        <f>'Control Room Work Package'!BJ11</f>
        <v>0</v>
      </c>
      <c r="BK94" s="205">
        <f>'Control Room Work Package'!BK11</f>
        <v>0</v>
      </c>
      <c r="BL94" s="205">
        <f>'Control Room Work Package'!BL11</f>
        <v>0</v>
      </c>
      <c r="BM94" s="205">
        <f>'Control Room Work Package'!BM11</f>
        <v>0</v>
      </c>
      <c r="BN94" s="205">
        <f>'Control Room Work Package'!BN11</f>
        <v>0</v>
      </c>
      <c r="BO94" s="205">
        <f>'Control Room Work Package'!BO11</f>
        <v>0</v>
      </c>
      <c r="BP94" s="217">
        <f>'Control Room Work Package'!BP11</f>
        <v>0</v>
      </c>
      <c r="BQ94" s="9"/>
      <c r="BR94" s="616">
        <f>'Control Room Work Package'!BR11</f>
        <v>0</v>
      </c>
      <c r="BS94" s="617">
        <f>'Control Room Work Package'!BS11</f>
        <v>0</v>
      </c>
      <c r="BT94" s="617">
        <f>'Control Room Work Package'!BT11</f>
        <v>0</v>
      </c>
      <c r="BU94" s="617">
        <f>'Control Room Work Package'!BU11</f>
        <v>0</v>
      </c>
      <c r="BV94" s="617">
        <f>'Control Room Work Package'!BV11</f>
        <v>0</v>
      </c>
      <c r="BW94" s="617">
        <f>'Control Room Work Package'!BW11</f>
        <v>0</v>
      </c>
      <c r="BX94" s="618">
        <f>'Control Room Work Package'!BX11</f>
        <v>0</v>
      </c>
      <c r="BZ94" s="533">
        <f t="shared" si="51"/>
        <v>0</v>
      </c>
      <c r="CA94" s="534">
        <f t="shared" si="52"/>
        <v>0</v>
      </c>
      <c r="CB94" s="535">
        <f t="shared" si="53"/>
        <v>0</v>
      </c>
      <c r="CC94" s="522"/>
      <c r="CD94" s="522"/>
      <c r="CE94" s="522"/>
      <c r="CF94" s="522"/>
    </row>
    <row r="95" spans="2:84" ht="31.2">
      <c r="B95" s="206" t="str">
        <f>'Control Room Work Package'!B12</f>
        <v>S336600</v>
      </c>
      <c r="C95" s="206" t="str">
        <f>'Control Room Work Package'!C12</f>
        <v>Prepare Control Room Components Procurement Package(s)</v>
      </c>
      <c r="D95" s="210" t="str">
        <f>'Control Room Work Package'!D12</f>
        <v>Technical Scope: Prepare Control Room and Offices Modifications Components Procurement Package(s).
Work Statement: Prepare bid documents and initiate procurement of components.</v>
      </c>
      <c r="E95" s="47">
        <f>'Control Room Work Package'!E12</f>
        <v>30</v>
      </c>
      <c r="F95" s="210">
        <f>'Control Room Work Package'!F12</f>
        <v>0</v>
      </c>
      <c r="G95" s="330"/>
      <c r="H95" s="47">
        <f>'Control Room Work Package'!H12</f>
        <v>0</v>
      </c>
      <c r="I95" s="214"/>
      <c r="J95" s="216">
        <f>'Control Room Work Package'!J12</f>
        <v>0</v>
      </c>
      <c r="K95" s="205">
        <f>'Control Room Work Package'!K12</f>
        <v>0</v>
      </c>
      <c r="L95" s="217">
        <f>'Control Room Work Package'!L12</f>
        <v>0</v>
      </c>
      <c r="M95" s="214"/>
      <c r="N95" s="210">
        <f>'Control Room Work Package'!N12</f>
        <v>24</v>
      </c>
      <c r="O95" s="214"/>
      <c r="P95" s="216">
        <f>'Control Room Work Package'!P12</f>
        <v>0</v>
      </c>
      <c r="Q95" s="205">
        <f>'Control Room Work Package'!Q12</f>
        <v>0</v>
      </c>
      <c r="R95" s="205">
        <f>'Control Room Work Package'!R12</f>
        <v>0</v>
      </c>
      <c r="S95" s="217">
        <f>'Control Room Work Package'!S12</f>
        <v>24</v>
      </c>
      <c r="T95" s="214"/>
      <c r="U95" s="210">
        <f>'Control Room Work Package'!U12</f>
        <v>0</v>
      </c>
      <c r="V95" s="214"/>
      <c r="W95" s="216">
        <f>'Control Room Work Package'!W12</f>
        <v>0</v>
      </c>
      <c r="X95" s="205">
        <f>'Control Room Work Package'!X12</f>
        <v>0</v>
      </c>
      <c r="Y95" s="205">
        <f>'Control Room Work Package'!Y12</f>
        <v>0</v>
      </c>
      <c r="Z95" s="205">
        <f>'Control Room Work Package'!Z12</f>
        <v>0</v>
      </c>
      <c r="AA95" s="205">
        <f>'Control Room Work Package'!AA12</f>
        <v>0</v>
      </c>
      <c r="AB95" s="217">
        <f>'Control Room Work Package'!AB12</f>
        <v>0</v>
      </c>
      <c r="AC95" s="214"/>
      <c r="AD95" s="210">
        <f>'Control Room Work Package'!AD12</f>
        <v>48</v>
      </c>
      <c r="AE95" s="214"/>
      <c r="AF95" s="216">
        <f>'Control Room Work Package'!AF12</f>
        <v>24</v>
      </c>
      <c r="AG95" s="205">
        <f>'Control Room Work Package'!AG12</f>
        <v>24</v>
      </c>
      <c r="AH95" s="205">
        <f>'Control Room Work Package'!AH12</f>
        <v>0</v>
      </c>
      <c r="AI95" s="205">
        <f>'Control Room Work Package'!AI12</f>
        <v>0</v>
      </c>
      <c r="AJ95" s="205">
        <f>'Control Room Work Package'!AJ12</f>
        <v>0</v>
      </c>
      <c r="AK95" s="205">
        <f>'Control Room Work Package'!AK12</f>
        <v>0</v>
      </c>
      <c r="AL95" s="205">
        <f>'Control Room Work Package'!AL12</f>
        <v>0</v>
      </c>
      <c r="AM95" s="205">
        <f>'Control Room Work Package'!AM12</f>
        <v>0</v>
      </c>
      <c r="AN95" s="217">
        <f>'Control Room Work Package'!AN12</f>
        <v>0</v>
      </c>
      <c r="AO95" s="214"/>
      <c r="AP95" s="210">
        <f>'Control Room Work Package'!AP12</f>
        <v>0</v>
      </c>
      <c r="AQ95" s="214"/>
      <c r="AR95" s="216">
        <f>'Control Room Work Package'!AR12</f>
        <v>0</v>
      </c>
      <c r="AS95" s="205">
        <f>'Control Room Work Package'!AS12</f>
        <v>0</v>
      </c>
      <c r="AT95" s="205">
        <f>'Control Room Work Package'!AT12</f>
        <v>0</v>
      </c>
      <c r="AU95" s="205">
        <f>'Control Room Work Package'!AU12</f>
        <v>0</v>
      </c>
      <c r="AV95" s="217">
        <f>'Control Room Work Package'!AV12</f>
        <v>0</v>
      </c>
      <c r="AW95" s="214"/>
      <c r="AX95" s="210"/>
      <c r="AY95" s="214"/>
      <c r="AZ95" s="671">
        <f>'Control Room Work Package'!AZ12</f>
        <v>0</v>
      </c>
      <c r="BA95" s="214"/>
      <c r="BB95" s="606">
        <f>'Control Room Work Package'!BB12</f>
        <v>0.25</v>
      </c>
      <c r="BC95" s="607">
        <f>'Control Room Work Package'!BC12</f>
        <v>0</v>
      </c>
      <c r="BD95" s="214"/>
      <c r="BE95" s="210">
        <f>'Control Room Work Package'!BE12</f>
        <v>0</v>
      </c>
      <c r="BF95" s="214"/>
      <c r="BG95" s="216" t="str">
        <f>'Control Room Work Package'!BG12</f>
        <v>sPHENIX Engineers, Technicians, Designers and Scientists; effort is well defined/ L4</v>
      </c>
      <c r="BH95" s="217" t="str">
        <f>'Control Room Work Package'!BH12</f>
        <v>No Materials required for this task/M1</v>
      </c>
      <c r="BI95" s="214"/>
      <c r="BJ95" s="215">
        <f>'Control Room Work Package'!BJ12</f>
        <v>0</v>
      </c>
      <c r="BK95" s="205">
        <f>'Control Room Work Package'!BK12</f>
        <v>0</v>
      </c>
      <c r="BL95" s="205">
        <f>'Control Room Work Package'!BL12</f>
        <v>24</v>
      </c>
      <c r="BM95" s="205">
        <f>'Control Room Work Package'!BM12</f>
        <v>0</v>
      </c>
      <c r="BN95" s="205">
        <f>'Control Room Work Package'!BN12</f>
        <v>48</v>
      </c>
      <c r="BO95" s="205">
        <f>'Control Room Work Package'!BO12</f>
        <v>0</v>
      </c>
      <c r="BP95" s="217">
        <f>'Control Room Work Package'!BP12</f>
        <v>0</v>
      </c>
      <c r="BQ95" s="9"/>
      <c r="BR95" s="616">
        <f>'Control Room Work Package'!BR12</f>
        <v>0</v>
      </c>
      <c r="BS95" s="617">
        <f>'Control Room Work Package'!BS12</f>
        <v>0</v>
      </c>
      <c r="BT95" s="617">
        <f>'Control Room Work Package'!BT12</f>
        <v>2503.1999999999998</v>
      </c>
      <c r="BU95" s="617">
        <f>'Control Room Work Package'!BU12</f>
        <v>0</v>
      </c>
      <c r="BV95" s="617">
        <f>'Control Room Work Package'!BV12</f>
        <v>3892.7999999999997</v>
      </c>
      <c r="BW95" s="617">
        <f>'Control Room Work Package'!BW12</f>
        <v>0</v>
      </c>
      <c r="BX95" s="618">
        <f>'Control Room Work Package'!BX12</f>
        <v>0</v>
      </c>
      <c r="BZ95" s="533">
        <f t="shared" si="51"/>
        <v>6396</v>
      </c>
      <c r="CA95" s="534">
        <f t="shared" si="52"/>
        <v>7995</v>
      </c>
      <c r="CB95" s="535">
        <f t="shared" si="53"/>
        <v>0</v>
      </c>
      <c r="CC95" s="522"/>
      <c r="CD95" s="522"/>
      <c r="CE95" s="522"/>
      <c r="CF95" s="522"/>
    </row>
    <row r="96" spans="2:84" ht="31.2">
      <c r="B96" s="206" t="str">
        <f>'Control Room Work Package'!B13</f>
        <v>S336700</v>
      </c>
      <c r="C96" s="206" t="str">
        <f>'Control Room Work Package'!C13</f>
        <v>Evaluate &amp; Process Control Room Components Bids</v>
      </c>
      <c r="D96" s="210" t="str">
        <f>'Control Room Work Package'!D13</f>
        <v>Technical Scope:Evaluate &amp; Process Control Room and Offices Modifications Components Bids
Work Statement: Evaluate vendor bids, select vendor, place contract with vendor.</v>
      </c>
      <c r="E96" s="47">
        <f>'Control Room Work Package'!E13</f>
        <v>10</v>
      </c>
      <c r="F96" s="210">
        <f>'Control Room Work Package'!F13</f>
        <v>0</v>
      </c>
      <c r="G96" s="330"/>
      <c r="H96" s="47">
        <f>'Control Room Work Package'!H13</f>
        <v>0</v>
      </c>
      <c r="I96" s="214"/>
      <c r="J96" s="216">
        <f>'Control Room Work Package'!J13</f>
        <v>0</v>
      </c>
      <c r="K96" s="205">
        <f>'Control Room Work Package'!K13</f>
        <v>0</v>
      </c>
      <c r="L96" s="217">
        <f>'Control Room Work Package'!L13</f>
        <v>0</v>
      </c>
      <c r="M96" s="214"/>
      <c r="N96" s="210">
        <f>'Control Room Work Package'!N13</f>
        <v>8</v>
      </c>
      <c r="O96" s="214"/>
      <c r="P96" s="216">
        <f>'Control Room Work Package'!P13</f>
        <v>0</v>
      </c>
      <c r="Q96" s="205">
        <f>'Control Room Work Package'!Q13</f>
        <v>0</v>
      </c>
      <c r="R96" s="205">
        <f>'Control Room Work Package'!R13</f>
        <v>0</v>
      </c>
      <c r="S96" s="217">
        <f>'Control Room Work Package'!S13</f>
        <v>8</v>
      </c>
      <c r="T96" s="214"/>
      <c r="U96" s="210">
        <f>'Control Room Work Package'!U13</f>
        <v>8</v>
      </c>
      <c r="V96" s="214"/>
      <c r="W96" s="216">
        <f>'Control Room Work Package'!W13</f>
        <v>4</v>
      </c>
      <c r="X96" s="205">
        <f>'Control Room Work Package'!X13</f>
        <v>4</v>
      </c>
      <c r="Y96" s="205">
        <f>'Control Room Work Package'!Y13</f>
        <v>0</v>
      </c>
      <c r="Z96" s="205">
        <f>'Control Room Work Package'!Z13</f>
        <v>0</v>
      </c>
      <c r="AA96" s="205">
        <f>'Control Room Work Package'!AA13</f>
        <v>0</v>
      </c>
      <c r="AB96" s="217">
        <f>'Control Room Work Package'!AB13</f>
        <v>0</v>
      </c>
      <c r="AC96" s="214"/>
      <c r="AD96" s="210">
        <f>'Control Room Work Package'!AD13</f>
        <v>16</v>
      </c>
      <c r="AE96" s="214"/>
      <c r="AF96" s="216">
        <f>'Control Room Work Package'!AF13</f>
        <v>8</v>
      </c>
      <c r="AG96" s="205">
        <f>'Control Room Work Package'!AG13</f>
        <v>8</v>
      </c>
      <c r="AH96" s="205">
        <f>'Control Room Work Package'!AH13</f>
        <v>0</v>
      </c>
      <c r="AI96" s="205">
        <f>'Control Room Work Package'!AI13</f>
        <v>0</v>
      </c>
      <c r="AJ96" s="205">
        <f>'Control Room Work Package'!AJ13</f>
        <v>0</v>
      </c>
      <c r="AK96" s="205">
        <f>'Control Room Work Package'!AK13</f>
        <v>0</v>
      </c>
      <c r="AL96" s="205">
        <f>'Control Room Work Package'!AL13</f>
        <v>0</v>
      </c>
      <c r="AM96" s="205">
        <f>'Control Room Work Package'!AM13</f>
        <v>0</v>
      </c>
      <c r="AN96" s="217">
        <f>'Control Room Work Package'!AN13</f>
        <v>0</v>
      </c>
      <c r="AO96" s="214"/>
      <c r="AP96" s="210">
        <f>'Control Room Work Package'!AP13</f>
        <v>0</v>
      </c>
      <c r="AQ96" s="214"/>
      <c r="AR96" s="216">
        <f>'Control Room Work Package'!AR13</f>
        <v>0</v>
      </c>
      <c r="AS96" s="205">
        <f>'Control Room Work Package'!AS13</f>
        <v>0</v>
      </c>
      <c r="AT96" s="205">
        <f>'Control Room Work Package'!AT13</f>
        <v>0</v>
      </c>
      <c r="AU96" s="205">
        <f>'Control Room Work Package'!AU13</f>
        <v>0</v>
      </c>
      <c r="AV96" s="217">
        <f>'Control Room Work Package'!AV13</f>
        <v>0</v>
      </c>
      <c r="AW96" s="214"/>
      <c r="AX96" s="210"/>
      <c r="AY96" s="214"/>
      <c r="AZ96" s="671">
        <f>'Control Room Work Package'!AZ13</f>
        <v>0</v>
      </c>
      <c r="BA96" s="214"/>
      <c r="BB96" s="606">
        <f>'Control Room Work Package'!BB13</f>
        <v>0.25</v>
      </c>
      <c r="BC96" s="607">
        <f>'Control Room Work Package'!BC13</f>
        <v>0</v>
      </c>
      <c r="BD96" s="214"/>
      <c r="BE96" s="210">
        <f>'Control Room Work Package'!BE13</f>
        <v>0</v>
      </c>
      <c r="BF96" s="214"/>
      <c r="BG96" s="216" t="str">
        <f>'Control Room Work Package'!BG13</f>
        <v>sPHENIX Engineers, Technicians, Designers and Scientists; effort is well defined/ L4</v>
      </c>
      <c r="BH96" s="217" t="str">
        <f>'Control Room Work Package'!BH13</f>
        <v>No Materials required for this task/M1</v>
      </c>
      <c r="BI96" s="214"/>
      <c r="BJ96" s="215">
        <f>'Control Room Work Package'!BJ13</f>
        <v>0</v>
      </c>
      <c r="BK96" s="205">
        <f>'Control Room Work Package'!BK13</f>
        <v>0</v>
      </c>
      <c r="BL96" s="205">
        <f>'Control Room Work Package'!BL13</f>
        <v>8</v>
      </c>
      <c r="BM96" s="205">
        <f>'Control Room Work Package'!BM13</f>
        <v>8</v>
      </c>
      <c r="BN96" s="205">
        <f>'Control Room Work Package'!BN13</f>
        <v>16</v>
      </c>
      <c r="BO96" s="205">
        <f>'Control Room Work Package'!BO13</f>
        <v>0</v>
      </c>
      <c r="BP96" s="217">
        <f>'Control Room Work Package'!BP13</f>
        <v>0</v>
      </c>
      <c r="BQ96" s="9"/>
      <c r="BR96" s="616">
        <f>'Control Room Work Package'!BR13</f>
        <v>0</v>
      </c>
      <c r="BS96" s="617">
        <f>'Control Room Work Package'!BS13</f>
        <v>0</v>
      </c>
      <c r="BT96" s="617">
        <f>'Control Room Work Package'!BT13</f>
        <v>834.4</v>
      </c>
      <c r="BU96" s="617">
        <f>'Control Room Work Package'!BU13</f>
        <v>648.79999999999995</v>
      </c>
      <c r="BV96" s="617">
        <f>'Control Room Work Package'!BV13</f>
        <v>1297.5999999999999</v>
      </c>
      <c r="BW96" s="617">
        <f>'Control Room Work Package'!BW13</f>
        <v>0</v>
      </c>
      <c r="BX96" s="618">
        <f>'Control Room Work Package'!BX13</f>
        <v>0</v>
      </c>
      <c r="BZ96" s="533">
        <f t="shared" si="51"/>
        <v>2780.7999999999997</v>
      </c>
      <c r="CA96" s="534">
        <f t="shared" si="52"/>
        <v>3475.9999999999995</v>
      </c>
      <c r="CB96" s="535">
        <f t="shared" si="53"/>
        <v>0</v>
      </c>
      <c r="CC96" s="522"/>
      <c r="CD96" s="522"/>
      <c r="CE96" s="522"/>
      <c r="CF96" s="522"/>
    </row>
    <row r="97" spans="2:86" ht="62.4">
      <c r="B97" s="206" t="str">
        <f>'Control Room Work Package'!B14</f>
        <v>S336800 /S336900</v>
      </c>
      <c r="C97" s="206" t="str">
        <f>'Control Room Work Package'!C14</f>
        <v>Procure &amp; Deliver Control Room Components (leadtime and fabrication included)</v>
      </c>
      <c r="D97" s="210" t="str">
        <f>'Control Room Work Package'!D14</f>
        <v>Procure &amp; Deliver Control Room and Offices Modifications Components (leadtime and fabrication included).
Work Statement: Track and manage the procurement of all components for this item.</v>
      </c>
      <c r="E97" s="47">
        <f>'Control Room Work Package'!E14</f>
        <v>30</v>
      </c>
      <c r="F97" s="210">
        <f>'Control Room Work Package'!F14</f>
        <v>0</v>
      </c>
      <c r="G97" s="330"/>
      <c r="H97" s="47">
        <f>'Control Room Work Package'!H14</f>
        <v>0</v>
      </c>
      <c r="I97" s="214"/>
      <c r="J97" s="216">
        <f>'Control Room Work Package'!J14</f>
        <v>0</v>
      </c>
      <c r="K97" s="205">
        <f>'Control Room Work Package'!K14</f>
        <v>0</v>
      </c>
      <c r="L97" s="217">
        <f>'Control Room Work Package'!L14</f>
        <v>0</v>
      </c>
      <c r="M97" s="214"/>
      <c r="N97" s="210">
        <f>'Control Room Work Package'!N14</f>
        <v>24</v>
      </c>
      <c r="O97" s="214"/>
      <c r="P97" s="216">
        <f>'Control Room Work Package'!P14</f>
        <v>0</v>
      </c>
      <c r="Q97" s="205">
        <f>'Control Room Work Package'!Q14</f>
        <v>0</v>
      </c>
      <c r="R97" s="205">
        <f>'Control Room Work Package'!R14</f>
        <v>0</v>
      </c>
      <c r="S97" s="217">
        <f>'Control Room Work Package'!S14</f>
        <v>24</v>
      </c>
      <c r="T97" s="214"/>
      <c r="U97" s="210">
        <f>'Control Room Work Package'!U14</f>
        <v>48</v>
      </c>
      <c r="V97" s="214"/>
      <c r="W97" s="216">
        <f>'Control Room Work Package'!W14</f>
        <v>24</v>
      </c>
      <c r="X97" s="205">
        <f>'Control Room Work Package'!X14</f>
        <v>24</v>
      </c>
      <c r="Y97" s="205">
        <f>'Control Room Work Package'!Y14</f>
        <v>0</v>
      </c>
      <c r="Z97" s="205">
        <f>'Control Room Work Package'!Z14</f>
        <v>0</v>
      </c>
      <c r="AA97" s="205">
        <f>'Control Room Work Package'!AA14</f>
        <v>0</v>
      </c>
      <c r="AB97" s="217">
        <f>'Control Room Work Package'!AB14</f>
        <v>0</v>
      </c>
      <c r="AC97" s="214"/>
      <c r="AD97" s="210">
        <f>'Control Room Work Package'!AD14</f>
        <v>48</v>
      </c>
      <c r="AE97" s="214"/>
      <c r="AF97" s="216">
        <f>'Control Room Work Package'!AF14</f>
        <v>24</v>
      </c>
      <c r="AG97" s="205">
        <f>'Control Room Work Package'!AG14</f>
        <v>24</v>
      </c>
      <c r="AH97" s="205">
        <f>'Control Room Work Package'!AH14</f>
        <v>0</v>
      </c>
      <c r="AI97" s="205">
        <f>'Control Room Work Package'!AI14</f>
        <v>0</v>
      </c>
      <c r="AJ97" s="205">
        <f>'Control Room Work Package'!AJ14</f>
        <v>0</v>
      </c>
      <c r="AK97" s="205">
        <f>'Control Room Work Package'!AK14</f>
        <v>0</v>
      </c>
      <c r="AL97" s="205">
        <f>'Control Room Work Package'!AL14</f>
        <v>0</v>
      </c>
      <c r="AM97" s="205">
        <f>'Control Room Work Package'!AM14</f>
        <v>0</v>
      </c>
      <c r="AN97" s="217">
        <f>'Control Room Work Package'!AN14</f>
        <v>0</v>
      </c>
      <c r="AO97" s="214"/>
      <c r="AP97" s="210">
        <f>'Control Room Work Package'!AP14</f>
        <v>0</v>
      </c>
      <c r="AQ97" s="214"/>
      <c r="AR97" s="216">
        <f>'Control Room Work Package'!AR14</f>
        <v>0</v>
      </c>
      <c r="AS97" s="205">
        <f>'Control Room Work Package'!AS14</f>
        <v>0</v>
      </c>
      <c r="AT97" s="205">
        <f>'Control Room Work Package'!AT14</f>
        <v>0</v>
      </c>
      <c r="AU97" s="205">
        <f>'Control Room Work Package'!AU14</f>
        <v>0</v>
      </c>
      <c r="AV97" s="217">
        <f>'Control Room Work Package'!AV14</f>
        <v>0</v>
      </c>
      <c r="AW97" s="214"/>
      <c r="AX97" s="210"/>
      <c r="AY97" s="214"/>
      <c r="AZ97" s="671">
        <f>'Control Room Work Package'!AZ14</f>
        <v>50000</v>
      </c>
      <c r="BA97" s="214"/>
      <c r="BB97" s="606">
        <f>'Control Room Work Package'!BB14</f>
        <v>0.25</v>
      </c>
      <c r="BC97" s="607">
        <f>'Control Room Work Package'!BC14</f>
        <v>0.4</v>
      </c>
      <c r="BD97" s="214"/>
      <c r="BE97" s="210" t="str">
        <f>'Control Room Work Package'!BE14</f>
        <v>Most control room and office equipment will be to0 old to be repurposed  from PHENIX R&amp;R. $50K seems like a good amount to cover any new computers and monitors and needed furniture upgrades.</v>
      </c>
      <c r="BF97" s="214"/>
      <c r="BG97" s="216" t="str">
        <f>'Control Room Work Package'!BG14</f>
        <v>sPHENIX Engineers, Technicians, Designers and Scientists; effort is well defined/ L4</v>
      </c>
      <c r="BH97" s="217" t="str">
        <f>'Control Room Work Package'!BH14</f>
        <v>Rough order of magnitude estimate, but the work is fairly early though based on similar previous projects. 40% estimate uncertainty is reasonable./M5</v>
      </c>
      <c r="BI97" s="214"/>
      <c r="BJ97" s="215">
        <f>'Control Room Work Package'!BJ14</f>
        <v>0</v>
      </c>
      <c r="BK97" s="205">
        <f>'Control Room Work Package'!BK14</f>
        <v>0</v>
      </c>
      <c r="BL97" s="205">
        <f>'Control Room Work Package'!BL14</f>
        <v>24</v>
      </c>
      <c r="BM97" s="205">
        <f>'Control Room Work Package'!BM14</f>
        <v>48</v>
      </c>
      <c r="BN97" s="205">
        <f>'Control Room Work Package'!BN14</f>
        <v>48</v>
      </c>
      <c r="BO97" s="205">
        <f>'Control Room Work Package'!BO14</f>
        <v>0</v>
      </c>
      <c r="BP97" s="217">
        <f>'Control Room Work Package'!BP14</f>
        <v>0</v>
      </c>
      <c r="BQ97" s="9"/>
      <c r="BR97" s="616">
        <f>'Control Room Work Package'!BR14</f>
        <v>0</v>
      </c>
      <c r="BS97" s="617">
        <f>'Control Room Work Package'!BS14</f>
        <v>0</v>
      </c>
      <c r="BT97" s="617">
        <f>'Control Room Work Package'!BT14</f>
        <v>2503.1999999999998</v>
      </c>
      <c r="BU97" s="617">
        <f>'Control Room Work Package'!BU14</f>
        <v>3892.7999999999997</v>
      </c>
      <c r="BV97" s="617">
        <f>'Control Room Work Package'!BV14</f>
        <v>3892.7999999999997</v>
      </c>
      <c r="BW97" s="617">
        <f>'Control Room Work Package'!BW14</f>
        <v>0</v>
      </c>
      <c r="BX97" s="618">
        <f>'Control Room Work Package'!BX14</f>
        <v>0</v>
      </c>
      <c r="BZ97" s="533">
        <f t="shared" si="51"/>
        <v>10288.799999999999</v>
      </c>
      <c r="CA97" s="534">
        <f t="shared" si="52"/>
        <v>12861</v>
      </c>
      <c r="CB97" s="535">
        <f t="shared" si="53"/>
        <v>70000</v>
      </c>
      <c r="CC97" s="522"/>
      <c r="CD97" s="522"/>
      <c r="CE97" s="522"/>
      <c r="CF97" s="522"/>
    </row>
    <row r="98" spans="2:86" ht="31.2">
      <c r="B98" s="206" t="str">
        <f>'Control Room Work Package'!B15</f>
        <v>S337000</v>
      </c>
      <c r="C98" s="206" t="str">
        <f>'Control Room Work Package'!C15</f>
        <v>Perform Control Room Components Acceptance</v>
      </c>
      <c r="D98" s="210" t="str">
        <f>'Control Room Work Package'!D15</f>
        <v>Technical Scope: Perform Control Room and Offices Modifications Components Acceptance tests.
Work Statement: Receive, inspect and acceptance test all components for this item as appropriate.</v>
      </c>
      <c r="E98" s="47">
        <f>'Control Room Work Package'!E15</f>
        <v>10</v>
      </c>
      <c r="F98" s="210">
        <f>'Control Room Work Package'!F15</f>
        <v>0</v>
      </c>
      <c r="G98" s="330"/>
      <c r="H98" s="47">
        <f>'Control Room Work Package'!H15</f>
        <v>8</v>
      </c>
      <c r="I98" s="214"/>
      <c r="J98" s="216">
        <f>'Control Room Work Package'!J15</f>
        <v>0</v>
      </c>
      <c r="K98" s="205">
        <f>'Control Room Work Package'!K15</f>
        <v>8</v>
      </c>
      <c r="L98" s="217">
        <f>'Control Room Work Package'!L15</f>
        <v>0</v>
      </c>
      <c r="M98" s="214"/>
      <c r="N98" s="210">
        <f>'Control Room Work Package'!N15</f>
        <v>8</v>
      </c>
      <c r="O98" s="214"/>
      <c r="P98" s="216">
        <f>'Control Room Work Package'!P15</f>
        <v>0</v>
      </c>
      <c r="Q98" s="205">
        <f>'Control Room Work Package'!Q15</f>
        <v>0</v>
      </c>
      <c r="R98" s="205">
        <f>'Control Room Work Package'!R15</f>
        <v>0</v>
      </c>
      <c r="S98" s="217">
        <f>'Control Room Work Package'!S15</f>
        <v>8</v>
      </c>
      <c r="T98" s="214"/>
      <c r="U98" s="210">
        <f>'Control Room Work Package'!U15</f>
        <v>4</v>
      </c>
      <c r="V98" s="214"/>
      <c r="W98" s="216">
        <f>'Control Room Work Package'!W15</f>
        <v>2</v>
      </c>
      <c r="X98" s="205">
        <f>'Control Room Work Package'!X15</f>
        <v>2</v>
      </c>
      <c r="Y98" s="205">
        <f>'Control Room Work Package'!Y15</f>
        <v>0</v>
      </c>
      <c r="Z98" s="205">
        <f>'Control Room Work Package'!Z15</f>
        <v>0</v>
      </c>
      <c r="AA98" s="205">
        <f>'Control Room Work Package'!AA15</f>
        <v>0</v>
      </c>
      <c r="AB98" s="217">
        <f>'Control Room Work Package'!AB15</f>
        <v>0</v>
      </c>
      <c r="AC98" s="214"/>
      <c r="AD98" s="210">
        <f>'Control Room Work Package'!AD15</f>
        <v>16</v>
      </c>
      <c r="AE98" s="214"/>
      <c r="AF98" s="216">
        <f>'Control Room Work Package'!AF15</f>
        <v>8</v>
      </c>
      <c r="AG98" s="205">
        <f>'Control Room Work Package'!AG15</f>
        <v>8</v>
      </c>
      <c r="AH98" s="205">
        <f>'Control Room Work Package'!AH15</f>
        <v>0</v>
      </c>
      <c r="AI98" s="205">
        <f>'Control Room Work Package'!AI15</f>
        <v>0</v>
      </c>
      <c r="AJ98" s="205">
        <f>'Control Room Work Package'!AJ15</f>
        <v>0</v>
      </c>
      <c r="AK98" s="205">
        <f>'Control Room Work Package'!AK15</f>
        <v>0</v>
      </c>
      <c r="AL98" s="205">
        <f>'Control Room Work Package'!AL15</f>
        <v>0</v>
      </c>
      <c r="AM98" s="205">
        <f>'Control Room Work Package'!AM15</f>
        <v>0</v>
      </c>
      <c r="AN98" s="217">
        <f>'Control Room Work Package'!AN15</f>
        <v>0</v>
      </c>
      <c r="AO98" s="214"/>
      <c r="AP98" s="210">
        <f>'Control Room Work Package'!AP15</f>
        <v>0</v>
      </c>
      <c r="AQ98" s="214"/>
      <c r="AR98" s="216">
        <f>'Control Room Work Package'!AR15</f>
        <v>0</v>
      </c>
      <c r="AS98" s="205">
        <f>'Control Room Work Package'!AS15</f>
        <v>0</v>
      </c>
      <c r="AT98" s="205">
        <f>'Control Room Work Package'!AT15</f>
        <v>0</v>
      </c>
      <c r="AU98" s="205">
        <f>'Control Room Work Package'!AU15</f>
        <v>0</v>
      </c>
      <c r="AV98" s="217">
        <f>'Control Room Work Package'!AV15</f>
        <v>0</v>
      </c>
      <c r="AW98" s="214"/>
      <c r="AX98" s="210"/>
      <c r="AY98" s="214"/>
      <c r="AZ98" s="671">
        <f>'Control Room Work Package'!AZ15</f>
        <v>0</v>
      </c>
      <c r="BA98" s="214"/>
      <c r="BB98" s="606">
        <f>'Control Room Work Package'!BB15</f>
        <v>0.25</v>
      </c>
      <c r="BC98" s="607">
        <f>'Control Room Work Package'!BC15</f>
        <v>0</v>
      </c>
      <c r="BD98" s="214"/>
      <c r="BE98" s="210">
        <f>'Control Room Work Package'!BE15</f>
        <v>0</v>
      </c>
      <c r="BF98" s="214"/>
      <c r="BG98" s="216" t="str">
        <f>'Control Room Work Package'!BG15</f>
        <v>sPHENIX Engineers, Technicians, Designers and Scientists; effort is well defined/ L4</v>
      </c>
      <c r="BH98" s="217" t="str">
        <f>'Control Room Work Package'!BH15</f>
        <v>No Materials required for this task/M1</v>
      </c>
      <c r="BI98" s="214"/>
      <c r="BJ98" s="215">
        <f>'Control Room Work Package'!BJ15</f>
        <v>0</v>
      </c>
      <c r="BK98" s="205">
        <f>'Control Room Work Package'!BK15</f>
        <v>8</v>
      </c>
      <c r="BL98" s="205">
        <f>'Control Room Work Package'!BL15</f>
        <v>8</v>
      </c>
      <c r="BM98" s="205">
        <f>'Control Room Work Package'!BM15</f>
        <v>4</v>
      </c>
      <c r="BN98" s="205">
        <f>'Control Room Work Package'!BN15</f>
        <v>16</v>
      </c>
      <c r="BO98" s="205">
        <f>'Control Room Work Package'!BO15</f>
        <v>0</v>
      </c>
      <c r="BP98" s="217">
        <f>'Control Room Work Package'!BP15</f>
        <v>0</v>
      </c>
      <c r="BQ98" s="9"/>
      <c r="BR98" s="616">
        <f>'Control Room Work Package'!BR15</f>
        <v>0</v>
      </c>
      <c r="BS98" s="617">
        <f>'Control Room Work Package'!BS15</f>
        <v>972</v>
      </c>
      <c r="BT98" s="617">
        <f>'Control Room Work Package'!BT15</f>
        <v>834.4</v>
      </c>
      <c r="BU98" s="617">
        <f>'Control Room Work Package'!BU15</f>
        <v>324.39999999999998</v>
      </c>
      <c r="BV98" s="617">
        <f>'Control Room Work Package'!BV15</f>
        <v>1297.5999999999999</v>
      </c>
      <c r="BW98" s="617">
        <f>'Control Room Work Package'!BW15</f>
        <v>0</v>
      </c>
      <c r="BX98" s="618">
        <f>'Control Room Work Package'!BX15</f>
        <v>0</v>
      </c>
      <c r="BZ98" s="533">
        <f t="shared" si="51"/>
        <v>3428.4</v>
      </c>
      <c r="CA98" s="534">
        <f t="shared" si="52"/>
        <v>4285.5</v>
      </c>
      <c r="CB98" s="535">
        <f t="shared" si="53"/>
        <v>0</v>
      </c>
      <c r="CC98" s="522"/>
      <c r="CD98" s="522"/>
      <c r="CE98" s="522"/>
      <c r="CF98" s="522"/>
    </row>
    <row r="99" spans="2:86" ht="31.8" thickBot="1">
      <c r="B99" s="207" t="str">
        <f>'Control Room Work Package'!B16</f>
        <v>S337100</v>
      </c>
      <c r="C99" s="207" t="str">
        <f>'Control Room Work Package'!C16</f>
        <v>Control Room components Ready for Installation</v>
      </c>
      <c r="D99" s="211" t="str">
        <f>'Control Room Work Package'!D16</f>
        <v>Milestone</v>
      </c>
      <c r="E99" s="594">
        <f>'Control Room Work Package'!E16</f>
        <v>0</v>
      </c>
      <c r="F99" s="211">
        <f>'Control Room Work Package'!F16</f>
        <v>0</v>
      </c>
      <c r="G99" s="331"/>
      <c r="H99" s="594">
        <f>'Control Room Work Package'!H16</f>
        <v>0</v>
      </c>
      <c r="I99" s="222"/>
      <c r="J99" s="218">
        <f>'Control Room Work Package'!J16</f>
        <v>0</v>
      </c>
      <c r="K99" s="219">
        <f>'Control Room Work Package'!K16</f>
        <v>0</v>
      </c>
      <c r="L99" s="220">
        <f>'Control Room Work Package'!L16</f>
        <v>0</v>
      </c>
      <c r="M99" s="222"/>
      <c r="N99" s="211">
        <f>'Control Room Work Package'!N16</f>
        <v>0</v>
      </c>
      <c r="O99" s="222"/>
      <c r="P99" s="218">
        <f>'Control Room Work Package'!P16</f>
        <v>0</v>
      </c>
      <c r="Q99" s="219">
        <f>'Control Room Work Package'!Q16</f>
        <v>0</v>
      </c>
      <c r="R99" s="219">
        <f>'Control Room Work Package'!R16</f>
        <v>0</v>
      </c>
      <c r="S99" s="220">
        <f>'Control Room Work Package'!S16</f>
        <v>0</v>
      </c>
      <c r="T99" s="222"/>
      <c r="U99" s="211">
        <f>'Control Room Work Package'!U16</f>
        <v>0</v>
      </c>
      <c r="V99" s="222"/>
      <c r="W99" s="218">
        <f>'Control Room Work Package'!W16</f>
        <v>0</v>
      </c>
      <c r="X99" s="219">
        <f>'Control Room Work Package'!X16</f>
        <v>0</v>
      </c>
      <c r="Y99" s="219">
        <f>'Control Room Work Package'!Y16</f>
        <v>0</v>
      </c>
      <c r="Z99" s="219">
        <f>'Control Room Work Package'!Z16</f>
        <v>0</v>
      </c>
      <c r="AA99" s="219">
        <f>'Control Room Work Package'!AA16</f>
        <v>0</v>
      </c>
      <c r="AB99" s="220">
        <f>'Control Room Work Package'!AB16</f>
        <v>0</v>
      </c>
      <c r="AC99" s="222"/>
      <c r="AD99" s="211">
        <f>'Control Room Work Package'!AD16</f>
        <v>0</v>
      </c>
      <c r="AE99" s="222"/>
      <c r="AF99" s="218">
        <f>'Control Room Work Package'!AF16</f>
        <v>0</v>
      </c>
      <c r="AG99" s="219">
        <f>'Control Room Work Package'!AG16</f>
        <v>0</v>
      </c>
      <c r="AH99" s="219">
        <f>'Control Room Work Package'!AH16</f>
        <v>0</v>
      </c>
      <c r="AI99" s="219">
        <f>'Control Room Work Package'!AI16</f>
        <v>0</v>
      </c>
      <c r="AJ99" s="219">
        <f>'Control Room Work Package'!AJ16</f>
        <v>0</v>
      </c>
      <c r="AK99" s="219">
        <f>'Control Room Work Package'!AK16</f>
        <v>0</v>
      </c>
      <c r="AL99" s="219">
        <f>'Control Room Work Package'!AL16</f>
        <v>0</v>
      </c>
      <c r="AM99" s="219">
        <f>'Control Room Work Package'!AM16</f>
        <v>0</v>
      </c>
      <c r="AN99" s="220">
        <f>'Control Room Work Package'!AN16</f>
        <v>0</v>
      </c>
      <c r="AO99" s="222"/>
      <c r="AP99" s="211">
        <f>'Control Room Work Package'!AP16</f>
        <v>0</v>
      </c>
      <c r="AQ99" s="222"/>
      <c r="AR99" s="218">
        <f>'Control Room Work Package'!AR16</f>
        <v>0</v>
      </c>
      <c r="AS99" s="219">
        <f>'Control Room Work Package'!AS16</f>
        <v>0</v>
      </c>
      <c r="AT99" s="219">
        <f>'Control Room Work Package'!AT16</f>
        <v>0</v>
      </c>
      <c r="AU99" s="219">
        <f>'Control Room Work Package'!AU16</f>
        <v>0</v>
      </c>
      <c r="AV99" s="220">
        <f>'Control Room Work Package'!AV16</f>
        <v>0</v>
      </c>
      <c r="AW99" s="222"/>
      <c r="AX99" s="211"/>
      <c r="AY99" s="222"/>
      <c r="AZ99" s="673">
        <f>'Control Room Work Package'!AZ16</f>
        <v>0</v>
      </c>
      <c r="BA99" s="222"/>
      <c r="BB99" s="610">
        <f>'Control Room Work Package'!BB16</f>
        <v>0</v>
      </c>
      <c r="BC99" s="611">
        <f>'Control Room Work Package'!BC16</f>
        <v>0</v>
      </c>
      <c r="BD99" s="222"/>
      <c r="BE99" s="211" t="str">
        <f>'Control Room Work Package'!BE16</f>
        <v/>
      </c>
      <c r="BF99" s="222"/>
      <c r="BG99" s="218" t="str">
        <f>'Control Room Work Package'!BG16</f>
        <v>n/a</v>
      </c>
      <c r="BH99" s="220" t="str">
        <f>'Control Room Work Package'!BH16</f>
        <v>n/a</v>
      </c>
      <c r="BI99" s="222"/>
      <c r="BJ99" s="595">
        <f>'Control Room Work Package'!BJ16</f>
        <v>0</v>
      </c>
      <c r="BK99" s="219">
        <f>'Control Room Work Package'!BK16</f>
        <v>0</v>
      </c>
      <c r="BL99" s="219">
        <f>'Control Room Work Package'!BL16</f>
        <v>0</v>
      </c>
      <c r="BM99" s="219">
        <f>'Control Room Work Package'!BM16</f>
        <v>0</v>
      </c>
      <c r="BN99" s="219">
        <f>'Control Room Work Package'!BN16</f>
        <v>0</v>
      </c>
      <c r="BO99" s="219">
        <f>'Control Room Work Package'!BO16</f>
        <v>0</v>
      </c>
      <c r="BP99" s="220">
        <f>'Control Room Work Package'!BP16</f>
        <v>0</v>
      </c>
      <c r="BQ99" s="9"/>
      <c r="BR99" s="619">
        <f>'Control Room Work Package'!BR16</f>
        <v>0</v>
      </c>
      <c r="BS99" s="620">
        <f>'Control Room Work Package'!BS16</f>
        <v>0</v>
      </c>
      <c r="BT99" s="620">
        <f>'Control Room Work Package'!BT16</f>
        <v>0</v>
      </c>
      <c r="BU99" s="620">
        <f>'Control Room Work Package'!BU16</f>
        <v>0</v>
      </c>
      <c r="BV99" s="620">
        <f>'Control Room Work Package'!BV16</f>
        <v>0</v>
      </c>
      <c r="BW99" s="620">
        <f>'Control Room Work Package'!BW16</f>
        <v>0</v>
      </c>
      <c r="BX99" s="621">
        <f>'Control Room Work Package'!BX16</f>
        <v>0</v>
      </c>
      <c r="BZ99" s="591">
        <f t="shared" si="51"/>
        <v>0</v>
      </c>
      <c r="CA99" s="592">
        <f t="shared" si="52"/>
        <v>0</v>
      </c>
      <c r="CB99" s="593">
        <f t="shared" si="53"/>
        <v>0</v>
      </c>
      <c r="CC99" s="522"/>
      <c r="CD99" s="522"/>
      <c r="CE99" s="522"/>
      <c r="CF99" s="522"/>
    </row>
    <row r="100" spans="2:86">
      <c r="BR100" s="612"/>
      <c r="BS100" s="612"/>
      <c r="BT100" s="612"/>
      <c r="BU100" s="612"/>
      <c r="BV100" s="612"/>
      <c r="BW100" s="612"/>
      <c r="BX100" s="612"/>
      <c r="BZ100" s="520"/>
      <c r="CA100" s="520"/>
      <c r="CB100" s="520"/>
      <c r="CC100" s="522"/>
      <c r="CD100" s="522"/>
      <c r="CE100" s="522"/>
      <c r="CF100" s="522"/>
    </row>
    <row r="101" spans="2:86" ht="16.2" thickBot="1">
      <c r="BR101" s="612"/>
      <c r="BS101" s="612"/>
      <c r="BT101" s="612"/>
      <c r="BU101" s="612"/>
      <c r="BV101" s="612"/>
      <c r="BW101" s="612"/>
      <c r="BX101" s="612"/>
      <c r="BZ101" s="520"/>
      <c r="CA101" s="520"/>
      <c r="CB101" s="520"/>
      <c r="CC101" s="522"/>
      <c r="CD101" s="522"/>
      <c r="CE101" s="522"/>
      <c r="CF101" s="522"/>
    </row>
    <row r="102" spans="2:86" ht="30" customHeight="1" thickBot="1">
      <c r="F102" s="988" t="s">
        <v>46</v>
      </c>
      <c r="G102" s="954"/>
      <c r="H102" s="944" t="s">
        <v>1</v>
      </c>
      <c r="I102" s="997"/>
      <c r="J102" s="992" t="s">
        <v>371</v>
      </c>
      <c r="K102" s="993"/>
      <c r="L102" s="994"/>
      <c r="M102" s="999"/>
      <c r="N102" s="944" t="s">
        <v>2</v>
      </c>
      <c r="O102" s="954"/>
      <c r="P102" s="939" t="s">
        <v>372</v>
      </c>
      <c r="Q102" s="940"/>
      <c r="R102" s="940"/>
      <c r="S102" s="941"/>
      <c r="T102" s="957"/>
      <c r="U102" s="944" t="s">
        <v>3</v>
      </c>
      <c r="V102" s="954"/>
      <c r="W102" s="939" t="s">
        <v>373</v>
      </c>
      <c r="X102" s="940"/>
      <c r="Y102" s="940"/>
      <c r="Z102" s="940"/>
      <c r="AA102" s="940"/>
      <c r="AB102" s="941"/>
      <c r="AC102" s="957"/>
      <c r="AD102" s="944" t="s">
        <v>4</v>
      </c>
      <c r="AE102" s="954"/>
      <c r="AF102" s="939" t="s">
        <v>374</v>
      </c>
      <c r="AG102" s="940"/>
      <c r="AH102" s="940"/>
      <c r="AI102" s="940"/>
      <c r="AJ102" s="940"/>
      <c r="AK102" s="940"/>
      <c r="AL102" s="940"/>
      <c r="AM102" s="940"/>
      <c r="AN102" s="941"/>
      <c r="AO102" s="957"/>
      <c r="AP102" s="944" t="s">
        <v>5</v>
      </c>
      <c r="AQ102" s="954"/>
      <c r="AR102" s="939" t="s">
        <v>375</v>
      </c>
      <c r="AS102" s="940"/>
      <c r="AT102" s="940"/>
      <c r="AU102" s="940"/>
      <c r="AV102" s="941"/>
      <c r="AW102" s="952"/>
      <c r="AX102" s="944" t="s">
        <v>60</v>
      </c>
      <c r="CC102" s="522"/>
      <c r="CD102" s="522"/>
      <c r="CE102" s="522"/>
      <c r="CF102" s="522"/>
    </row>
    <row r="103" spans="2:86" ht="30" customHeight="1">
      <c r="F103" s="989"/>
      <c r="G103" s="955"/>
      <c r="H103" s="945"/>
      <c r="I103" s="998"/>
      <c r="J103" s="687" t="s">
        <v>49</v>
      </c>
      <c r="K103" s="184" t="s">
        <v>45</v>
      </c>
      <c r="L103" s="685" t="s">
        <v>50</v>
      </c>
      <c r="M103" s="1000"/>
      <c r="N103" s="945"/>
      <c r="O103" s="955"/>
      <c r="P103" s="946" t="s">
        <v>48</v>
      </c>
      <c r="Q103" s="947" t="s">
        <v>105</v>
      </c>
      <c r="R103" s="947" t="s">
        <v>106</v>
      </c>
      <c r="S103" s="956" t="s">
        <v>107</v>
      </c>
      <c r="T103" s="958"/>
      <c r="U103" s="945"/>
      <c r="V103" s="955"/>
      <c r="W103" s="946" t="s">
        <v>47</v>
      </c>
      <c r="X103" s="947" t="s">
        <v>101</v>
      </c>
      <c r="Y103" s="961" t="s">
        <v>376</v>
      </c>
      <c r="Z103" s="947" t="s">
        <v>102</v>
      </c>
      <c r="AA103" s="947" t="s">
        <v>103</v>
      </c>
      <c r="AB103" s="956" t="s">
        <v>108</v>
      </c>
      <c r="AC103" s="958"/>
      <c r="AD103" s="945"/>
      <c r="AE103" s="955"/>
      <c r="AF103" s="959" t="s">
        <v>58</v>
      </c>
      <c r="AG103" s="961" t="s">
        <v>59</v>
      </c>
      <c r="AH103" s="961" t="s">
        <v>56</v>
      </c>
      <c r="AI103" s="961" t="s">
        <v>110</v>
      </c>
      <c r="AJ103" s="961" t="s">
        <v>104</v>
      </c>
      <c r="AK103" s="961" t="s">
        <v>57</v>
      </c>
      <c r="AL103" s="961" t="s">
        <v>111</v>
      </c>
      <c r="AM103" s="961" t="s">
        <v>109</v>
      </c>
      <c r="AN103" s="963" t="s">
        <v>61</v>
      </c>
      <c r="AO103" s="958"/>
      <c r="AP103" s="945"/>
      <c r="AQ103" s="955"/>
      <c r="AR103" s="946" t="s">
        <v>51</v>
      </c>
      <c r="AS103" s="947" t="s">
        <v>52</v>
      </c>
      <c r="AT103" s="947" t="s">
        <v>53</v>
      </c>
      <c r="AU103" s="947" t="s">
        <v>54</v>
      </c>
      <c r="AV103" s="956" t="s">
        <v>55</v>
      </c>
      <c r="AW103" s="953"/>
      <c r="AX103" s="945"/>
      <c r="BR103" s="623"/>
      <c r="BS103" s="623"/>
      <c r="BT103" s="623"/>
      <c r="BU103" s="623"/>
      <c r="BV103" s="623"/>
      <c r="BW103" s="623"/>
      <c r="BX103" s="623"/>
      <c r="BZ103" s="538"/>
      <c r="CA103" s="538"/>
      <c r="CB103" s="538"/>
      <c r="CC103" s="522"/>
      <c r="CD103" s="522"/>
      <c r="CE103" s="522"/>
      <c r="CF103" s="522"/>
    </row>
    <row r="104" spans="2:86" ht="30" customHeight="1" thickBot="1">
      <c r="F104" s="212" t="s">
        <v>377</v>
      </c>
      <c r="G104" s="955"/>
      <c r="H104" s="684" t="s">
        <v>377</v>
      </c>
      <c r="I104" s="998"/>
      <c r="J104" s="686" t="s">
        <v>1</v>
      </c>
      <c r="K104" s="42" t="s">
        <v>1</v>
      </c>
      <c r="L104" s="683" t="s">
        <v>1</v>
      </c>
      <c r="M104" s="1000"/>
      <c r="N104" s="684" t="s">
        <v>377</v>
      </c>
      <c r="O104" s="955"/>
      <c r="P104" s="946"/>
      <c r="Q104" s="947"/>
      <c r="R104" s="947"/>
      <c r="S104" s="956"/>
      <c r="T104" s="958"/>
      <c r="U104" s="684" t="s">
        <v>377</v>
      </c>
      <c r="V104" s="955"/>
      <c r="W104" s="946"/>
      <c r="X104" s="947"/>
      <c r="Y104" s="962"/>
      <c r="Z104" s="947"/>
      <c r="AA104" s="947"/>
      <c r="AB104" s="956"/>
      <c r="AC104" s="958"/>
      <c r="AD104" s="684" t="s">
        <v>377</v>
      </c>
      <c r="AE104" s="955"/>
      <c r="AF104" s="960"/>
      <c r="AG104" s="962"/>
      <c r="AH104" s="962"/>
      <c r="AI104" s="962"/>
      <c r="AJ104" s="962"/>
      <c r="AK104" s="962"/>
      <c r="AL104" s="962"/>
      <c r="AM104" s="962"/>
      <c r="AN104" s="964"/>
      <c r="AO104" s="958"/>
      <c r="AP104" s="684" t="s">
        <v>377</v>
      </c>
      <c r="AQ104" s="955"/>
      <c r="AR104" s="946"/>
      <c r="AS104" s="947"/>
      <c r="AT104" s="947"/>
      <c r="AU104" s="947"/>
      <c r="AV104" s="956"/>
      <c r="AW104" s="953"/>
      <c r="AX104" s="684" t="s">
        <v>377</v>
      </c>
      <c r="BR104" s="624"/>
      <c r="BS104" s="624"/>
      <c r="BT104" s="624"/>
      <c r="BU104" s="624"/>
      <c r="BV104" s="624"/>
      <c r="BW104" s="624"/>
      <c r="BX104" s="624"/>
      <c r="BZ104" s="539"/>
      <c r="CA104" s="539"/>
      <c r="CB104" s="539"/>
      <c r="CC104" s="522"/>
      <c r="CD104" s="522"/>
      <c r="CE104" s="522"/>
      <c r="CF104" s="522"/>
    </row>
    <row r="105" spans="2:86" ht="78.900000000000006" customHeight="1" thickBot="1">
      <c r="D105" s="970" t="s">
        <v>370</v>
      </c>
      <c r="E105" s="971"/>
      <c r="F105" s="691">
        <f>SUM(F9:F99)</f>
        <v>0</v>
      </c>
      <c r="G105" s="258"/>
      <c r="H105" s="258">
        <f>SUM(H9:H99)</f>
        <v>236</v>
      </c>
      <c r="I105" s="258"/>
      <c r="J105" s="258">
        <f>SUM(J9:J99)</f>
        <v>0</v>
      </c>
      <c r="K105" s="258">
        <f>SUM(K9:K99)</f>
        <v>236</v>
      </c>
      <c r="L105" s="258">
        <f>SUM(L9:L99)</f>
        <v>0</v>
      </c>
      <c r="M105" s="258"/>
      <c r="N105" s="258">
        <f>SUM(N9:N99)</f>
        <v>1950</v>
      </c>
      <c r="O105" s="258"/>
      <c r="P105" s="258">
        <f>SUM(P9:P99)</f>
        <v>0</v>
      </c>
      <c r="Q105" s="258">
        <f t="shared" ref="Q105:S105" si="54">SUM(Q9:Q99)</f>
        <v>0</v>
      </c>
      <c r="R105" s="258">
        <f t="shared" si="54"/>
        <v>1092</v>
      </c>
      <c r="S105" s="258">
        <f t="shared" si="54"/>
        <v>858</v>
      </c>
      <c r="T105" s="258"/>
      <c r="U105" s="258">
        <f>SUM(U9:U99)</f>
        <v>1632</v>
      </c>
      <c r="V105" s="258"/>
      <c r="W105" s="258">
        <f t="shared" ref="W105:AB105" si="55">SUM(W9:W99)</f>
        <v>1000</v>
      </c>
      <c r="X105" s="258">
        <f t="shared" si="55"/>
        <v>424</v>
      </c>
      <c r="Y105" s="258">
        <f t="shared" si="55"/>
        <v>0</v>
      </c>
      <c r="Z105" s="258">
        <f t="shared" si="55"/>
        <v>208</v>
      </c>
      <c r="AA105" s="258">
        <f t="shared" si="55"/>
        <v>0</v>
      </c>
      <c r="AB105" s="258">
        <f t="shared" si="55"/>
        <v>0</v>
      </c>
      <c r="AC105" s="258"/>
      <c r="AD105" s="258">
        <f>SUMPRODUCT($E9:$E99,AD9:AD99)</f>
        <v>51140</v>
      </c>
      <c r="AE105" s="258"/>
      <c r="AF105" s="258">
        <f t="shared" ref="AF105:AN105" si="56">SUM(AF9:AF99)</f>
        <v>680</v>
      </c>
      <c r="AG105" s="258">
        <f t="shared" si="56"/>
        <v>420</v>
      </c>
      <c r="AH105" s="258">
        <f t="shared" si="56"/>
        <v>0</v>
      </c>
      <c r="AI105" s="258">
        <f t="shared" si="56"/>
        <v>0</v>
      </c>
      <c r="AJ105" s="258">
        <f t="shared" si="56"/>
        <v>0</v>
      </c>
      <c r="AK105" s="258">
        <f t="shared" si="56"/>
        <v>0</v>
      </c>
      <c r="AL105" s="258">
        <f t="shared" si="56"/>
        <v>0</v>
      </c>
      <c r="AM105" s="258">
        <f t="shared" si="56"/>
        <v>0</v>
      </c>
      <c r="AN105" s="258">
        <f t="shared" si="56"/>
        <v>0</v>
      </c>
      <c r="AO105" s="258"/>
      <c r="AP105" s="258">
        <f>SUM(AP9:AP99)</f>
        <v>0</v>
      </c>
      <c r="AQ105" s="258"/>
      <c r="AR105" s="258">
        <f t="shared" ref="AR105:AV105" si="57">SUM(AR9:AR99)</f>
        <v>0</v>
      </c>
      <c r="AS105" s="258">
        <f t="shared" si="57"/>
        <v>0</v>
      </c>
      <c r="AT105" s="258">
        <f t="shared" si="57"/>
        <v>0</v>
      </c>
      <c r="AU105" s="258">
        <f t="shared" si="57"/>
        <v>0</v>
      </c>
      <c r="AV105" s="258">
        <f t="shared" si="57"/>
        <v>0</v>
      </c>
      <c r="AW105" s="259"/>
      <c r="AX105" s="260">
        <f>SUM(AX9:AX99)</f>
        <v>0</v>
      </c>
      <c r="BR105" s="625"/>
      <c r="BS105" s="625"/>
      <c r="BT105" s="625"/>
      <c r="BU105" s="625"/>
      <c r="BV105" s="625"/>
      <c r="BW105" s="625"/>
      <c r="BX105" s="625"/>
      <c r="CC105" s="522"/>
      <c r="CD105" s="522"/>
      <c r="CE105" s="522"/>
      <c r="CF105" s="522"/>
      <c r="CG105" s="61"/>
      <c r="CH105" s="61"/>
    </row>
    <row r="106" spans="2:86" ht="15.9" customHeight="1">
      <c r="CC106" s="51"/>
      <c r="CD106" s="51"/>
      <c r="CE106" s="51"/>
      <c r="CF106" s="51"/>
    </row>
    <row r="107" spans="2:86" ht="17.100000000000001" customHeight="1">
      <c r="CC107" s="51"/>
      <c r="CD107" s="51"/>
      <c r="CE107" s="51"/>
      <c r="CF107" s="51"/>
    </row>
    <row r="108" spans="2:86" ht="31.2">
      <c r="K108" s="3" t="s">
        <v>389</v>
      </c>
      <c r="L108" s="692">
        <v>5186</v>
      </c>
      <c r="CC108" s="51"/>
      <c r="CD108" s="51"/>
      <c r="CE108" s="51"/>
      <c r="CF108" s="51"/>
    </row>
    <row r="109" spans="2:86">
      <c r="CC109" s="51"/>
      <c r="CD109" s="51"/>
      <c r="CE109" s="51"/>
      <c r="CF109" s="51"/>
    </row>
    <row r="110" spans="2:86">
      <c r="CC110" s="51"/>
      <c r="CD110" s="51"/>
      <c r="CE110" s="51"/>
      <c r="CF110" s="51"/>
    </row>
    <row r="111" spans="2:86">
      <c r="CC111" s="51"/>
      <c r="CD111" s="51"/>
      <c r="CE111" s="51"/>
      <c r="CF111" s="51"/>
    </row>
    <row r="112" spans="2:86">
      <c r="CC112" s="51"/>
      <c r="CD112" s="51"/>
      <c r="CE112" s="51"/>
      <c r="CF112" s="51"/>
    </row>
    <row r="113" spans="81:84">
      <c r="CC113" s="51"/>
      <c r="CD113" s="51"/>
      <c r="CE113" s="51"/>
      <c r="CF113" s="51"/>
    </row>
    <row r="114" spans="81:84">
      <c r="CC114" s="51"/>
      <c r="CD114" s="51"/>
      <c r="CE114" s="51"/>
      <c r="CF114" s="51"/>
    </row>
    <row r="115" spans="81:84">
      <c r="CC115" s="51"/>
      <c r="CD115" s="51"/>
      <c r="CE115" s="51"/>
      <c r="CF115" s="51"/>
    </row>
    <row r="116" spans="81:84">
      <c r="CC116" s="51"/>
      <c r="CD116" s="51"/>
      <c r="CE116" s="51"/>
      <c r="CF116" s="51"/>
    </row>
    <row r="167" spans="3:76">
      <c r="BR167" s="626"/>
      <c r="BS167" s="626"/>
      <c r="BT167" s="626"/>
      <c r="BU167" s="626"/>
      <c r="BV167" s="626"/>
      <c r="BW167" s="626"/>
      <c r="BX167" s="626"/>
    </row>
    <row r="168" spans="3:76">
      <c r="BR168" s="626"/>
      <c r="BS168" s="626"/>
      <c r="BT168" s="626"/>
      <c r="BU168" s="626"/>
      <c r="BV168" s="626"/>
      <c r="BW168" s="626"/>
      <c r="BX168" s="626"/>
    </row>
    <row r="169" spans="3:76">
      <c r="C169" s="9"/>
      <c r="BR169" s="626"/>
      <c r="BS169" s="626"/>
      <c r="BT169" s="626"/>
      <c r="BU169" s="626"/>
      <c r="BV169" s="626"/>
      <c r="BW169" s="626"/>
      <c r="BX169" s="626"/>
    </row>
    <row r="170" spans="3:76">
      <c r="C170" s="9"/>
      <c r="BR170" s="626"/>
      <c r="BS170" s="626"/>
      <c r="BT170" s="626"/>
      <c r="BU170" s="626"/>
      <c r="BV170" s="626"/>
      <c r="BW170" s="626"/>
      <c r="BX170" s="626"/>
    </row>
    <row r="171" spans="3:76">
      <c r="C171" s="9"/>
      <c r="BR171" s="626"/>
      <c r="BS171" s="626"/>
      <c r="BT171" s="626"/>
      <c r="BU171" s="626"/>
      <c r="BV171" s="626"/>
      <c r="BW171" s="626"/>
      <c r="BX171" s="626"/>
    </row>
    <row r="172" spans="3:76">
      <c r="C172" s="9"/>
      <c r="BR172" s="626"/>
      <c r="BS172" s="626"/>
      <c r="BT172" s="626"/>
      <c r="BU172" s="626"/>
      <c r="BV172" s="626"/>
      <c r="BW172" s="626"/>
      <c r="BX172" s="626"/>
    </row>
    <row r="173" spans="3:76">
      <c r="C173" s="9"/>
      <c r="BR173" s="626"/>
      <c r="BS173" s="626"/>
      <c r="BT173" s="626"/>
      <c r="BU173" s="626"/>
      <c r="BV173" s="626"/>
      <c r="BW173" s="626"/>
      <c r="BX173" s="626"/>
    </row>
    <row r="174" spans="3:76">
      <c r="C174" s="9"/>
      <c r="BR174" s="626"/>
      <c r="BS174" s="626"/>
      <c r="BT174" s="626"/>
      <c r="BU174" s="626"/>
      <c r="BV174" s="626"/>
      <c r="BW174" s="626"/>
      <c r="BX174" s="626"/>
    </row>
    <row r="175" spans="3:76">
      <c r="C175" s="9"/>
      <c r="BR175" s="626"/>
      <c r="BS175" s="626"/>
      <c r="BT175" s="626"/>
      <c r="BU175" s="626"/>
      <c r="BV175" s="626"/>
      <c r="BW175" s="626"/>
      <c r="BX175" s="626"/>
    </row>
    <row r="176" spans="3:76">
      <c r="C176" s="9"/>
      <c r="BR176" s="626"/>
      <c r="BS176" s="626"/>
      <c r="BT176" s="626"/>
      <c r="BU176" s="626"/>
      <c r="BV176" s="626"/>
      <c r="BW176" s="626"/>
      <c r="BX176" s="626"/>
    </row>
    <row r="177" spans="3:80">
      <c r="C177" s="9"/>
      <c r="BR177" s="626"/>
      <c r="BS177" s="626"/>
      <c r="BT177" s="626"/>
      <c r="BU177" s="626"/>
      <c r="BV177" s="626"/>
      <c r="BW177" s="626"/>
      <c r="BX177" s="626"/>
    </row>
    <row r="178" spans="3:80">
      <c r="C178" s="9"/>
      <c r="BR178" s="626"/>
      <c r="BS178" s="626"/>
      <c r="BT178" s="626"/>
      <c r="BU178" s="626"/>
      <c r="BV178" s="626"/>
      <c r="BW178" s="626"/>
      <c r="BX178" s="626"/>
    </row>
    <row r="179" spans="3:80">
      <c r="C179" s="9"/>
      <c r="BR179" s="626"/>
      <c r="BS179" s="626"/>
      <c r="BT179" s="626"/>
      <c r="BU179" s="626"/>
      <c r="BV179" s="626"/>
      <c r="BW179" s="626"/>
      <c r="BX179" s="626"/>
    </row>
    <row r="180" spans="3:80">
      <c r="C180" s="9"/>
      <c r="BR180" s="626"/>
      <c r="BS180" s="626"/>
      <c r="BT180" s="626"/>
      <c r="BU180" s="626"/>
      <c r="BV180" s="626"/>
      <c r="BW180" s="626"/>
      <c r="BX180" s="626"/>
    </row>
    <row r="181" spans="3:80">
      <c r="C181" s="9"/>
      <c r="BR181" s="626"/>
      <c r="BS181" s="626"/>
      <c r="BT181" s="626"/>
      <c r="BU181" s="626"/>
      <c r="BV181" s="626"/>
      <c r="BW181" s="626"/>
      <c r="BX181" s="626"/>
    </row>
    <row r="182" spans="3:80">
      <c r="C182" s="9"/>
      <c r="BR182" s="626"/>
      <c r="BS182" s="626"/>
      <c r="BT182" s="626"/>
      <c r="BU182" s="626"/>
      <c r="BV182" s="626"/>
      <c r="BW182" s="626"/>
      <c r="BX182" s="626"/>
    </row>
    <row r="183" spans="3:80">
      <c r="C183" s="9"/>
      <c r="BR183" s="626"/>
      <c r="BS183" s="626"/>
      <c r="BT183" s="626"/>
      <c r="BU183" s="626"/>
      <c r="BV183" s="626"/>
      <c r="BW183" s="626"/>
      <c r="BX183" s="626"/>
    </row>
    <row r="184" spans="3:80">
      <c r="C184" s="9"/>
      <c r="BR184" s="626"/>
      <c r="BS184" s="626"/>
      <c r="BT184" s="626"/>
      <c r="BU184" s="626"/>
      <c r="BV184" s="626"/>
      <c r="BW184" s="626"/>
      <c r="BX184" s="626"/>
    </row>
    <row r="185" spans="3:80">
      <c r="C185" s="9"/>
      <c r="BR185" s="626"/>
      <c r="BS185" s="626"/>
      <c r="BT185" s="626"/>
      <c r="BU185" s="626"/>
      <c r="BV185" s="626"/>
      <c r="BW185" s="626"/>
      <c r="BX185" s="626"/>
      <c r="BZ185" s="9"/>
      <c r="CA185" s="9"/>
      <c r="CB185" s="9"/>
    </row>
    <row r="186" spans="3:80">
      <c r="C186" s="9"/>
      <c r="BZ186" s="9"/>
      <c r="CA186" s="9"/>
      <c r="CB186" s="9"/>
    </row>
    <row r="187" spans="3:80">
      <c r="C187" s="9"/>
      <c r="BZ187" s="9"/>
      <c r="CA187" s="9"/>
      <c r="CB187" s="9"/>
    </row>
    <row r="188" spans="3:80">
      <c r="C188" s="9"/>
      <c r="BZ188" s="9"/>
      <c r="CA188" s="9"/>
      <c r="CB188" s="9"/>
    </row>
    <row r="189" spans="3:80">
      <c r="C189" s="9"/>
      <c r="BZ189" s="9"/>
      <c r="CA189" s="9"/>
      <c r="CB189" s="9"/>
    </row>
  </sheetData>
  <mergeCells count="122">
    <mergeCell ref="S103:S104"/>
    <mergeCell ref="U102:U103"/>
    <mergeCell ref="V102:V104"/>
    <mergeCell ref="W102:AB102"/>
    <mergeCell ref="AC102:AC104"/>
    <mergeCell ref="F102:F103"/>
    <mergeCell ref="G102:G104"/>
    <mergeCell ref="H102:H103"/>
    <mergeCell ref="I102:I104"/>
    <mergeCell ref="J102:L102"/>
    <mergeCell ref="M102:M104"/>
    <mergeCell ref="N102:N103"/>
    <mergeCell ref="O102:O104"/>
    <mergeCell ref="P102:S102"/>
    <mergeCell ref="AB103:AB104"/>
    <mergeCell ref="T102:T104"/>
    <mergeCell ref="P103:P104"/>
    <mergeCell ref="Q103:Q104"/>
    <mergeCell ref="R103:R104"/>
    <mergeCell ref="BJ8:BP8"/>
    <mergeCell ref="BJ23:BP23"/>
    <mergeCell ref="BJ56:BP56"/>
    <mergeCell ref="BJ45:BP45"/>
    <mergeCell ref="BJ34:BP34"/>
    <mergeCell ref="BJ89:BP89"/>
    <mergeCell ref="BJ78:BP78"/>
    <mergeCell ref="BJ67:BP67"/>
    <mergeCell ref="AX102:AX103"/>
    <mergeCell ref="B4:B6"/>
    <mergeCell ref="W5:W6"/>
    <mergeCell ref="AB5:AB6"/>
    <mergeCell ref="D4:D6"/>
    <mergeCell ref="E4:E6"/>
    <mergeCell ref="F4:F5"/>
    <mergeCell ref="G4:G6"/>
    <mergeCell ref="H4:H5"/>
    <mergeCell ref="I4:I6"/>
    <mergeCell ref="J4:L4"/>
    <mergeCell ref="M4:M6"/>
    <mergeCell ref="N4:N5"/>
    <mergeCell ref="Z5:Z6"/>
    <mergeCell ref="AA5:AA6"/>
    <mergeCell ref="AW4:AW6"/>
    <mergeCell ref="AL5:AL6"/>
    <mergeCell ref="BJ7:BP7"/>
    <mergeCell ref="D105:E105"/>
    <mergeCell ref="AM5:AM6"/>
    <mergeCell ref="AN5:AN6"/>
    <mergeCell ref="AQ4:AQ6"/>
    <mergeCell ref="AR4:AV4"/>
    <mergeCell ref="AU5:AU6"/>
    <mergeCell ref="AV5:AV6"/>
    <mergeCell ref="AR5:AR6"/>
    <mergeCell ref="AS5:AS6"/>
    <mergeCell ref="AT5:AT6"/>
    <mergeCell ref="BA4:BA6"/>
    <mergeCell ref="BJ4:BP4"/>
    <mergeCell ref="BB4:BC5"/>
    <mergeCell ref="BE4:BE6"/>
    <mergeCell ref="BG4:BG6"/>
    <mergeCell ref="BH4:BH6"/>
    <mergeCell ref="AU103:AU104"/>
    <mergeCell ref="AZ4:AZ6"/>
    <mergeCell ref="AF5:AF6"/>
    <mergeCell ref="AG5:AG6"/>
    <mergeCell ref="AF4:AN4"/>
    <mergeCell ref="AP4:AP5"/>
    <mergeCell ref="AK5:AK6"/>
    <mergeCell ref="AH5:AH6"/>
    <mergeCell ref="AI5:AI6"/>
    <mergeCell ref="AJ5:AJ6"/>
    <mergeCell ref="Y5:Y6"/>
    <mergeCell ref="AD102:AD103"/>
    <mergeCell ref="W103:W104"/>
    <mergeCell ref="X103:X104"/>
    <mergeCell ref="Z103:Z104"/>
    <mergeCell ref="AA103:AA104"/>
    <mergeCell ref="Y103:Y104"/>
    <mergeCell ref="AN103:AN104"/>
    <mergeCell ref="AF102:AN102"/>
    <mergeCell ref="AR102:AV102"/>
    <mergeCell ref="AW102:AW104"/>
    <mergeCell ref="AE102:AE104"/>
    <mergeCell ref="AV103:AV104"/>
    <mergeCell ref="AO102:AO104"/>
    <mergeCell ref="AP102:AP103"/>
    <mergeCell ref="AQ102:AQ104"/>
    <mergeCell ref="AF103:AF104"/>
    <mergeCell ref="AG103:AG104"/>
    <mergeCell ref="AH103:AH104"/>
    <mergeCell ref="AI103:AI104"/>
    <mergeCell ref="AJ103:AJ104"/>
    <mergeCell ref="AK103:AK104"/>
    <mergeCell ref="AL103:AL104"/>
    <mergeCell ref="AM103:AM104"/>
    <mergeCell ref="AR103:AR104"/>
    <mergeCell ref="AS103:AS104"/>
    <mergeCell ref="AT103:AT104"/>
    <mergeCell ref="BR4:BX4"/>
    <mergeCell ref="BZ5:BZ6"/>
    <mergeCell ref="CA5:CA6"/>
    <mergeCell ref="CB5:CB6"/>
    <mergeCell ref="CD5:CE6"/>
    <mergeCell ref="B2:C2"/>
    <mergeCell ref="V4:V6"/>
    <mergeCell ref="W4:AB4"/>
    <mergeCell ref="AC4:AC6"/>
    <mergeCell ref="AD4:AD5"/>
    <mergeCell ref="O4:O6"/>
    <mergeCell ref="P4:S4"/>
    <mergeCell ref="T4:T6"/>
    <mergeCell ref="U4:U5"/>
    <mergeCell ref="P5:P6"/>
    <mergeCell ref="Q5:Q6"/>
    <mergeCell ref="R5:R6"/>
    <mergeCell ref="S5:S6"/>
    <mergeCell ref="BI4:BI6"/>
    <mergeCell ref="AE4:AE6"/>
    <mergeCell ref="X5:X6"/>
    <mergeCell ref="AX4:AX5"/>
    <mergeCell ref="AY4:AY6"/>
    <mergeCell ref="AO4:AO6"/>
  </mergeCells>
  <hyperlinks>
    <hyperlink ref="B8" location="'Line Electric Work Package'!A1" display="'Line Electric Work Package'!A1" xr:uid="{00000000-0004-0000-0F00-000000000000}"/>
    <hyperlink ref="B23" location="'Services Work Package'!A1" display="'Services Work Package'!A1" xr:uid="{00000000-0004-0000-0F00-000001000000}"/>
    <hyperlink ref="B34" location="'Racks Work Package'!A1" display="'Racks Work Package'!A1" xr:uid="{00000000-0004-0000-0F00-000002000000}"/>
    <hyperlink ref="B45" location="'Gas &amp; Cooling Work Package'!A1" display="'Gas &amp; Cooling Work Package'!A1" xr:uid="{00000000-0004-0000-0F00-000003000000}"/>
    <hyperlink ref="B56" location="'Detector Safety Work Package'!A1" display="'Detector Safety Work Package'!A1" xr:uid="{00000000-0004-0000-0F00-000004000000}"/>
    <hyperlink ref="B67" location="'GMH &amp; Gas Pad Work Package'!A1" display="'GMH &amp; Gas Pad Work Package'!A1" xr:uid="{00000000-0004-0000-0F00-000005000000}"/>
    <hyperlink ref="B78" location="'Rack Room Work Package'!A1" display="'Rack Room Work Package'!A1" xr:uid="{00000000-0004-0000-0F00-000006000000}"/>
    <hyperlink ref="B89" location="'Control Room Work Package'!A1" display="'Control Room Work Package'!A1" xr:uid="{00000000-0004-0000-0F00-000007000000}"/>
    <hyperlink ref="B2" location="Navigation!A1" display="Return to Navigation Page" xr:uid="{00000000-0004-0000-0F00-000008000000}"/>
    <hyperlink ref="C2" location="Navigation!A1" display="Navigation!A1" xr:uid="{00000000-0004-0000-0F00-000009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CF232"/>
  <sheetViews>
    <sheetView zoomScale="60" zoomScaleNormal="60" workbookViewId="0">
      <selection activeCell="B4" sqref="B4:B6"/>
    </sheetView>
  </sheetViews>
  <sheetFormatPr defaultColWidth="11" defaultRowHeight="15.6"/>
  <cols>
    <col min="1" max="1" width="1.5" style="9" customWidth="1"/>
    <col min="2" max="2" width="24.8984375" style="9" customWidth="1"/>
    <col min="3" max="3" width="42.8984375" style="9" customWidth="1"/>
    <col min="4" max="4" width="45.8984375" style="8" customWidth="1"/>
    <col min="5" max="5" width="10.8984375" style="3" customWidth="1"/>
    <col min="6" max="6" width="14.8984375" style="3" customWidth="1"/>
    <col min="7" max="7" width="1.8984375" style="3" customWidth="1"/>
    <col min="8" max="8" width="10.8984375" style="3" customWidth="1"/>
    <col min="9" max="9" width="1.8984375" style="3" customWidth="1"/>
    <col min="10" max="12" width="12.8984375" style="3" customWidth="1"/>
    <col min="13" max="13" width="1.8984375" style="3" customWidth="1"/>
    <col min="14" max="14" width="10.8984375" style="3" customWidth="1"/>
    <col min="15" max="15" width="1.8984375" style="3" customWidth="1"/>
    <col min="16" max="18" width="12.8984375" style="3" customWidth="1"/>
    <col min="19" max="19" width="12.8984375" style="10" customWidth="1"/>
    <col min="20" max="20" width="1.8984375" style="3" customWidth="1"/>
    <col min="21" max="21" width="10.8984375" style="3" customWidth="1"/>
    <col min="22" max="22" width="1.8984375" style="3" customWidth="1"/>
    <col min="23" max="28" width="12.8984375" style="3" customWidth="1"/>
    <col min="29" max="29" width="1.8984375" style="3" customWidth="1"/>
    <col min="30" max="30" width="10.8984375" style="3" customWidth="1"/>
    <col min="31" max="31" width="1.8984375" style="3" customWidth="1"/>
    <col min="32" max="32" width="12.8984375" style="3" customWidth="1"/>
    <col min="33" max="33" width="10.8984375" style="3" customWidth="1"/>
    <col min="34" max="34" width="14.8984375" style="3" customWidth="1"/>
    <col min="35" max="38" width="10.8984375" style="3" customWidth="1"/>
    <col min="39" max="39" width="13.8984375" style="3" customWidth="1"/>
    <col min="40" max="40" width="16.8984375" style="3" customWidth="1"/>
    <col min="41" max="41" width="1.8984375" style="3" customWidth="1"/>
    <col min="42" max="42" width="10.8984375" style="3" customWidth="1"/>
    <col min="43" max="43" width="1.8984375" style="3" customWidth="1"/>
    <col min="44" max="48" width="10.8984375" style="3" customWidth="1"/>
    <col min="49" max="49" width="1.8984375" style="3" customWidth="1"/>
    <col min="50" max="50" width="10.8984375" style="3" customWidth="1"/>
    <col min="51" max="51" width="1.8984375" style="3" customWidth="1"/>
    <col min="52" max="52" width="15.8984375" style="3" customWidth="1"/>
    <col min="53" max="53" width="1.8984375" style="3" customWidth="1"/>
    <col min="54" max="54" width="10.8984375" style="3" customWidth="1"/>
    <col min="55" max="55" width="8.8984375" style="3" customWidth="1"/>
    <col min="56" max="56" width="1.8984375" style="3" customWidth="1"/>
    <col min="57" max="57" width="60.8984375" style="3" customWidth="1"/>
    <col min="58" max="58" width="1.8984375" style="3" customWidth="1"/>
    <col min="59" max="60" width="50.8984375" style="3" customWidth="1"/>
    <col min="61" max="61" width="1.8984375" style="3" customWidth="1"/>
    <col min="62" max="62" width="13.8984375" style="3" customWidth="1"/>
    <col min="63" max="68" width="10.8984375" style="3" customWidth="1"/>
    <col min="69" max="69" width="11" style="9"/>
    <col min="70" max="70" width="14.8984375" style="9" customWidth="1"/>
    <col min="71" max="71" width="11.09765625" style="9" bestFit="1" customWidth="1"/>
    <col min="72" max="72" width="11.3984375" style="9" bestFit="1" customWidth="1"/>
    <col min="73" max="74" width="11.09765625" style="9" bestFit="1" customWidth="1"/>
    <col min="75" max="75" width="11" style="9"/>
    <col min="76" max="76" width="13.09765625" style="9" customWidth="1"/>
    <col min="77" max="77" width="11" style="9"/>
    <col min="78" max="80" width="15.59765625" style="9" customWidth="1"/>
    <col min="81" max="81" width="17.5" style="9" customWidth="1"/>
    <col min="82" max="82" width="18.3984375" style="9" customWidth="1"/>
    <col min="83" max="83" width="17.8984375" style="9" customWidth="1"/>
    <col min="84" max="16384" width="11" style="9"/>
  </cols>
  <sheetData>
    <row r="1" spans="2:84" ht="16.2" thickBot="1">
      <c r="B1" s="540"/>
      <c r="C1" s="51"/>
      <c r="D1" s="183"/>
      <c r="S1" s="3"/>
      <c r="W1" s="10"/>
      <c r="AW1" s="52"/>
      <c r="AY1" s="52"/>
      <c r="AZ1" s="537"/>
      <c r="BA1" s="52"/>
      <c r="BB1" s="541"/>
      <c r="BC1" s="541"/>
      <c r="BD1" s="52"/>
      <c r="BF1" s="52"/>
      <c r="BI1" s="52"/>
      <c r="BQ1" s="3"/>
      <c r="BR1" s="3"/>
      <c r="BS1" s="3"/>
      <c r="BT1" s="3"/>
      <c r="BU1" s="3"/>
      <c r="BV1" s="3"/>
      <c r="BW1" s="3"/>
      <c r="BX1" s="3"/>
      <c r="CF1" s="522"/>
    </row>
    <row r="2" spans="2:84" ht="30" customHeight="1" thickBot="1">
      <c r="B2" s="915" t="s">
        <v>361</v>
      </c>
      <c r="C2" s="916"/>
      <c r="D2" s="183"/>
      <c r="S2" s="3"/>
      <c r="W2" s="10"/>
      <c r="AW2" s="52"/>
      <c r="AY2" s="52"/>
      <c r="AZ2" s="537"/>
      <c r="BA2" s="52"/>
      <c r="BB2" s="541"/>
      <c r="BC2" s="541"/>
      <c r="BD2" s="52"/>
      <c r="BF2" s="52"/>
      <c r="BI2" s="52"/>
      <c r="BQ2" s="3"/>
      <c r="BR2" s="3"/>
      <c r="BS2" s="3"/>
      <c r="BT2" s="3"/>
      <c r="BU2" s="3"/>
      <c r="BV2" s="3"/>
      <c r="BW2" s="3"/>
      <c r="BX2" s="3"/>
      <c r="CF2" s="522"/>
    </row>
    <row r="3" spans="2:84" ht="12" customHeight="1" thickBot="1">
      <c r="S3" s="3"/>
      <c r="BE3" s="10"/>
    </row>
    <row r="4" spans="2:84" ht="42" customHeight="1" thickBot="1">
      <c r="B4" s="1001" t="s">
        <v>529</v>
      </c>
      <c r="C4" s="63" t="s">
        <v>411</v>
      </c>
      <c r="D4" s="1003" t="s">
        <v>7</v>
      </c>
      <c r="E4" s="988"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Q4" s="43"/>
      <c r="BR4" s="924" t="s">
        <v>359</v>
      </c>
      <c r="BS4" s="925"/>
      <c r="BT4" s="925"/>
      <c r="BU4" s="925"/>
      <c r="BV4" s="925"/>
      <c r="BW4" s="925"/>
      <c r="BX4" s="926"/>
    </row>
    <row r="5" spans="2:84" s="15" customFormat="1" ht="33.9" customHeight="1" thickBot="1">
      <c r="B5" s="1002"/>
      <c r="C5" s="62" t="s">
        <v>125</v>
      </c>
      <c r="D5" s="1004"/>
      <c r="E5" s="989"/>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Q5" s="37"/>
      <c r="BR5" s="687" t="s">
        <v>96</v>
      </c>
      <c r="BS5" s="184" t="s">
        <v>97</v>
      </c>
      <c r="BT5" s="184" t="s">
        <v>98</v>
      </c>
      <c r="BU5" s="184" t="s">
        <v>99</v>
      </c>
      <c r="BV5" s="184" t="s">
        <v>10</v>
      </c>
      <c r="BW5" s="184" t="s">
        <v>64</v>
      </c>
      <c r="BX5" s="685" t="s">
        <v>100</v>
      </c>
      <c r="BZ5" s="1015" t="s">
        <v>360</v>
      </c>
      <c r="CA5" s="1017" t="s">
        <v>390</v>
      </c>
      <c r="CB5" s="1019" t="s">
        <v>391</v>
      </c>
    </row>
    <row r="6" spans="2:84" s="15" customFormat="1" ht="41.1" customHeight="1" thickBot="1">
      <c r="B6" s="1002"/>
      <c r="C6" s="60" t="s">
        <v>68</v>
      </c>
      <c r="D6" s="1005"/>
      <c r="E6" s="1006"/>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16"/>
      <c r="CA6" s="1018"/>
      <c r="CB6" s="1020"/>
      <c r="CC6" s="9"/>
      <c r="CD6" s="9"/>
      <c r="CE6" s="9"/>
    </row>
    <row r="7" spans="2:84" s="185" customFormat="1" ht="78.599999999999994" thickBot="1">
      <c r="B7" s="286" t="s">
        <v>444</v>
      </c>
      <c r="C7" s="261" t="s">
        <v>112</v>
      </c>
      <c r="D7" s="418" t="s">
        <v>209</v>
      </c>
      <c r="E7" s="266">
        <v>20</v>
      </c>
      <c r="F7" s="273">
        <v>0</v>
      </c>
      <c r="G7" s="269"/>
      <c r="H7" s="266">
        <f t="shared" ref="H7:H13" si="0">SUM(I7:M7)</f>
        <v>0</v>
      </c>
      <c r="I7" s="271" t="s">
        <v>19</v>
      </c>
      <c r="J7" s="276">
        <v>0</v>
      </c>
      <c r="K7" s="189">
        <v>0</v>
      </c>
      <c r="L7" s="277">
        <v>0</v>
      </c>
      <c r="M7" s="269"/>
      <c r="N7" s="266">
        <f t="shared" ref="N7:N13" si="1">SUM(O7:T7)</f>
        <v>0</v>
      </c>
      <c r="O7" s="269"/>
      <c r="P7" s="284">
        <v>0</v>
      </c>
      <c r="Q7" s="189">
        <v>0</v>
      </c>
      <c r="R7" s="189">
        <v>0</v>
      </c>
      <c r="S7" s="281">
        <v>0</v>
      </c>
      <c r="T7" s="269"/>
      <c r="U7" s="266">
        <f t="shared" ref="U7:U13" si="2">SUM(V7:AC7)</f>
        <v>0</v>
      </c>
      <c r="V7" s="269"/>
      <c r="W7" s="284">
        <v>0</v>
      </c>
      <c r="X7" s="189">
        <v>0</v>
      </c>
      <c r="Y7" s="189">
        <v>0</v>
      </c>
      <c r="Z7" s="187">
        <v>0</v>
      </c>
      <c r="AA7" s="189">
        <v>0</v>
      </c>
      <c r="AB7" s="277">
        <v>0</v>
      </c>
      <c r="AC7" s="269"/>
      <c r="AD7" s="290">
        <f t="shared" ref="AD7:AD15" si="3">SUM(AE7:AO7)</f>
        <v>0</v>
      </c>
      <c r="AE7" s="269"/>
      <c r="AF7" s="284">
        <v>0</v>
      </c>
      <c r="AG7" s="189">
        <v>0</v>
      </c>
      <c r="AH7" s="189">
        <v>0</v>
      </c>
      <c r="AI7" s="187">
        <v>0</v>
      </c>
      <c r="AJ7" s="189">
        <v>0</v>
      </c>
      <c r="AK7" s="189">
        <v>0</v>
      </c>
      <c r="AL7" s="189">
        <v>0</v>
      </c>
      <c r="AM7" s="189">
        <v>0</v>
      </c>
      <c r="AN7" s="277">
        <v>0</v>
      </c>
      <c r="AO7" s="269"/>
      <c r="AP7" s="290">
        <f t="shared" ref="AP7:AP13" si="4">SUM(AQ7:AW7)</f>
        <v>0</v>
      </c>
      <c r="AQ7" s="269"/>
      <c r="AR7" s="284">
        <v>0</v>
      </c>
      <c r="AS7" s="189">
        <v>0</v>
      </c>
      <c r="AT7" s="189">
        <v>0</v>
      </c>
      <c r="AU7" s="189">
        <v>0</v>
      </c>
      <c r="AV7" s="277">
        <v>0</v>
      </c>
      <c r="AW7" s="269"/>
      <c r="AX7" s="290">
        <v>0</v>
      </c>
      <c r="AY7" s="296"/>
      <c r="AZ7" s="293">
        <v>0</v>
      </c>
      <c r="BA7" s="299" t="s">
        <v>19</v>
      </c>
      <c r="BB7" s="580">
        <v>0.25</v>
      </c>
      <c r="BC7" s="583">
        <v>0</v>
      </c>
      <c r="BD7" s="269"/>
      <c r="BE7" s="273" t="s">
        <v>19</v>
      </c>
      <c r="BF7" s="296" t="s">
        <v>19</v>
      </c>
      <c r="BG7" s="433" t="s">
        <v>272</v>
      </c>
      <c r="BH7" s="434" t="s">
        <v>273</v>
      </c>
      <c r="BI7" s="269"/>
      <c r="BJ7" s="202">
        <f t="shared" ref="BJ7:BJ20" si="5">F7</f>
        <v>0</v>
      </c>
      <c r="BK7" s="39">
        <f t="shared" ref="BK7:BK20" si="6">H7</f>
        <v>0</v>
      </c>
      <c r="BL7" s="39">
        <f t="shared" ref="BL7:BL20" si="7">N7</f>
        <v>0</v>
      </c>
      <c r="BM7" s="39">
        <f t="shared" ref="BM7:BM20" si="8">U7</f>
        <v>0</v>
      </c>
      <c r="BN7" s="39">
        <f t="shared" ref="BN7:BN20" si="9">AD7</f>
        <v>0</v>
      </c>
      <c r="BO7" s="39">
        <f t="shared" ref="BO7:BO20" si="10">AP7</f>
        <v>0</v>
      </c>
      <c r="BP7" s="40">
        <f t="shared" ref="BP7:BP20" si="11">AX7</f>
        <v>0</v>
      </c>
      <c r="BQ7" s="2"/>
      <c r="BR7" s="553">
        <f t="shared" ref="BR7:BR20" si="12">F7*BR$6</f>
        <v>0</v>
      </c>
      <c r="BS7" s="554">
        <f t="shared" ref="BS7:BS20" si="13">H7*BS$6</f>
        <v>0</v>
      </c>
      <c r="BT7" s="554">
        <f t="shared" ref="BT7:BT20" si="14">N7*BT$6</f>
        <v>0</v>
      </c>
      <c r="BU7" s="554">
        <f t="shared" ref="BU7:BU20" si="15">U7*BU$6</f>
        <v>0</v>
      </c>
      <c r="BV7" s="554">
        <f t="shared" ref="BV7:BV20" si="16">AD7*BV$6</f>
        <v>0</v>
      </c>
      <c r="BW7" s="554">
        <f t="shared" ref="BW7:BW20" si="17">AP7*BW$6</f>
        <v>0</v>
      </c>
      <c r="BX7" s="555">
        <f t="shared" ref="BX7:BX20" si="18">AX7*BX$6</f>
        <v>0</v>
      </c>
      <c r="BY7" s="9"/>
      <c r="BZ7" s="553">
        <f>SUM(BR7:BX7)</f>
        <v>0</v>
      </c>
      <c r="CA7" s="556">
        <f>BZ7*(1+BB7)</f>
        <v>0</v>
      </c>
      <c r="CB7" s="555">
        <f t="shared" ref="CB7:CB17" si="19">AZ7*(1+BC7)</f>
        <v>0</v>
      </c>
      <c r="CC7" s="9"/>
      <c r="CD7" s="9"/>
      <c r="CE7" s="9"/>
    </row>
    <row r="8" spans="2:84" s="185" customFormat="1" ht="78">
      <c r="B8" s="287" t="s">
        <v>445</v>
      </c>
      <c r="C8" s="262" t="s">
        <v>113</v>
      </c>
      <c r="D8" s="418" t="s">
        <v>210</v>
      </c>
      <c r="E8" s="267">
        <v>10</v>
      </c>
      <c r="F8" s="274">
        <v>0</v>
      </c>
      <c r="G8" s="213"/>
      <c r="H8" s="267">
        <f t="shared" si="0"/>
        <v>0</v>
      </c>
      <c r="I8" s="213" t="s">
        <v>19</v>
      </c>
      <c r="J8" s="278">
        <v>0</v>
      </c>
      <c r="K8" s="192">
        <v>0</v>
      </c>
      <c r="L8" s="279">
        <v>0</v>
      </c>
      <c r="M8" s="213"/>
      <c r="N8" s="267">
        <f t="shared" si="1"/>
        <v>20</v>
      </c>
      <c r="O8" s="213"/>
      <c r="P8" s="285">
        <v>0</v>
      </c>
      <c r="Q8" s="192">
        <v>0</v>
      </c>
      <c r="R8" s="192">
        <v>0</v>
      </c>
      <c r="S8" s="280">
        <v>20</v>
      </c>
      <c r="T8" s="213"/>
      <c r="U8" s="267">
        <f t="shared" si="2"/>
        <v>0</v>
      </c>
      <c r="V8" s="213"/>
      <c r="W8" s="285">
        <v>0</v>
      </c>
      <c r="X8" s="192">
        <v>0</v>
      </c>
      <c r="Y8" s="192">
        <v>0</v>
      </c>
      <c r="Z8" s="190">
        <v>0</v>
      </c>
      <c r="AA8" s="192">
        <v>0</v>
      </c>
      <c r="AB8" s="279">
        <v>0</v>
      </c>
      <c r="AC8" s="213"/>
      <c r="AD8" s="291">
        <f t="shared" si="3"/>
        <v>0</v>
      </c>
      <c r="AE8" s="213"/>
      <c r="AF8" s="285">
        <v>0</v>
      </c>
      <c r="AG8" s="192">
        <v>0</v>
      </c>
      <c r="AH8" s="192">
        <v>0</v>
      </c>
      <c r="AI8" s="190">
        <v>0</v>
      </c>
      <c r="AJ8" s="192">
        <v>0</v>
      </c>
      <c r="AK8" s="192">
        <v>0</v>
      </c>
      <c r="AL8" s="192">
        <v>0</v>
      </c>
      <c r="AM8" s="192">
        <v>0</v>
      </c>
      <c r="AN8" s="279">
        <v>0</v>
      </c>
      <c r="AO8" s="213"/>
      <c r="AP8" s="291">
        <f t="shared" si="4"/>
        <v>0</v>
      </c>
      <c r="AQ8" s="213"/>
      <c r="AR8" s="285">
        <v>0</v>
      </c>
      <c r="AS8" s="192">
        <v>0</v>
      </c>
      <c r="AT8" s="192">
        <v>0</v>
      </c>
      <c r="AU8" s="192">
        <v>0</v>
      </c>
      <c r="AV8" s="279">
        <v>0</v>
      </c>
      <c r="AW8" s="213"/>
      <c r="AX8" s="291">
        <v>0</v>
      </c>
      <c r="AY8" s="297"/>
      <c r="AZ8" s="294">
        <v>0</v>
      </c>
      <c r="BA8" s="297" t="s">
        <v>19</v>
      </c>
      <c r="BB8" s="581">
        <v>0.25</v>
      </c>
      <c r="BC8" s="584">
        <v>0</v>
      </c>
      <c r="BD8" s="213"/>
      <c r="BE8" s="274" t="s">
        <v>19</v>
      </c>
      <c r="BF8" s="297" t="s">
        <v>19</v>
      </c>
      <c r="BG8" s="278" t="s">
        <v>272</v>
      </c>
      <c r="BH8" s="280" t="s">
        <v>273</v>
      </c>
      <c r="BI8" s="213"/>
      <c r="BJ8" s="203">
        <f t="shared" si="5"/>
        <v>0</v>
      </c>
      <c r="BK8" s="38">
        <f t="shared" si="6"/>
        <v>0</v>
      </c>
      <c r="BL8" s="38">
        <f t="shared" si="7"/>
        <v>20</v>
      </c>
      <c r="BM8" s="38">
        <f t="shared" si="8"/>
        <v>0</v>
      </c>
      <c r="BN8" s="38">
        <f t="shared" si="9"/>
        <v>0</v>
      </c>
      <c r="BO8" s="38">
        <f t="shared" si="10"/>
        <v>0</v>
      </c>
      <c r="BP8" s="41">
        <f t="shared" si="11"/>
        <v>0</v>
      </c>
      <c r="BR8" s="557">
        <f t="shared" si="12"/>
        <v>0</v>
      </c>
      <c r="BS8" s="558">
        <f t="shared" si="13"/>
        <v>0</v>
      </c>
      <c r="BT8" s="558">
        <f t="shared" si="14"/>
        <v>2086</v>
      </c>
      <c r="BU8" s="558">
        <f t="shared" si="15"/>
        <v>0</v>
      </c>
      <c r="BV8" s="558">
        <f t="shared" si="16"/>
        <v>0</v>
      </c>
      <c r="BW8" s="558">
        <f t="shared" si="17"/>
        <v>0</v>
      </c>
      <c r="BX8" s="559">
        <f t="shared" si="18"/>
        <v>0</v>
      </c>
      <c r="BY8" s="9"/>
      <c r="BZ8" s="557">
        <f t="shared" ref="BZ8:BZ17" si="20">SUM(BR8:BX8)</f>
        <v>2086</v>
      </c>
      <c r="CA8" s="560">
        <f t="shared" ref="CA8:CA17" si="21">BZ8*(1+BB8)</f>
        <v>2607.5</v>
      </c>
      <c r="CB8" s="559">
        <f t="shared" si="19"/>
        <v>0</v>
      </c>
      <c r="CC8" s="9"/>
      <c r="CD8" s="9"/>
      <c r="CE8" s="9"/>
    </row>
    <row r="9" spans="2:84" s="185" customFormat="1" ht="78">
      <c r="B9" s="287" t="s">
        <v>446</v>
      </c>
      <c r="C9" s="262" t="s">
        <v>114</v>
      </c>
      <c r="D9" s="311" t="s">
        <v>211</v>
      </c>
      <c r="E9" s="267">
        <v>5</v>
      </c>
      <c r="F9" s="274">
        <v>0</v>
      </c>
      <c r="G9" s="213"/>
      <c r="H9" s="267">
        <f t="shared" si="0"/>
        <v>0</v>
      </c>
      <c r="I9" s="213" t="s">
        <v>19</v>
      </c>
      <c r="J9" s="278">
        <v>0</v>
      </c>
      <c r="K9" s="192">
        <v>0</v>
      </c>
      <c r="L9" s="279">
        <v>0</v>
      </c>
      <c r="M9" s="213"/>
      <c r="N9" s="267">
        <f t="shared" si="1"/>
        <v>10</v>
      </c>
      <c r="O9" s="213"/>
      <c r="P9" s="285">
        <v>0</v>
      </c>
      <c r="Q9" s="192">
        <v>0</v>
      </c>
      <c r="R9" s="192">
        <v>0</v>
      </c>
      <c r="S9" s="280">
        <v>10</v>
      </c>
      <c r="T9" s="213"/>
      <c r="U9" s="267">
        <f t="shared" si="2"/>
        <v>0</v>
      </c>
      <c r="V9" s="213"/>
      <c r="W9" s="285">
        <v>0</v>
      </c>
      <c r="X9" s="192">
        <v>0</v>
      </c>
      <c r="Y9" s="192">
        <v>0</v>
      </c>
      <c r="Z9" s="190">
        <v>0</v>
      </c>
      <c r="AA9" s="192">
        <v>0</v>
      </c>
      <c r="AB9" s="279">
        <v>0</v>
      </c>
      <c r="AC9" s="213"/>
      <c r="AD9" s="291">
        <f t="shared" si="3"/>
        <v>0</v>
      </c>
      <c r="AE9" s="213"/>
      <c r="AF9" s="285">
        <v>0</v>
      </c>
      <c r="AG9" s="192">
        <v>0</v>
      </c>
      <c r="AH9" s="192">
        <v>0</v>
      </c>
      <c r="AI9" s="190">
        <v>0</v>
      </c>
      <c r="AJ9" s="192">
        <v>0</v>
      </c>
      <c r="AK9" s="192">
        <v>0</v>
      </c>
      <c r="AL9" s="192">
        <v>0</v>
      </c>
      <c r="AM9" s="192">
        <v>0</v>
      </c>
      <c r="AN9" s="279">
        <v>0</v>
      </c>
      <c r="AO9" s="213"/>
      <c r="AP9" s="291">
        <f t="shared" si="4"/>
        <v>0</v>
      </c>
      <c r="AQ9" s="213"/>
      <c r="AR9" s="285">
        <v>0</v>
      </c>
      <c r="AS9" s="192">
        <v>0</v>
      </c>
      <c r="AT9" s="192">
        <v>0</v>
      </c>
      <c r="AU9" s="192">
        <v>0</v>
      </c>
      <c r="AV9" s="279">
        <v>0</v>
      </c>
      <c r="AW9" s="213"/>
      <c r="AX9" s="291">
        <v>0</v>
      </c>
      <c r="AY9" s="297"/>
      <c r="AZ9" s="294">
        <v>0</v>
      </c>
      <c r="BA9" s="297" t="s">
        <v>19</v>
      </c>
      <c r="BB9" s="581">
        <v>0.25</v>
      </c>
      <c r="BC9" s="584">
        <v>0</v>
      </c>
      <c r="BD9" s="213"/>
      <c r="BE9" s="274" t="s">
        <v>19</v>
      </c>
      <c r="BF9" s="297" t="s">
        <v>19</v>
      </c>
      <c r="BG9" s="278" t="s">
        <v>272</v>
      </c>
      <c r="BH9" s="280" t="s">
        <v>273</v>
      </c>
      <c r="BI9" s="213"/>
      <c r="BJ9" s="203">
        <f t="shared" si="5"/>
        <v>0</v>
      </c>
      <c r="BK9" s="38">
        <f t="shared" si="6"/>
        <v>0</v>
      </c>
      <c r="BL9" s="38">
        <f t="shared" si="7"/>
        <v>10</v>
      </c>
      <c r="BM9" s="38">
        <f t="shared" si="8"/>
        <v>0</v>
      </c>
      <c r="BN9" s="38">
        <f t="shared" si="9"/>
        <v>0</v>
      </c>
      <c r="BO9" s="38">
        <f t="shared" si="10"/>
        <v>0</v>
      </c>
      <c r="BP9" s="41">
        <f t="shared" si="11"/>
        <v>0</v>
      </c>
      <c r="BR9" s="557">
        <f t="shared" si="12"/>
        <v>0</v>
      </c>
      <c r="BS9" s="558">
        <f t="shared" si="13"/>
        <v>0</v>
      </c>
      <c r="BT9" s="558">
        <f t="shared" si="14"/>
        <v>1043</v>
      </c>
      <c r="BU9" s="558">
        <f t="shared" si="15"/>
        <v>0</v>
      </c>
      <c r="BV9" s="558">
        <f t="shared" si="16"/>
        <v>0</v>
      </c>
      <c r="BW9" s="558">
        <f t="shared" si="17"/>
        <v>0</v>
      </c>
      <c r="BX9" s="559">
        <f t="shared" si="18"/>
        <v>0</v>
      </c>
      <c r="BY9" s="9"/>
      <c r="BZ9" s="557">
        <f t="shared" si="20"/>
        <v>1043</v>
      </c>
      <c r="CA9" s="560">
        <f t="shared" si="21"/>
        <v>1303.75</v>
      </c>
      <c r="CB9" s="559">
        <f t="shared" si="19"/>
        <v>0</v>
      </c>
      <c r="CC9" s="9"/>
      <c r="CD9" s="9"/>
      <c r="CE9" s="9"/>
    </row>
    <row r="10" spans="2:84" s="185" customFormat="1" ht="78">
      <c r="B10" s="287" t="s">
        <v>447</v>
      </c>
      <c r="C10" s="262" t="s">
        <v>115</v>
      </c>
      <c r="D10" s="311" t="s">
        <v>212</v>
      </c>
      <c r="E10" s="267">
        <v>8</v>
      </c>
      <c r="F10" s="274">
        <v>0</v>
      </c>
      <c r="G10" s="213"/>
      <c r="H10" s="267">
        <f t="shared" si="0"/>
        <v>0</v>
      </c>
      <c r="I10" s="213" t="s">
        <v>19</v>
      </c>
      <c r="J10" s="278">
        <v>0</v>
      </c>
      <c r="K10" s="192">
        <v>0</v>
      </c>
      <c r="L10" s="279">
        <v>0</v>
      </c>
      <c r="M10" s="213"/>
      <c r="N10" s="267">
        <f t="shared" si="1"/>
        <v>16</v>
      </c>
      <c r="O10" s="213"/>
      <c r="P10" s="285">
        <v>0</v>
      </c>
      <c r="Q10" s="192">
        <v>0</v>
      </c>
      <c r="R10" s="192">
        <v>0</v>
      </c>
      <c r="S10" s="280">
        <v>16</v>
      </c>
      <c r="T10" s="213"/>
      <c r="U10" s="267">
        <f t="shared" si="2"/>
        <v>0</v>
      </c>
      <c r="V10" s="213"/>
      <c r="W10" s="285">
        <v>0</v>
      </c>
      <c r="X10" s="192">
        <v>0</v>
      </c>
      <c r="Y10" s="192">
        <v>0</v>
      </c>
      <c r="Z10" s="190">
        <v>0</v>
      </c>
      <c r="AA10" s="192">
        <v>0</v>
      </c>
      <c r="AB10" s="279">
        <v>0</v>
      </c>
      <c r="AC10" s="213"/>
      <c r="AD10" s="291">
        <f t="shared" si="3"/>
        <v>0</v>
      </c>
      <c r="AE10" s="213"/>
      <c r="AF10" s="285">
        <v>0</v>
      </c>
      <c r="AG10" s="192">
        <v>0</v>
      </c>
      <c r="AH10" s="192">
        <v>0</v>
      </c>
      <c r="AI10" s="190">
        <v>0</v>
      </c>
      <c r="AJ10" s="192">
        <v>0</v>
      </c>
      <c r="AK10" s="192">
        <v>0</v>
      </c>
      <c r="AL10" s="192">
        <v>0</v>
      </c>
      <c r="AM10" s="192">
        <v>0</v>
      </c>
      <c r="AN10" s="279">
        <v>0</v>
      </c>
      <c r="AO10" s="213"/>
      <c r="AP10" s="291">
        <f t="shared" si="4"/>
        <v>0</v>
      </c>
      <c r="AQ10" s="213"/>
      <c r="AR10" s="285">
        <v>0</v>
      </c>
      <c r="AS10" s="192">
        <v>0</v>
      </c>
      <c r="AT10" s="192">
        <v>0</v>
      </c>
      <c r="AU10" s="192">
        <v>0</v>
      </c>
      <c r="AV10" s="279">
        <v>0</v>
      </c>
      <c r="AW10" s="213"/>
      <c r="AX10" s="291">
        <v>0</v>
      </c>
      <c r="AY10" s="297"/>
      <c r="AZ10" s="294">
        <v>0</v>
      </c>
      <c r="BA10" s="297" t="s">
        <v>19</v>
      </c>
      <c r="BB10" s="581">
        <v>0.25</v>
      </c>
      <c r="BC10" s="584">
        <v>0</v>
      </c>
      <c r="BD10" s="213"/>
      <c r="BE10" s="274" t="s">
        <v>19</v>
      </c>
      <c r="BF10" s="297" t="s">
        <v>19</v>
      </c>
      <c r="BG10" s="278" t="s">
        <v>272</v>
      </c>
      <c r="BH10" s="280" t="s">
        <v>273</v>
      </c>
      <c r="BI10" s="213"/>
      <c r="BJ10" s="203">
        <f t="shared" si="5"/>
        <v>0</v>
      </c>
      <c r="BK10" s="38">
        <f t="shared" si="6"/>
        <v>0</v>
      </c>
      <c r="BL10" s="38">
        <f t="shared" si="7"/>
        <v>16</v>
      </c>
      <c r="BM10" s="38">
        <f t="shared" si="8"/>
        <v>0</v>
      </c>
      <c r="BN10" s="38">
        <f t="shared" si="9"/>
        <v>0</v>
      </c>
      <c r="BO10" s="38">
        <f t="shared" si="10"/>
        <v>0</v>
      </c>
      <c r="BP10" s="41">
        <f t="shared" si="11"/>
        <v>0</v>
      </c>
      <c r="BR10" s="557">
        <f t="shared" si="12"/>
        <v>0</v>
      </c>
      <c r="BS10" s="558">
        <f t="shared" si="13"/>
        <v>0</v>
      </c>
      <c r="BT10" s="558">
        <f t="shared" si="14"/>
        <v>1668.8</v>
      </c>
      <c r="BU10" s="558">
        <f t="shared" si="15"/>
        <v>0</v>
      </c>
      <c r="BV10" s="558">
        <f t="shared" si="16"/>
        <v>0</v>
      </c>
      <c r="BW10" s="558">
        <f t="shared" si="17"/>
        <v>0</v>
      </c>
      <c r="BX10" s="559">
        <f t="shared" si="18"/>
        <v>0</v>
      </c>
      <c r="BY10" s="9"/>
      <c r="BZ10" s="557">
        <f t="shared" si="20"/>
        <v>1668.8</v>
      </c>
      <c r="CA10" s="560">
        <f t="shared" si="21"/>
        <v>2086</v>
      </c>
      <c r="CB10" s="559">
        <f t="shared" si="19"/>
        <v>0</v>
      </c>
      <c r="CC10" s="9"/>
      <c r="CD10" s="9"/>
      <c r="CE10" s="9"/>
    </row>
    <row r="11" spans="2:84" s="185" customFormat="1" ht="78">
      <c r="B11" s="287" t="s">
        <v>448</v>
      </c>
      <c r="C11" s="262" t="s">
        <v>116</v>
      </c>
      <c r="D11" s="311" t="s">
        <v>213</v>
      </c>
      <c r="E11" s="267">
        <v>4</v>
      </c>
      <c r="F11" s="274">
        <v>0</v>
      </c>
      <c r="G11" s="213"/>
      <c r="H11" s="267">
        <f t="shared" si="0"/>
        <v>0</v>
      </c>
      <c r="I11" s="213" t="s">
        <v>19</v>
      </c>
      <c r="J11" s="278">
        <v>0</v>
      </c>
      <c r="K11" s="192">
        <v>0</v>
      </c>
      <c r="L11" s="279">
        <v>0</v>
      </c>
      <c r="M11" s="213"/>
      <c r="N11" s="267">
        <f t="shared" si="1"/>
        <v>8</v>
      </c>
      <c r="O11" s="213"/>
      <c r="P11" s="285">
        <v>0</v>
      </c>
      <c r="Q11" s="192">
        <v>0</v>
      </c>
      <c r="R11" s="192">
        <v>0</v>
      </c>
      <c r="S11" s="280">
        <v>8</v>
      </c>
      <c r="T11" s="213"/>
      <c r="U11" s="267">
        <f t="shared" si="2"/>
        <v>0</v>
      </c>
      <c r="V11" s="213"/>
      <c r="W11" s="285">
        <v>0</v>
      </c>
      <c r="X11" s="192">
        <v>0</v>
      </c>
      <c r="Y11" s="192">
        <v>0</v>
      </c>
      <c r="Z11" s="190">
        <v>0</v>
      </c>
      <c r="AA11" s="192">
        <v>0</v>
      </c>
      <c r="AB11" s="279">
        <v>0</v>
      </c>
      <c r="AC11" s="213"/>
      <c r="AD11" s="291">
        <f t="shared" si="3"/>
        <v>0</v>
      </c>
      <c r="AE11" s="213"/>
      <c r="AF11" s="285">
        <v>0</v>
      </c>
      <c r="AG11" s="192">
        <v>0</v>
      </c>
      <c r="AH11" s="192">
        <v>0</v>
      </c>
      <c r="AI11" s="190">
        <v>0</v>
      </c>
      <c r="AJ11" s="192">
        <v>0</v>
      </c>
      <c r="AK11" s="192">
        <v>0</v>
      </c>
      <c r="AL11" s="192">
        <v>0</v>
      </c>
      <c r="AM11" s="192">
        <v>0</v>
      </c>
      <c r="AN11" s="279">
        <v>0</v>
      </c>
      <c r="AO11" s="213"/>
      <c r="AP11" s="291">
        <f t="shared" si="4"/>
        <v>0</v>
      </c>
      <c r="AQ11" s="213"/>
      <c r="AR11" s="285">
        <v>0</v>
      </c>
      <c r="AS11" s="192">
        <v>0</v>
      </c>
      <c r="AT11" s="192">
        <v>0</v>
      </c>
      <c r="AU11" s="192">
        <v>0</v>
      </c>
      <c r="AV11" s="279">
        <v>0</v>
      </c>
      <c r="AW11" s="213"/>
      <c r="AX11" s="291">
        <v>0</v>
      </c>
      <c r="AY11" s="297"/>
      <c r="AZ11" s="294">
        <v>0</v>
      </c>
      <c r="BA11" s="297" t="s">
        <v>19</v>
      </c>
      <c r="BB11" s="581">
        <v>0.25</v>
      </c>
      <c r="BC11" s="584">
        <v>0</v>
      </c>
      <c r="BD11" s="213"/>
      <c r="BE11" s="274" t="s">
        <v>19</v>
      </c>
      <c r="BF11" s="297" t="s">
        <v>19</v>
      </c>
      <c r="BG11" s="278" t="s">
        <v>272</v>
      </c>
      <c r="BH11" s="280" t="s">
        <v>273</v>
      </c>
      <c r="BI11" s="213"/>
      <c r="BJ11" s="203">
        <f t="shared" si="5"/>
        <v>0</v>
      </c>
      <c r="BK11" s="38">
        <f t="shared" si="6"/>
        <v>0</v>
      </c>
      <c r="BL11" s="38">
        <f t="shared" si="7"/>
        <v>8</v>
      </c>
      <c r="BM11" s="38">
        <f t="shared" si="8"/>
        <v>0</v>
      </c>
      <c r="BN11" s="38">
        <f t="shared" si="9"/>
        <v>0</v>
      </c>
      <c r="BO11" s="38">
        <f t="shared" si="10"/>
        <v>0</v>
      </c>
      <c r="BP11" s="41">
        <f t="shared" si="11"/>
        <v>0</v>
      </c>
      <c r="BR11" s="557">
        <f t="shared" si="12"/>
        <v>0</v>
      </c>
      <c r="BS11" s="558">
        <f t="shared" si="13"/>
        <v>0</v>
      </c>
      <c r="BT11" s="558">
        <f t="shared" si="14"/>
        <v>834.4</v>
      </c>
      <c r="BU11" s="558">
        <f t="shared" si="15"/>
        <v>0</v>
      </c>
      <c r="BV11" s="558">
        <f t="shared" si="16"/>
        <v>0</v>
      </c>
      <c r="BW11" s="558">
        <f t="shared" si="17"/>
        <v>0</v>
      </c>
      <c r="BX11" s="559">
        <f t="shared" si="18"/>
        <v>0</v>
      </c>
      <c r="BY11" s="9"/>
      <c r="BZ11" s="557">
        <f t="shared" si="20"/>
        <v>834.4</v>
      </c>
      <c r="CA11" s="560">
        <f t="shared" si="21"/>
        <v>1043</v>
      </c>
      <c r="CB11" s="559">
        <f t="shared" si="19"/>
        <v>0</v>
      </c>
      <c r="CC11" s="9"/>
      <c r="CD11" s="9"/>
      <c r="CE11" s="9"/>
    </row>
    <row r="12" spans="2:84" s="185" customFormat="1" ht="93.6">
      <c r="B12" s="287" t="s">
        <v>449</v>
      </c>
      <c r="C12" s="262" t="s">
        <v>117</v>
      </c>
      <c r="D12" s="311" t="s">
        <v>214</v>
      </c>
      <c r="E12" s="267">
        <v>4</v>
      </c>
      <c r="F12" s="274">
        <v>0</v>
      </c>
      <c r="G12" s="213"/>
      <c r="H12" s="267">
        <f t="shared" si="0"/>
        <v>0</v>
      </c>
      <c r="I12" s="213" t="s">
        <v>19</v>
      </c>
      <c r="J12" s="278">
        <v>0</v>
      </c>
      <c r="K12" s="192">
        <v>0</v>
      </c>
      <c r="L12" s="279">
        <v>0</v>
      </c>
      <c r="M12" s="213"/>
      <c r="N12" s="267">
        <f t="shared" si="1"/>
        <v>8</v>
      </c>
      <c r="O12" s="213"/>
      <c r="P12" s="285">
        <v>0</v>
      </c>
      <c r="Q12" s="192">
        <v>0</v>
      </c>
      <c r="R12" s="192">
        <v>0</v>
      </c>
      <c r="S12" s="280">
        <v>8</v>
      </c>
      <c r="T12" s="213"/>
      <c r="U12" s="267">
        <f t="shared" si="2"/>
        <v>8</v>
      </c>
      <c r="V12" s="213"/>
      <c r="W12" s="285">
        <v>0</v>
      </c>
      <c r="X12" s="192">
        <v>0</v>
      </c>
      <c r="Y12" s="192">
        <v>0</v>
      </c>
      <c r="Z12" s="190">
        <v>8</v>
      </c>
      <c r="AA12" s="192">
        <v>0</v>
      </c>
      <c r="AB12" s="279">
        <v>0</v>
      </c>
      <c r="AC12" s="213"/>
      <c r="AD12" s="291">
        <f t="shared" si="3"/>
        <v>0</v>
      </c>
      <c r="AE12" s="213"/>
      <c r="AF12" s="285">
        <v>0</v>
      </c>
      <c r="AG12" s="192">
        <v>0</v>
      </c>
      <c r="AH12" s="192">
        <v>0</v>
      </c>
      <c r="AI12" s="190">
        <v>0</v>
      </c>
      <c r="AJ12" s="192">
        <v>0</v>
      </c>
      <c r="AK12" s="192">
        <v>0</v>
      </c>
      <c r="AL12" s="192">
        <v>0</v>
      </c>
      <c r="AM12" s="192">
        <v>0</v>
      </c>
      <c r="AN12" s="279">
        <v>0</v>
      </c>
      <c r="AO12" s="213"/>
      <c r="AP12" s="291">
        <f t="shared" si="4"/>
        <v>0</v>
      </c>
      <c r="AQ12" s="213"/>
      <c r="AR12" s="285">
        <v>0</v>
      </c>
      <c r="AS12" s="192">
        <v>0</v>
      </c>
      <c r="AT12" s="192">
        <v>0</v>
      </c>
      <c r="AU12" s="192">
        <v>0</v>
      </c>
      <c r="AV12" s="279">
        <v>0</v>
      </c>
      <c r="AW12" s="213"/>
      <c r="AX12" s="291">
        <v>0</v>
      </c>
      <c r="AY12" s="297"/>
      <c r="AZ12" s="294">
        <v>0</v>
      </c>
      <c r="BA12" s="297" t="s">
        <v>19</v>
      </c>
      <c r="BB12" s="581">
        <v>0.25</v>
      </c>
      <c r="BC12" s="584">
        <v>0</v>
      </c>
      <c r="BD12" s="213"/>
      <c r="BE12" s="274" t="s">
        <v>19</v>
      </c>
      <c r="BF12" s="297" t="s">
        <v>19</v>
      </c>
      <c r="BG12" s="278" t="s">
        <v>272</v>
      </c>
      <c r="BH12" s="280" t="s">
        <v>273</v>
      </c>
      <c r="BI12" s="213"/>
      <c r="BJ12" s="203">
        <f t="shared" si="5"/>
        <v>0</v>
      </c>
      <c r="BK12" s="38">
        <f t="shared" si="6"/>
        <v>0</v>
      </c>
      <c r="BL12" s="38">
        <f t="shared" si="7"/>
        <v>8</v>
      </c>
      <c r="BM12" s="38">
        <f t="shared" si="8"/>
        <v>8</v>
      </c>
      <c r="BN12" s="38">
        <f t="shared" si="9"/>
        <v>0</v>
      </c>
      <c r="BO12" s="38">
        <f t="shared" si="10"/>
        <v>0</v>
      </c>
      <c r="BP12" s="41">
        <f t="shared" si="11"/>
        <v>0</v>
      </c>
      <c r="BR12" s="557">
        <f t="shared" si="12"/>
        <v>0</v>
      </c>
      <c r="BS12" s="558">
        <f t="shared" si="13"/>
        <v>0</v>
      </c>
      <c r="BT12" s="558">
        <f t="shared" si="14"/>
        <v>834.4</v>
      </c>
      <c r="BU12" s="558">
        <f t="shared" si="15"/>
        <v>648.79999999999995</v>
      </c>
      <c r="BV12" s="558">
        <f t="shared" si="16"/>
        <v>0</v>
      </c>
      <c r="BW12" s="558">
        <f t="shared" si="17"/>
        <v>0</v>
      </c>
      <c r="BX12" s="559">
        <f t="shared" si="18"/>
        <v>0</v>
      </c>
      <c r="BY12" s="9"/>
      <c r="BZ12" s="557">
        <f t="shared" si="20"/>
        <v>1483.1999999999998</v>
      </c>
      <c r="CA12" s="560">
        <f t="shared" si="21"/>
        <v>1853.9999999999998</v>
      </c>
      <c r="CB12" s="559">
        <f t="shared" si="19"/>
        <v>0</v>
      </c>
      <c r="CC12" s="9"/>
      <c r="CD12" s="9"/>
      <c r="CE12" s="9"/>
    </row>
    <row r="13" spans="2:84" s="185" customFormat="1" ht="93.6">
      <c r="B13" s="288" t="s">
        <v>450</v>
      </c>
      <c r="C13" s="263" t="s">
        <v>118</v>
      </c>
      <c r="D13" s="311" t="s">
        <v>215</v>
      </c>
      <c r="E13" s="267">
        <v>5</v>
      </c>
      <c r="F13" s="274">
        <v>0</v>
      </c>
      <c r="G13" s="213"/>
      <c r="H13" s="267">
        <f t="shared" si="0"/>
        <v>0</v>
      </c>
      <c r="I13" s="213" t="s">
        <v>19</v>
      </c>
      <c r="J13" s="278">
        <v>0</v>
      </c>
      <c r="K13" s="192">
        <v>0</v>
      </c>
      <c r="L13" s="279">
        <v>0</v>
      </c>
      <c r="M13" s="213"/>
      <c r="N13" s="267">
        <f t="shared" si="1"/>
        <v>8</v>
      </c>
      <c r="O13" s="213"/>
      <c r="P13" s="285">
        <v>0</v>
      </c>
      <c r="Q13" s="192">
        <v>0</v>
      </c>
      <c r="R13" s="192">
        <v>0</v>
      </c>
      <c r="S13" s="280">
        <v>8</v>
      </c>
      <c r="T13" s="213"/>
      <c r="U13" s="267">
        <f t="shared" si="2"/>
        <v>0</v>
      </c>
      <c r="V13" s="213"/>
      <c r="W13" s="285">
        <v>0</v>
      </c>
      <c r="X13" s="192">
        <v>0</v>
      </c>
      <c r="Y13" s="192">
        <v>0</v>
      </c>
      <c r="Z13" s="190">
        <v>0</v>
      </c>
      <c r="AA13" s="192">
        <v>0</v>
      </c>
      <c r="AB13" s="279">
        <v>0</v>
      </c>
      <c r="AC13" s="213"/>
      <c r="AD13" s="291">
        <f t="shared" si="3"/>
        <v>0</v>
      </c>
      <c r="AE13" s="213"/>
      <c r="AF13" s="285">
        <v>0</v>
      </c>
      <c r="AG13" s="192">
        <v>0</v>
      </c>
      <c r="AH13" s="192">
        <v>0</v>
      </c>
      <c r="AI13" s="190">
        <v>0</v>
      </c>
      <c r="AJ13" s="192">
        <v>0</v>
      </c>
      <c r="AK13" s="192">
        <v>0</v>
      </c>
      <c r="AL13" s="192">
        <v>0</v>
      </c>
      <c r="AM13" s="192">
        <v>0</v>
      </c>
      <c r="AN13" s="279">
        <v>0</v>
      </c>
      <c r="AO13" s="213"/>
      <c r="AP13" s="291">
        <f t="shared" si="4"/>
        <v>0</v>
      </c>
      <c r="AQ13" s="213"/>
      <c r="AR13" s="285">
        <v>0</v>
      </c>
      <c r="AS13" s="192">
        <v>0</v>
      </c>
      <c r="AT13" s="192">
        <v>0</v>
      </c>
      <c r="AU13" s="192">
        <v>0</v>
      </c>
      <c r="AV13" s="279">
        <v>0</v>
      </c>
      <c r="AW13" s="213"/>
      <c r="AX13" s="291">
        <v>0</v>
      </c>
      <c r="AY13" s="297"/>
      <c r="AZ13" s="294">
        <v>0</v>
      </c>
      <c r="BA13" s="297" t="s">
        <v>19</v>
      </c>
      <c r="BB13" s="581">
        <v>0.25</v>
      </c>
      <c r="BC13" s="584">
        <v>0</v>
      </c>
      <c r="BD13" s="213"/>
      <c r="BE13" s="274" t="s">
        <v>19</v>
      </c>
      <c r="BF13" s="297" t="s">
        <v>19</v>
      </c>
      <c r="BG13" s="278" t="s">
        <v>272</v>
      </c>
      <c r="BH13" s="280" t="s">
        <v>273</v>
      </c>
      <c r="BI13" s="213"/>
      <c r="BJ13" s="203">
        <f t="shared" si="5"/>
        <v>0</v>
      </c>
      <c r="BK13" s="38">
        <f t="shared" si="6"/>
        <v>0</v>
      </c>
      <c r="BL13" s="38">
        <f t="shared" si="7"/>
        <v>8</v>
      </c>
      <c r="BM13" s="38">
        <f t="shared" si="8"/>
        <v>0</v>
      </c>
      <c r="BN13" s="38">
        <f t="shared" si="9"/>
        <v>0</v>
      </c>
      <c r="BO13" s="38">
        <f t="shared" si="10"/>
        <v>0</v>
      </c>
      <c r="BP13" s="41">
        <f t="shared" si="11"/>
        <v>0</v>
      </c>
      <c r="BR13" s="557">
        <f t="shared" si="12"/>
        <v>0</v>
      </c>
      <c r="BS13" s="558">
        <f t="shared" si="13"/>
        <v>0</v>
      </c>
      <c r="BT13" s="558">
        <f t="shared" si="14"/>
        <v>834.4</v>
      </c>
      <c r="BU13" s="558">
        <f t="shared" si="15"/>
        <v>0</v>
      </c>
      <c r="BV13" s="558">
        <f t="shared" si="16"/>
        <v>0</v>
      </c>
      <c r="BW13" s="558">
        <f t="shared" si="17"/>
        <v>0</v>
      </c>
      <c r="BX13" s="559">
        <f t="shared" si="18"/>
        <v>0</v>
      </c>
      <c r="BY13" s="9"/>
      <c r="BZ13" s="557">
        <f t="shared" si="20"/>
        <v>834.4</v>
      </c>
      <c r="CA13" s="560">
        <f t="shared" si="21"/>
        <v>1043</v>
      </c>
      <c r="CB13" s="559">
        <f t="shared" si="19"/>
        <v>0</v>
      </c>
      <c r="CC13" s="9"/>
      <c r="CD13" s="9"/>
      <c r="CE13" s="9"/>
    </row>
    <row r="14" spans="2:84" s="185" customFormat="1" ht="78">
      <c r="B14" s="288" t="s">
        <v>451</v>
      </c>
      <c r="C14" s="263" t="s">
        <v>126</v>
      </c>
      <c r="D14" s="311" t="s">
        <v>216</v>
      </c>
      <c r="E14" s="267">
        <v>5</v>
      </c>
      <c r="F14" s="274">
        <v>0</v>
      </c>
      <c r="G14" s="213"/>
      <c r="H14" s="267">
        <f t="shared" ref="H14" si="22">SUM(I14:M14)</f>
        <v>0</v>
      </c>
      <c r="I14" s="213" t="s">
        <v>19</v>
      </c>
      <c r="J14" s="278">
        <v>0</v>
      </c>
      <c r="K14" s="192">
        <v>0</v>
      </c>
      <c r="L14" s="279">
        <v>0</v>
      </c>
      <c r="M14" s="213"/>
      <c r="N14" s="267">
        <f t="shared" ref="N14" si="23">SUM(O14:T14)</f>
        <v>8</v>
      </c>
      <c r="O14" s="213"/>
      <c r="P14" s="285">
        <v>0</v>
      </c>
      <c r="Q14" s="192">
        <v>0</v>
      </c>
      <c r="R14" s="192">
        <v>0</v>
      </c>
      <c r="S14" s="280">
        <v>8</v>
      </c>
      <c r="T14" s="213"/>
      <c r="U14" s="267">
        <f t="shared" ref="U14" si="24">SUM(V14:AC14)</f>
        <v>0</v>
      </c>
      <c r="V14" s="213"/>
      <c r="W14" s="285">
        <v>0</v>
      </c>
      <c r="X14" s="192">
        <v>0</v>
      </c>
      <c r="Y14" s="192">
        <v>0</v>
      </c>
      <c r="Z14" s="190">
        <v>0</v>
      </c>
      <c r="AA14" s="192">
        <v>0</v>
      </c>
      <c r="AB14" s="279">
        <v>0</v>
      </c>
      <c r="AC14" s="213"/>
      <c r="AD14" s="291">
        <f t="shared" ref="AD14" si="25">SUM(AE14:AO14)</f>
        <v>0</v>
      </c>
      <c r="AE14" s="213"/>
      <c r="AF14" s="285">
        <v>0</v>
      </c>
      <c r="AG14" s="192">
        <v>0</v>
      </c>
      <c r="AH14" s="192">
        <v>0</v>
      </c>
      <c r="AI14" s="190">
        <v>0</v>
      </c>
      <c r="AJ14" s="192">
        <v>0</v>
      </c>
      <c r="AK14" s="192">
        <v>0</v>
      </c>
      <c r="AL14" s="192">
        <v>0</v>
      </c>
      <c r="AM14" s="192">
        <v>0</v>
      </c>
      <c r="AN14" s="279">
        <v>0</v>
      </c>
      <c r="AO14" s="213"/>
      <c r="AP14" s="291">
        <f t="shared" ref="AP14" si="26">SUM(AQ14:AW14)</f>
        <v>0</v>
      </c>
      <c r="AQ14" s="213"/>
      <c r="AR14" s="285">
        <v>0</v>
      </c>
      <c r="AS14" s="192">
        <v>0</v>
      </c>
      <c r="AT14" s="192">
        <v>0</v>
      </c>
      <c r="AU14" s="192">
        <v>0</v>
      </c>
      <c r="AV14" s="279">
        <v>0</v>
      </c>
      <c r="AW14" s="213"/>
      <c r="AX14" s="291">
        <v>0</v>
      </c>
      <c r="AY14" s="297"/>
      <c r="AZ14" s="294">
        <v>0</v>
      </c>
      <c r="BA14" s="297" t="s">
        <v>19</v>
      </c>
      <c r="BB14" s="581">
        <v>0.25</v>
      </c>
      <c r="BC14" s="584">
        <v>0</v>
      </c>
      <c r="BD14" s="213"/>
      <c r="BE14" s="274" t="s">
        <v>19</v>
      </c>
      <c r="BF14" s="297" t="s">
        <v>19</v>
      </c>
      <c r="BG14" s="278" t="s">
        <v>272</v>
      </c>
      <c r="BH14" s="280" t="s">
        <v>273</v>
      </c>
      <c r="BI14" s="213"/>
      <c r="BJ14" s="203">
        <f t="shared" si="5"/>
        <v>0</v>
      </c>
      <c r="BK14" s="38">
        <f t="shared" si="6"/>
        <v>0</v>
      </c>
      <c r="BL14" s="38">
        <f t="shared" si="7"/>
        <v>8</v>
      </c>
      <c r="BM14" s="38">
        <f t="shared" si="8"/>
        <v>0</v>
      </c>
      <c r="BN14" s="38">
        <f t="shared" si="9"/>
        <v>0</v>
      </c>
      <c r="BO14" s="38">
        <f t="shared" si="10"/>
        <v>0</v>
      </c>
      <c r="BP14" s="41">
        <f t="shared" si="11"/>
        <v>0</v>
      </c>
      <c r="BR14" s="557">
        <f t="shared" si="12"/>
        <v>0</v>
      </c>
      <c r="BS14" s="558">
        <f t="shared" si="13"/>
        <v>0</v>
      </c>
      <c r="BT14" s="558">
        <f t="shared" si="14"/>
        <v>834.4</v>
      </c>
      <c r="BU14" s="558">
        <f t="shared" si="15"/>
        <v>0</v>
      </c>
      <c r="BV14" s="558">
        <f t="shared" si="16"/>
        <v>0</v>
      </c>
      <c r="BW14" s="558">
        <f t="shared" si="17"/>
        <v>0</v>
      </c>
      <c r="BX14" s="559">
        <f t="shared" si="18"/>
        <v>0</v>
      </c>
      <c r="BY14" s="9"/>
      <c r="BZ14" s="557">
        <f t="shared" si="20"/>
        <v>834.4</v>
      </c>
      <c r="CA14" s="560">
        <f t="shared" si="21"/>
        <v>1043</v>
      </c>
      <c r="CB14" s="559">
        <f t="shared" si="19"/>
        <v>0</v>
      </c>
      <c r="CC14" s="9"/>
      <c r="CD14" s="9"/>
      <c r="CE14" s="9"/>
    </row>
    <row r="15" spans="2:84" s="185" customFormat="1" ht="46.8">
      <c r="B15" s="288" t="s">
        <v>452</v>
      </c>
      <c r="C15" s="262" t="s">
        <v>119</v>
      </c>
      <c r="D15" s="419" t="s">
        <v>6</v>
      </c>
      <c r="E15" s="267">
        <v>0</v>
      </c>
      <c r="F15" s="274">
        <v>0</v>
      </c>
      <c r="G15" s="213"/>
      <c r="H15" s="267">
        <f t="shared" ref="H15:H20" si="27">SUM(I15:M15)</f>
        <v>0</v>
      </c>
      <c r="I15" s="213" t="s">
        <v>19</v>
      </c>
      <c r="J15" s="278">
        <v>0</v>
      </c>
      <c r="K15" s="190">
        <v>0</v>
      </c>
      <c r="L15" s="280">
        <v>0</v>
      </c>
      <c r="M15" s="213"/>
      <c r="N15" s="267">
        <f t="shared" ref="N15:N20" si="28">SUM(O15:T15)</f>
        <v>0</v>
      </c>
      <c r="O15" s="213"/>
      <c r="P15" s="278">
        <v>0</v>
      </c>
      <c r="Q15" s="190">
        <v>0</v>
      </c>
      <c r="R15" s="190">
        <v>0</v>
      </c>
      <c r="S15" s="280">
        <v>0</v>
      </c>
      <c r="T15" s="213"/>
      <c r="U15" s="267">
        <f t="shared" ref="U15:U20" si="29">SUM(V15:AC15)</f>
        <v>0</v>
      </c>
      <c r="V15" s="213"/>
      <c r="W15" s="278">
        <v>0</v>
      </c>
      <c r="X15" s="190">
        <v>0</v>
      </c>
      <c r="Y15" s="190">
        <v>0</v>
      </c>
      <c r="Z15" s="190">
        <v>0</v>
      </c>
      <c r="AA15" s="190">
        <v>0</v>
      </c>
      <c r="AB15" s="280">
        <v>0</v>
      </c>
      <c r="AC15" s="213"/>
      <c r="AD15" s="291">
        <f t="shared" si="3"/>
        <v>0</v>
      </c>
      <c r="AE15" s="213"/>
      <c r="AF15" s="278">
        <v>0</v>
      </c>
      <c r="AG15" s="190">
        <v>0</v>
      </c>
      <c r="AH15" s="190">
        <v>0</v>
      </c>
      <c r="AI15" s="190">
        <v>0</v>
      </c>
      <c r="AJ15" s="190">
        <v>0</v>
      </c>
      <c r="AK15" s="190">
        <v>0</v>
      </c>
      <c r="AL15" s="190">
        <v>0</v>
      </c>
      <c r="AM15" s="190">
        <v>0</v>
      </c>
      <c r="AN15" s="280">
        <v>0</v>
      </c>
      <c r="AO15" s="213"/>
      <c r="AP15" s="291">
        <f t="shared" ref="AP15:AP20" si="30">SUM(AQ15:AW15)</f>
        <v>0</v>
      </c>
      <c r="AQ15" s="213"/>
      <c r="AR15" s="278">
        <v>0</v>
      </c>
      <c r="AS15" s="190">
        <v>0</v>
      </c>
      <c r="AT15" s="190">
        <v>0</v>
      </c>
      <c r="AU15" s="190">
        <v>0</v>
      </c>
      <c r="AV15" s="280">
        <v>0</v>
      </c>
      <c r="AW15" s="213"/>
      <c r="AX15" s="291">
        <v>0</v>
      </c>
      <c r="AY15" s="297"/>
      <c r="AZ15" s="294">
        <v>0</v>
      </c>
      <c r="BA15" s="297" t="s">
        <v>19</v>
      </c>
      <c r="BB15" s="581">
        <v>0.25</v>
      </c>
      <c r="BC15" s="584">
        <v>0</v>
      </c>
      <c r="BD15" s="213"/>
      <c r="BE15" s="274" t="s">
        <v>19</v>
      </c>
      <c r="BF15" s="297" t="s">
        <v>19</v>
      </c>
      <c r="BG15" s="278" t="s">
        <v>272</v>
      </c>
      <c r="BH15" s="280" t="s">
        <v>273</v>
      </c>
      <c r="BI15" s="213"/>
      <c r="BJ15" s="203">
        <f t="shared" si="5"/>
        <v>0</v>
      </c>
      <c r="BK15" s="38">
        <f t="shared" si="6"/>
        <v>0</v>
      </c>
      <c r="BL15" s="38">
        <f t="shared" si="7"/>
        <v>0</v>
      </c>
      <c r="BM15" s="38">
        <f t="shared" si="8"/>
        <v>0</v>
      </c>
      <c r="BN15" s="38">
        <f t="shared" si="9"/>
        <v>0</v>
      </c>
      <c r="BO15" s="38">
        <f t="shared" si="10"/>
        <v>0</v>
      </c>
      <c r="BP15" s="41">
        <f t="shared" si="11"/>
        <v>0</v>
      </c>
      <c r="BR15" s="557">
        <f t="shared" si="12"/>
        <v>0</v>
      </c>
      <c r="BS15" s="558">
        <f t="shared" si="13"/>
        <v>0</v>
      </c>
      <c r="BT15" s="558">
        <f t="shared" si="14"/>
        <v>0</v>
      </c>
      <c r="BU15" s="558">
        <f t="shared" si="15"/>
        <v>0</v>
      </c>
      <c r="BV15" s="558">
        <f t="shared" si="16"/>
        <v>0</v>
      </c>
      <c r="BW15" s="558">
        <f t="shared" si="17"/>
        <v>0</v>
      </c>
      <c r="BX15" s="559">
        <f t="shared" si="18"/>
        <v>0</v>
      </c>
      <c r="BY15" s="16"/>
      <c r="BZ15" s="557">
        <f t="shared" si="20"/>
        <v>0</v>
      </c>
      <c r="CA15" s="560">
        <f t="shared" si="21"/>
        <v>0</v>
      </c>
      <c r="CB15" s="559">
        <f t="shared" si="19"/>
        <v>0</v>
      </c>
      <c r="CC15" s="16"/>
      <c r="CD15" s="16"/>
      <c r="CE15" s="16"/>
    </row>
    <row r="16" spans="2:84" s="185" customFormat="1" ht="78">
      <c r="B16" s="288" t="s">
        <v>453</v>
      </c>
      <c r="C16" s="264" t="s">
        <v>120</v>
      </c>
      <c r="D16" s="420" t="s">
        <v>217</v>
      </c>
      <c r="E16" s="267">
        <v>30</v>
      </c>
      <c r="F16" s="274">
        <v>0</v>
      </c>
      <c r="G16" s="213"/>
      <c r="H16" s="267">
        <f t="shared" si="27"/>
        <v>0</v>
      </c>
      <c r="I16" s="272" t="s">
        <v>19</v>
      </c>
      <c r="J16" s="278">
        <v>0</v>
      </c>
      <c r="K16" s="190">
        <v>0</v>
      </c>
      <c r="L16" s="280">
        <v>0</v>
      </c>
      <c r="M16" s="213"/>
      <c r="N16" s="267">
        <f t="shared" si="28"/>
        <v>60</v>
      </c>
      <c r="O16" s="213"/>
      <c r="P16" s="278">
        <v>0</v>
      </c>
      <c r="Q16" s="190">
        <v>0</v>
      </c>
      <c r="R16" s="190">
        <v>0</v>
      </c>
      <c r="S16" s="280">
        <v>60</v>
      </c>
      <c r="T16" s="213"/>
      <c r="U16" s="267">
        <f t="shared" si="29"/>
        <v>0</v>
      </c>
      <c r="V16" s="213"/>
      <c r="W16" s="278">
        <v>0</v>
      </c>
      <c r="X16" s="190">
        <v>0</v>
      </c>
      <c r="Y16" s="190">
        <v>0</v>
      </c>
      <c r="Z16" s="190">
        <v>0</v>
      </c>
      <c r="AA16" s="190">
        <v>0</v>
      </c>
      <c r="AB16" s="280">
        <v>0</v>
      </c>
      <c r="AC16" s="213"/>
      <c r="AD16" s="291">
        <f>SUM(AE16:AO16)</f>
        <v>0</v>
      </c>
      <c r="AE16" s="213"/>
      <c r="AF16" s="278">
        <v>0</v>
      </c>
      <c r="AG16" s="190">
        <v>0</v>
      </c>
      <c r="AH16" s="190">
        <v>0</v>
      </c>
      <c r="AI16" s="190">
        <v>0</v>
      </c>
      <c r="AJ16" s="190">
        <v>0</v>
      </c>
      <c r="AK16" s="190">
        <v>0</v>
      </c>
      <c r="AL16" s="190">
        <v>0</v>
      </c>
      <c r="AM16" s="190">
        <v>0</v>
      </c>
      <c r="AN16" s="280">
        <v>0</v>
      </c>
      <c r="AO16" s="213"/>
      <c r="AP16" s="291">
        <f t="shared" si="30"/>
        <v>0</v>
      </c>
      <c r="AQ16" s="213"/>
      <c r="AR16" s="278">
        <v>0</v>
      </c>
      <c r="AS16" s="190">
        <v>0</v>
      </c>
      <c r="AT16" s="190">
        <v>0</v>
      </c>
      <c r="AU16" s="190">
        <v>0</v>
      </c>
      <c r="AV16" s="280">
        <v>0</v>
      </c>
      <c r="AW16" s="213"/>
      <c r="AX16" s="291">
        <v>0</v>
      </c>
      <c r="AY16" s="297"/>
      <c r="AZ16" s="294">
        <v>0</v>
      </c>
      <c r="BA16" s="297" t="s">
        <v>19</v>
      </c>
      <c r="BB16" s="581">
        <v>0.25</v>
      </c>
      <c r="BC16" s="584">
        <v>0</v>
      </c>
      <c r="BD16" s="213"/>
      <c r="BE16" s="274" t="s">
        <v>19</v>
      </c>
      <c r="BF16" s="297" t="s">
        <v>19</v>
      </c>
      <c r="BG16" s="278" t="s">
        <v>272</v>
      </c>
      <c r="BH16" s="280" t="s">
        <v>273</v>
      </c>
      <c r="BI16" s="213"/>
      <c r="BJ16" s="203">
        <f t="shared" si="5"/>
        <v>0</v>
      </c>
      <c r="BK16" s="38">
        <f t="shared" si="6"/>
        <v>0</v>
      </c>
      <c r="BL16" s="38">
        <f t="shared" si="7"/>
        <v>60</v>
      </c>
      <c r="BM16" s="38">
        <f t="shared" si="8"/>
        <v>0</v>
      </c>
      <c r="BN16" s="38">
        <f t="shared" si="9"/>
        <v>0</v>
      </c>
      <c r="BO16" s="38">
        <f t="shared" si="10"/>
        <v>0</v>
      </c>
      <c r="BP16" s="41">
        <f t="shared" si="11"/>
        <v>0</v>
      </c>
      <c r="BR16" s="557">
        <f t="shared" si="12"/>
        <v>0</v>
      </c>
      <c r="BS16" s="558">
        <f t="shared" si="13"/>
        <v>0</v>
      </c>
      <c r="BT16" s="558">
        <f t="shared" si="14"/>
        <v>6258</v>
      </c>
      <c r="BU16" s="558">
        <f t="shared" si="15"/>
        <v>0</v>
      </c>
      <c r="BV16" s="558">
        <f t="shared" si="16"/>
        <v>0</v>
      </c>
      <c r="BW16" s="558">
        <f t="shared" si="17"/>
        <v>0</v>
      </c>
      <c r="BX16" s="559">
        <f t="shared" si="18"/>
        <v>0</v>
      </c>
      <c r="BY16" s="16"/>
      <c r="BZ16" s="557">
        <f t="shared" si="20"/>
        <v>6258</v>
      </c>
      <c r="CA16" s="560">
        <f t="shared" si="21"/>
        <v>7822.5</v>
      </c>
      <c r="CB16" s="559">
        <f t="shared" si="19"/>
        <v>0</v>
      </c>
      <c r="CC16" s="16"/>
      <c r="CD16" s="16"/>
      <c r="CE16" s="16"/>
    </row>
    <row r="17" spans="2:83" s="185" customFormat="1" ht="78.599999999999994" thickBot="1">
      <c r="B17" s="288" t="s">
        <v>454</v>
      </c>
      <c r="C17" s="264" t="s">
        <v>121</v>
      </c>
      <c r="D17" s="312" t="s">
        <v>218</v>
      </c>
      <c r="E17" s="267">
        <v>30</v>
      </c>
      <c r="F17" s="274">
        <v>0</v>
      </c>
      <c r="G17" s="213"/>
      <c r="H17" s="267">
        <f t="shared" si="27"/>
        <v>0</v>
      </c>
      <c r="I17" s="213" t="s">
        <v>19</v>
      </c>
      <c r="J17" s="278">
        <v>0</v>
      </c>
      <c r="K17" s="190">
        <v>0</v>
      </c>
      <c r="L17" s="280">
        <v>0</v>
      </c>
      <c r="M17" s="213"/>
      <c r="N17" s="267">
        <f t="shared" si="28"/>
        <v>24</v>
      </c>
      <c r="O17" s="213"/>
      <c r="P17" s="278">
        <v>0</v>
      </c>
      <c r="Q17" s="190">
        <v>0</v>
      </c>
      <c r="R17" s="190">
        <v>0</v>
      </c>
      <c r="S17" s="280">
        <v>24</v>
      </c>
      <c r="T17" s="213"/>
      <c r="U17" s="267">
        <f t="shared" si="29"/>
        <v>0</v>
      </c>
      <c r="V17" s="213"/>
      <c r="W17" s="278">
        <v>0</v>
      </c>
      <c r="X17" s="190">
        <v>0</v>
      </c>
      <c r="Y17" s="190">
        <v>0</v>
      </c>
      <c r="Z17" s="190">
        <v>0</v>
      </c>
      <c r="AA17" s="190">
        <v>0</v>
      </c>
      <c r="AB17" s="280">
        <v>0</v>
      </c>
      <c r="AC17" s="213"/>
      <c r="AD17" s="291">
        <f>SUM(AE17:AO17)</f>
        <v>0</v>
      </c>
      <c r="AE17" s="213"/>
      <c r="AF17" s="278">
        <v>0</v>
      </c>
      <c r="AG17" s="190">
        <v>0</v>
      </c>
      <c r="AH17" s="190">
        <v>0</v>
      </c>
      <c r="AI17" s="190">
        <v>0</v>
      </c>
      <c r="AJ17" s="190">
        <v>0</v>
      </c>
      <c r="AK17" s="190">
        <v>0</v>
      </c>
      <c r="AL17" s="190">
        <v>0</v>
      </c>
      <c r="AM17" s="190">
        <v>0</v>
      </c>
      <c r="AN17" s="280">
        <v>0</v>
      </c>
      <c r="AO17" s="213"/>
      <c r="AP17" s="291">
        <f t="shared" si="30"/>
        <v>0</v>
      </c>
      <c r="AQ17" s="213"/>
      <c r="AR17" s="278">
        <v>0</v>
      </c>
      <c r="AS17" s="190">
        <v>0</v>
      </c>
      <c r="AT17" s="190">
        <v>0</v>
      </c>
      <c r="AU17" s="190">
        <v>0</v>
      </c>
      <c r="AV17" s="280">
        <v>0</v>
      </c>
      <c r="AW17" s="213"/>
      <c r="AX17" s="291">
        <v>0</v>
      </c>
      <c r="AY17" s="297"/>
      <c r="AZ17" s="294">
        <v>0</v>
      </c>
      <c r="BA17" s="297" t="s">
        <v>19</v>
      </c>
      <c r="BB17" s="581">
        <v>0.25</v>
      </c>
      <c r="BC17" s="584">
        <v>0</v>
      </c>
      <c r="BD17" s="213"/>
      <c r="BE17" s="274" t="s">
        <v>19</v>
      </c>
      <c r="BF17" s="297" t="s">
        <v>19</v>
      </c>
      <c r="BG17" s="278" t="s">
        <v>272</v>
      </c>
      <c r="BH17" s="280" t="s">
        <v>273</v>
      </c>
      <c r="BI17" s="213"/>
      <c r="BJ17" s="203">
        <f t="shared" si="5"/>
        <v>0</v>
      </c>
      <c r="BK17" s="38">
        <f t="shared" si="6"/>
        <v>0</v>
      </c>
      <c r="BL17" s="38">
        <f t="shared" si="7"/>
        <v>24</v>
      </c>
      <c r="BM17" s="38">
        <f t="shared" si="8"/>
        <v>0</v>
      </c>
      <c r="BN17" s="38">
        <f t="shared" si="9"/>
        <v>0</v>
      </c>
      <c r="BO17" s="38">
        <f t="shared" si="10"/>
        <v>0</v>
      </c>
      <c r="BP17" s="41">
        <f t="shared" si="11"/>
        <v>0</v>
      </c>
      <c r="BR17" s="561">
        <f t="shared" si="12"/>
        <v>0</v>
      </c>
      <c r="BS17" s="562">
        <f t="shared" si="13"/>
        <v>0</v>
      </c>
      <c r="BT17" s="562">
        <f t="shared" si="14"/>
        <v>2503.1999999999998</v>
      </c>
      <c r="BU17" s="562">
        <f t="shared" si="15"/>
        <v>0</v>
      </c>
      <c r="BV17" s="562">
        <f t="shared" si="16"/>
        <v>0</v>
      </c>
      <c r="BW17" s="562">
        <f t="shared" si="17"/>
        <v>0</v>
      </c>
      <c r="BX17" s="563">
        <f t="shared" si="18"/>
        <v>0</v>
      </c>
      <c r="BY17" s="16"/>
      <c r="BZ17" s="561">
        <f t="shared" si="20"/>
        <v>2503.1999999999998</v>
      </c>
      <c r="CA17" s="564">
        <f t="shared" si="21"/>
        <v>3129</v>
      </c>
      <c r="CB17" s="563">
        <f t="shared" si="19"/>
        <v>0</v>
      </c>
      <c r="CC17" s="16"/>
      <c r="CD17" s="16"/>
      <c r="CE17" s="16"/>
    </row>
    <row r="18" spans="2:83" s="185" customFormat="1" ht="63" thickBot="1">
      <c r="B18" s="693" t="s">
        <v>519</v>
      </c>
      <c r="C18" s="264" t="s">
        <v>122</v>
      </c>
      <c r="D18" s="312" t="s">
        <v>219</v>
      </c>
      <c r="E18" s="267">
        <v>60</v>
      </c>
      <c r="F18" s="274">
        <v>0</v>
      </c>
      <c r="G18" s="213"/>
      <c r="H18" s="267">
        <f t="shared" si="27"/>
        <v>0</v>
      </c>
      <c r="I18" s="213" t="s">
        <v>19</v>
      </c>
      <c r="J18" s="278">
        <v>0</v>
      </c>
      <c r="K18" s="190">
        <v>0</v>
      </c>
      <c r="L18" s="280">
        <v>0</v>
      </c>
      <c r="M18" s="213"/>
      <c r="N18" s="267">
        <f t="shared" si="28"/>
        <v>48</v>
      </c>
      <c r="O18" s="213"/>
      <c r="P18" s="278">
        <v>0</v>
      </c>
      <c r="Q18" s="190">
        <v>0</v>
      </c>
      <c r="R18" s="190">
        <v>0</v>
      </c>
      <c r="S18" s="280">
        <v>48</v>
      </c>
      <c r="T18" s="213"/>
      <c r="U18" s="267">
        <f t="shared" si="29"/>
        <v>0</v>
      </c>
      <c r="V18" s="213"/>
      <c r="W18" s="278">
        <v>0</v>
      </c>
      <c r="X18" s="190">
        <v>0</v>
      </c>
      <c r="Y18" s="190">
        <v>0</v>
      </c>
      <c r="Z18" s="190">
        <v>0</v>
      </c>
      <c r="AA18" s="190">
        <v>0</v>
      </c>
      <c r="AB18" s="280">
        <v>0</v>
      </c>
      <c r="AC18" s="213"/>
      <c r="AD18" s="291">
        <f>SUM(AE18:AO18)</f>
        <v>0</v>
      </c>
      <c r="AE18" s="213"/>
      <c r="AF18" s="278">
        <v>0</v>
      </c>
      <c r="AG18" s="190">
        <v>0</v>
      </c>
      <c r="AH18" s="190">
        <v>0</v>
      </c>
      <c r="AI18" s="190">
        <v>0</v>
      </c>
      <c r="AJ18" s="190">
        <v>0</v>
      </c>
      <c r="AK18" s="190">
        <v>0</v>
      </c>
      <c r="AL18" s="190">
        <v>0</v>
      </c>
      <c r="AM18" s="190">
        <v>0</v>
      </c>
      <c r="AN18" s="280">
        <v>0</v>
      </c>
      <c r="AO18" s="213"/>
      <c r="AP18" s="291">
        <f t="shared" si="30"/>
        <v>0</v>
      </c>
      <c r="AQ18" s="213"/>
      <c r="AR18" s="278">
        <v>0</v>
      </c>
      <c r="AS18" s="190">
        <v>0</v>
      </c>
      <c r="AT18" s="190">
        <v>0</v>
      </c>
      <c r="AU18" s="190">
        <v>0</v>
      </c>
      <c r="AV18" s="280">
        <v>0</v>
      </c>
      <c r="AW18" s="213"/>
      <c r="AX18" s="291">
        <v>0</v>
      </c>
      <c r="AY18" s="297"/>
      <c r="AZ18" s="294">
        <v>50000</v>
      </c>
      <c r="BA18" s="297" t="s">
        <v>19</v>
      </c>
      <c r="BB18" s="581">
        <v>0.25</v>
      </c>
      <c r="BC18" s="585">
        <v>0.25</v>
      </c>
      <c r="BD18" s="213"/>
      <c r="BE18" s="274"/>
      <c r="BF18" s="297" t="s">
        <v>19</v>
      </c>
      <c r="BG18" s="278" t="s">
        <v>272</v>
      </c>
      <c r="BH18" s="280" t="s">
        <v>404</v>
      </c>
      <c r="BI18" s="213"/>
      <c r="BJ18" s="203">
        <f t="shared" si="5"/>
        <v>0</v>
      </c>
      <c r="BK18" s="38">
        <f t="shared" si="6"/>
        <v>0</v>
      </c>
      <c r="BL18" s="38">
        <f t="shared" si="7"/>
        <v>48</v>
      </c>
      <c r="BM18" s="38">
        <f t="shared" si="8"/>
        <v>0</v>
      </c>
      <c r="BN18" s="38">
        <f t="shared" si="9"/>
        <v>0</v>
      </c>
      <c r="BO18" s="38">
        <f t="shared" si="10"/>
        <v>0</v>
      </c>
      <c r="BP18" s="41">
        <f t="shared" si="11"/>
        <v>0</v>
      </c>
      <c r="BR18" s="561">
        <f t="shared" si="12"/>
        <v>0</v>
      </c>
      <c r="BS18" s="562">
        <f t="shared" si="13"/>
        <v>0</v>
      </c>
      <c r="BT18" s="562">
        <f t="shared" si="14"/>
        <v>5006.3999999999996</v>
      </c>
      <c r="BU18" s="562">
        <f t="shared" si="15"/>
        <v>0</v>
      </c>
      <c r="BV18" s="562">
        <f t="shared" si="16"/>
        <v>0</v>
      </c>
      <c r="BW18" s="562">
        <f t="shared" si="17"/>
        <v>0</v>
      </c>
      <c r="BX18" s="563">
        <f t="shared" si="18"/>
        <v>0</v>
      </c>
      <c r="BY18" s="16"/>
      <c r="BZ18" s="561">
        <f t="shared" ref="BZ18:BZ19" si="31">SUM(BR18:BX18)</f>
        <v>5006.3999999999996</v>
      </c>
      <c r="CA18" s="564">
        <f t="shared" ref="CA18:CA19" si="32">BZ18*(1+BB18)</f>
        <v>6258</v>
      </c>
      <c r="CB18" s="563">
        <f t="shared" ref="CB18:CB19" si="33">AZ18*(1+BC18)</f>
        <v>62500</v>
      </c>
      <c r="CC18" s="9"/>
      <c r="CD18" s="9"/>
      <c r="CE18" s="9"/>
    </row>
    <row r="19" spans="2:83" s="185" customFormat="1" ht="63" thickBot="1">
      <c r="B19" s="288" t="s">
        <v>455</v>
      </c>
      <c r="C19" s="264" t="s">
        <v>123</v>
      </c>
      <c r="D19" s="312" t="s">
        <v>220</v>
      </c>
      <c r="E19" s="267">
        <v>10</v>
      </c>
      <c r="F19" s="274">
        <v>0</v>
      </c>
      <c r="G19" s="213"/>
      <c r="H19" s="267">
        <f t="shared" si="27"/>
        <v>0</v>
      </c>
      <c r="I19" s="213" t="s">
        <v>19</v>
      </c>
      <c r="J19" s="278">
        <v>0</v>
      </c>
      <c r="K19" s="190">
        <v>0</v>
      </c>
      <c r="L19" s="280">
        <v>0</v>
      </c>
      <c r="M19" s="213"/>
      <c r="N19" s="267">
        <f t="shared" si="28"/>
        <v>8</v>
      </c>
      <c r="O19" s="213"/>
      <c r="P19" s="278">
        <v>0</v>
      </c>
      <c r="Q19" s="190">
        <v>0</v>
      </c>
      <c r="R19" s="190">
        <v>0</v>
      </c>
      <c r="S19" s="280">
        <v>8</v>
      </c>
      <c r="T19" s="213"/>
      <c r="U19" s="267">
        <f t="shared" si="29"/>
        <v>0</v>
      </c>
      <c r="V19" s="213"/>
      <c r="W19" s="278">
        <v>0</v>
      </c>
      <c r="X19" s="190">
        <v>0</v>
      </c>
      <c r="Y19" s="190">
        <v>0</v>
      </c>
      <c r="Z19" s="190">
        <v>0</v>
      </c>
      <c r="AA19" s="190">
        <v>0</v>
      </c>
      <c r="AB19" s="280">
        <v>0</v>
      </c>
      <c r="AC19" s="213"/>
      <c r="AD19" s="291">
        <f>SUM(AE19:AO19)</f>
        <v>0</v>
      </c>
      <c r="AE19" s="213"/>
      <c r="AF19" s="278">
        <v>0</v>
      </c>
      <c r="AG19" s="190">
        <v>0</v>
      </c>
      <c r="AH19" s="190">
        <v>0</v>
      </c>
      <c r="AI19" s="190">
        <v>0</v>
      </c>
      <c r="AJ19" s="190">
        <v>0</v>
      </c>
      <c r="AK19" s="190">
        <v>0</v>
      </c>
      <c r="AL19" s="190">
        <v>0</v>
      </c>
      <c r="AM19" s="190">
        <v>0</v>
      </c>
      <c r="AN19" s="280">
        <v>0</v>
      </c>
      <c r="AO19" s="213"/>
      <c r="AP19" s="291">
        <f t="shared" si="30"/>
        <v>0</v>
      </c>
      <c r="AQ19" s="213"/>
      <c r="AR19" s="278">
        <v>0</v>
      </c>
      <c r="AS19" s="190">
        <v>0</v>
      </c>
      <c r="AT19" s="190">
        <v>0</v>
      </c>
      <c r="AU19" s="190">
        <v>0</v>
      </c>
      <c r="AV19" s="280">
        <v>0</v>
      </c>
      <c r="AW19" s="213"/>
      <c r="AX19" s="291">
        <v>0</v>
      </c>
      <c r="AY19" s="297"/>
      <c r="AZ19" s="294">
        <v>0</v>
      </c>
      <c r="BA19" s="297" t="s">
        <v>19</v>
      </c>
      <c r="BB19" s="581">
        <v>0.25</v>
      </c>
      <c r="BC19" s="584">
        <v>0</v>
      </c>
      <c r="BD19" s="213"/>
      <c r="BE19" s="274" t="s">
        <v>19</v>
      </c>
      <c r="BF19" s="297" t="s">
        <v>19</v>
      </c>
      <c r="BG19" s="278" t="s">
        <v>272</v>
      </c>
      <c r="BH19" s="280" t="s">
        <v>273</v>
      </c>
      <c r="BI19" s="213"/>
      <c r="BJ19" s="203">
        <f t="shared" si="5"/>
        <v>0</v>
      </c>
      <c r="BK19" s="38">
        <f t="shared" si="6"/>
        <v>0</v>
      </c>
      <c r="BL19" s="38">
        <f t="shared" si="7"/>
        <v>8</v>
      </c>
      <c r="BM19" s="38">
        <f t="shared" si="8"/>
        <v>0</v>
      </c>
      <c r="BN19" s="38">
        <f t="shared" si="9"/>
        <v>0</v>
      </c>
      <c r="BO19" s="38">
        <f t="shared" si="10"/>
        <v>0</v>
      </c>
      <c r="BP19" s="41">
        <f t="shared" si="11"/>
        <v>0</v>
      </c>
      <c r="BR19" s="561">
        <f t="shared" si="12"/>
        <v>0</v>
      </c>
      <c r="BS19" s="562">
        <f t="shared" si="13"/>
        <v>0</v>
      </c>
      <c r="BT19" s="562">
        <f t="shared" si="14"/>
        <v>834.4</v>
      </c>
      <c r="BU19" s="562">
        <f t="shared" si="15"/>
        <v>0</v>
      </c>
      <c r="BV19" s="562">
        <f t="shared" si="16"/>
        <v>0</v>
      </c>
      <c r="BW19" s="562">
        <f t="shared" si="17"/>
        <v>0</v>
      </c>
      <c r="BX19" s="563">
        <f t="shared" si="18"/>
        <v>0</v>
      </c>
      <c r="BY19" s="16"/>
      <c r="BZ19" s="561">
        <f t="shared" si="31"/>
        <v>834.4</v>
      </c>
      <c r="CA19" s="564">
        <f t="shared" si="32"/>
        <v>1043</v>
      </c>
      <c r="CB19" s="563">
        <f t="shared" si="33"/>
        <v>0</v>
      </c>
      <c r="CC19" s="9"/>
      <c r="CD19" s="9"/>
      <c r="CE19" s="9"/>
    </row>
    <row r="20" spans="2:83" s="185" customFormat="1" ht="31.8" thickBot="1">
      <c r="B20" s="289" t="s">
        <v>456</v>
      </c>
      <c r="C20" s="265" t="s">
        <v>124</v>
      </c>
      <c r="D20" s="424" t="s">
        <v>6</v>
      </c>
      <c r="E20" s="268">
        <v>0</v>
      </c>
      <c r="F20" s="275">
        <v>0</v>
      </c>
      <c r="G20" s="270"/>
      <c r="H20" s="268">
        <f t="shared" si="27"/>
        <v>0</v>
      </c>
      <c r="I20" s="270" t="s">
        <v>19</v>
      </c>
      <c r="J20" s="282">
        <v>0</v>
      </c>
      <c r="K20" s="193">
        <v>0</v>
      </c>
      <c r="L20" s="283">
        <v>0</v>
      </c>
      <c r="M20" s="270"/>
      <c r="N20" s="268">
        <f t="shared" si="28"/>
        <v>0</v>
      </c>
      <c r="O20" s="270"/>
      <c r="P20" s="282">
        <v>0</v>
      </c>
      <c r="Q20" s="193">
        <v>0</v>
      </c>
      <c r="R20" s="193">
        <v>0</v>
      </c>
      <c r="S20" s="283">
        <v>0</v>
      </c>
      <c r="T20" s="270"/>
      <c r="U20" s="268">
        <f t="shared" si="29"/>
        <v>0</v>
      </c>
      <c r="V20" s="270"/>
      <c r="W20" s="282">
        <v>0</v>
      </c>
      <c r="X20" s="193">
        <v>0</v>
      </c>
      <c r="Y20" s="193">
        <v>0</v>
      </c>
      <c r="Z20" s="193">
        <v>0</v>
      </c>
      <c r="AA20" s="193">
        <v>0</v>
      </c>
      <c r="AB20" s="283">
        <v>0</v>
      </c>
      <c r="AC20" s="270"/>
      <c r="AD20" s="292">
        <f>SUM(AE20:AO20)</f>
        <v>0</v>
      </c>
      <c r="AE20" s="270"/>
      <c r="AF20" s="282">
        <v>0</v>
      </c>
      <c r="AG20" s="193">
        <v>0</v>
      </c>
      <c r="AH20" s="193">
        <v>0</v>
      </c>
      <c r="AI20" s="193">
        <v>0</v>
      </c>
      <c r="AJ20" s="193">
        <v>0</v>
      </c>
      <c r="AK20" s="193">
        <v>0</v>
      </c>
      <c r="AL20" s="193">
        <v>0</v>
      </c>
      <c r="AM20" s="193">
        <v>0</v>
      </c>
      <c r="AN20" s="283">
        <v>0</v>
      </c>
      <c r="AO20" s="270"/>
      <c r="AP20" s="292">
        <f t="shared" si="30"/>
        <v>0</v>
      </c>
      <c r="AQ20" s="270"/>
      <c r="AR20" s="282">
        <v>0</v>
      </c>
      <c r="AS20" s="193">
        <v>0</v>
      </c>
      <c r="AT20" s="193">
        <v>0</v>
      </c>
      <c r="AU20" s="193">
        <v>0</v>
      </c>
      <c r="AV20" s="283">
        <v>0</v>
      </c>
      <c r="AW20" s="270"/>
      <c r="AX20" s="292">
        <v>0</v>
      </c>
      <c r="AY20" s="298"/>
      <c r="AZ20" s="295">
        <v>0</v>
      </c>
      <c r="BA20" s="298" t="s">
        <v>19</v>
      </c>
      <c r="BB20" s="582">
        <v>0.25</v>
      </c>
      <c r="BC20" s="586">
        <v>0</v>
      </c>
      <c r="BD20" s="270"/>
      <c r="BE20" s="275" t="s">
        <v>19</v>
      </c>
      <c r="BF20" s="298" t="s">
        <v>19</v>
      </c>
      <c r="BG20" s="282" t="s">
        <v>272</v>
      </c>
      <c r="BH20" s="283" t="s">
        <v>273</v>
      </c>
      <c r="BI20" s="270"/>
      <c r="BJ20" s="204">
        <f t="shared" si="5"/>
        <v>0</v>
      </c>
      <c r="BK20" s="45">
        <f t="shared" si="6"/>
        <v>0</v>
      </c>
      <c r="BL20" s="45">
        <f t="shared" si="7"/>
        <v>0</v>
      </c>
      <c r="BM20" s="45">
        <f t="shared" si="8"/>
        <v>0</v>
      </c>
      <c r="BN20" s="45">
        <f t="shared" si="9"/>
        <v>0</v>
      </c>
      <c r="BO20" s="45">
        <f t="shared" si="10"/>
        <v>0</v>
      </c>
      <c r="BP20" s="46">
        <f t="shared" si="11"/>
        <v>0</v>
      </c>
      <c r="BR20" s="561">
        <f t="shared" si="12"/>
        <v>0</v>
      </c>
      <c r="BS20" s="562">
        <f t="shared" si="13"/>
        <v>0</v>
      </c>
      <c r="BT20" s="562">
        <f t="shared" si="14"/>
        <v>0</v>
      </c>
      <c r="BU20" s="562">
        <f t="shared" si="15"/>
        <v>0</v>
      </c>
      <c r="BV20" s="562">
        <f t="shared" si="16"/>
        <v>0</v>
      </c>
      <c r="BW20" s="562">
        <f t="shared" si="17"/>
        <v>0</v>
      </c>
      <c r="BX20" s="563">
        <f t="shared" si="18"/>
        <v>0</v>
      </c>
      <c r="BY20" s="16"/>
      <c r="BZ20" s="561">
        <f t="shared" ref="BZ20" si="34">SUM(BR20:BX20)</f>
        <v>0</v>
      </c>
      <c r="CA20" s="564">
        <f t="shared" ref="CA20" si="35">BZ20*(1+BB20)</f>
        <v>0</v>
      </c>
      <c r="CB20" s="563">
        <f t="shared" ref="CB20" si="36">AZ20*(1+BC20)</f>
        <v>0</v>
      </c>
      <c r="CC20" s="9"/>
      <c r="CD20" s="9"/>
      <c r="CE20" s="9"/>
    </row>
    <row r="21" spans="2:83" ht="18" customHeight="1"/>
    <row r="22" spans="2:83" ht="42.6" thickBot="1">
      <c r="B22" s="125" t="s">
        <v>88</v>
      </c>
    </row>
    <row r="23" spans="2:83" ht="47.1" customHeight="1" thickBot="1">
      <c r="BH23" s="1012" t="s">
        <v>369</v>
      </c>
      <c r="BI23" s="1007"/>
      <c r="BJ23" s="50" t="s">
        <v>96</v>
      </c>
      <c r="BK23" s="174" t="s">
        <v>97</v>
      </c>
      <c r="BL23" s="174" t="s">
        <v>98</v>
      </c>
      <c r="BM23" s="174" t="s">
        <v>99</v>
      </c>
      <c r="BN23" s="174" t="s">
        <v>10</v>
      </c>
      <c r="BO23" s="174" t="s">
        <v>64</v>
      </c>
      <c r="BP23" s="175" t="s">
        <v>100</v>
      </c>
      <c r="BR23" s="50" t="s">
        <v>96</v>
      </c>
      <c r="BS23" s="174" t="s">
        <v>97</v>
      </c>
      <c r="BT23" s="174" t="s">
        <v>98</v>
      </c>
      <c r="BU23" s="174" t="s">
        <v>99</v>
      </c>
      <c r="BV23" s="174" t="s">
        <v>10</v>
      </c>
      <c r="BW23" s="174" t="s">
        <v>64</v>
      </c>
      <c r="BX23" s="175" t="s">
        <v>100</v>
      </c>
      <c r="BY23" s="565"/>
      <c r="BZ23" s="566" t="s">
        <v>364</v>
      </c>
      <c r="CA23" s="567" t="s">
        <v>393</v>
      </c>
      <c r="CB23" s="567" t="s">
        <v>394</v>
      </c>
      <c r="CC23" s="567" t="s">
        <v>365</v>
      </c>
      <c r="CD23" s="567" t="s">
        <v>395</v>
      </c>
      <c r="CE23" s="568" t="s">
        <v>396</v>
      </c>
    </row>
    <row r="24" spans="2:83" s="91" customFormat="1" ht="36" customHeight="1" thickBot="1">
      <c r="B24" s="96"/>
      <c r="C24" s="97"/>
      <c r="D24" s="97"/>
      <c r="E24" s="98"/>
      <c r="F24" s="99"/>
      <c r="G24" s="99"/>
      <c r="H24" s="165"/>
      <c r="I24" s="98"/>
      <c r="J24" s="97"/>
      <c r="K24" s="100"/>
      <c r="L24" s="1010"/>
      <c r="M24" s="1011"/>
      <c r="N24" s="101"/>
      <c r="O24" s="101"/>
      <c r="P24" s="102"/>
      <c r="Q24" s="101"/>
      <c r="R24" s="102"/>
      <c r="S24" s="103"/>
      <c r="T24" s="103"/>
      <c r="U24" s="103"/>
      <c r="V24" s="104"/>
      <c r="W24" s="104"/>
      <c r="X24" s="104"/>
      <c r="Y24" s="105"/>
      <c r="Z24" s="106"/>
      <c r="BH24" s="1013"/>
      <c r="BI24" s="1008"/>
      <c r="BJ24" s="176" t="s">
        <v>387</v>
      </c>
      <c r="BK24" s="177" t="s">
        <v>387</v>
      </c>
      <c r="BL24" s="177" t="s">
        <v>387</v>
      </c>
      <c r="BM24" s="177" t="s">
        <v>387</v>
      </c>
      <c r="BN24" s="177" t="s">
        <v>387</v>
      </c>
      <c r="BO24" s="177" t="s">
        <v>387</v>
      </c>
      <c r="BP24" s="178" t="s">
        <v>387</v>
      </c>
      <c r="BR24" s="1021" t="s">
        <v>388</v>
      </c>
      <c r="BS24" s="1022"/>
      <c r="BT24" s="1022"/>
      <c r="BU24" s="1022"/>
      <c r="BV24" s="1022"/>
      <c r="BW24" s="1022"/>
      <c r="BX24" s="1023"/>
      <c r="BY24" s="569"/>
      <c r="BZ24" s="570">
        <f>SUM(BZ7:BZ20)</f>
        <v>23386.199999999997</v>
      </c>
      <c r="CA24" s="571">
        <f>SUM(CA7:CA20)</f>
        <v>29232.75</v>
      </c>
      <c r="CB24" s="571">
        <f>SUM(CB7:CB20)</f>
        <v>62500</v>
      </c>
      <c r="CC24" s="571">
        <f>SUM(AZ7:AZ20)</f>
        <v>50000</v>
      </c>
      <c r="CD24" s="572">
        <f>(CA24-BZ24)/BZ24</f>
        <v>0.25000000000000017</v>
      </c>
      <c r="CE24" s="573">
        <f>IF(CC24=0,0,(CB24-CC24)/CC24)</f>
        <v>0.25</v>
      </c>
    </row>
    <row r="25" spans="2:83" s="88" customFormat="1" ht="15" customHeight="1" thickBot="1">
      <c r="B25" s="132"/>
      <c r="C25" s="133"/>
      <c r="D25" s="133"/>
      <c r="E25" s="133"/>
      <c r="F25" s="133"/>
      <c r="G25" s="133"/>
      <c r="H25" s="166"/>
      <c r="I25" s="133"/>
      <c r="J25" s="133"/>
      <c r="K25" s="133"/>
      <c r="L25" s="134"/>
      <c r="M25" s="133"/>
      <c r="N25" s="133"/>
      <c r="O25" s="135"/>
      <c r="P25" s="136"/>
      <c r="Q25" s="135"/>
      <c r="R25" s="136"/>
      <c r="S25" s="137"/>
      <c r="T25" s="137"/>
      <c r="U25" s="137"/>
      <c r="V25" s="137"/>
      <c r="W25" s="137"/>
      <c r="X25" s="135"/>
      <c r="Y25" s="135"/>
      <c r="Z25" s="138"/>
      <c r="AA25" s="139"/>
      <c r="BH25" s="1014"/>
      <c r="BI25" s="1009"/>
      <c r="BJ25" s="236">
        <f>SUM(BJ7:BJ20)</f>
        <v>0</v>
      </c>
      <c r="BK25" s="237">
        <f t="shared" ref="BK25:BP25" si="37">SUM(BK7:BK20)</f>
        <v>0</v>
      </c>
      <c r="BL25" s="237">
        <f t="shared" si="37"/>
        <v>218</v>
      </c>
      <c r="BM25" s="237">
        <f t="shared" si="37"/>
        <v>8</v>
      </c>
      <c r="BN25" s="237">
        <f t="shared" si="37"/>
        <v>0</v>
      </c>
      <c r="BO25" s="237">
        <f t="shared" si="37"/>
        <v>0</v>
      </c>
      <c r="BP25" s="238">
        <f t="shared" si="37"/>
        <v>0</v>
      </c>
      <c r="BR25" s="574">
        <f>SUM(BR7:BR20)</f>
        <v>0</v>
      </c>
      <c r="BS25" s="575">
        <f t="shared" ref="BS25:BX25" si="38">SUM(BS7:BS20)</f>
        <v>0</v>
      </c>
      <c r="BT25" s="575">
        <f t="shared" si="38"/>
        <v>22737.4</v>
      </c>
      <c r="BU25" s="575">
        <f t="shared" si="38"/>
        <v>648.79999999999995</v>
      </c>
      <c r="BV25" s="575">
        <f t="shared" si="38"/>
        <v>0</v>
      </c>
      <c r="BW25" s="575">
        <f t="shared" si="38"/>
        <v>0</v>
      </c>
      <c r="BX25" s="576">
        <f t="shared" si="38"/>
        <v>0</v>
      </c>
      <c r="BY25" s="569"/>
      <c r="BZ25" s="569"/>
      <c r="CA25" s="569"/>
      <c r="CB25" s="569"/>
      <c r="CC25" s="569"/>
      <c r="CD25" s="569"/>
      <c r="CE25" s="569"/>
    </row>
    <row r="26" spans="2:83" s="88" customFormat="1" ht="35.1" customHeight="1">
      <c r="B26" s="121"/>
      <c r="C26" s="124"/>
      <c r="D26" s="122"/>
      <c r="E26" s="122"/>
      <c r="F26" s="122"/>
      <c r="G26" s="122"/>
      <c r="H26" s="167"/>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ht="15" customHeigh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ht="15" customHeigh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ht="15" customHeight="1">
      <c r="B29" s="121"/>
      <c r="C29" s="139"/>
      <c r="D29" s="144"/>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ht="15" customHeigh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ht="15" customHeigh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ht="15" customHeight="1">
      <c r="B32" s="121"/>
      <c r="C32" s="139"/>
      <c r="D32" s="146"/>
      <c r="E32" s="122"/>
      <c r="F32" s="122"/>
      <c r="G32" s="122"/>
      <c r="H32" s="168"/>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ht="15" customHeight="1">
      <c r="B33" s="121"/>
      <c r="C33" s="139"/>
      <c r="D33" s="144"/>
      <c r="E33" s="122"/>
      <c r="F33" s="122"/>
      <c r="G33" s="122"/>
      <c r="H33" s="168"/>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ht="15" customHeight="1">
      <c r="B34" s="121"/>
      <c r="C34" s="139"/>
      <c r="D34" s="144"/>
      <c r="E34" s="122"/>
      <c r="F34" s="122"/>
      <c r="G34" s="122"/>
      <c r="H34" s="168"/>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ht="15" customHeigh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ht="15" customHeigh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ht="15" customHeigh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ht="15" customHeigh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ht="15" customHeigh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ht="15" customHeight="1">
      <c r="B40" s="121"/>
      <c r="C40" s="139"/>
      <c r="D40" s="144"/>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ht="15" customHeight="1">
      <c r="B41" s="121"/>
      <c r="C41" s="139"/>
      <c r="D41" s="144"/>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ht="15" customHeight="1">
      <c r="B42" s="121"/>
      <c r="C42" s="139"/>
      <c r="D42" s="144"/>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569"/>
      <c r="BS42" s="569"/>
      <c r="BT42" s="569"/>
      <c r="BU42" s="569"/>
      <c r="BV42" s="569"/>
      <c r="BW42" s="569"/>
      <c r="BX42" s="569"/>
      <c r="BY42" s="569"/>
      <c r="BZ42" s="569"/>
      <c r="CA42" s="569"/>
      <c r="CB42" s="569"/>
      <c r="CC42" s="569"/>
      <c r="CD42" s="569"/>
      <c r="CE42" s="569"/>
    </row>
    <row r="43" spans="2:83" s="88" customFormat="1" ht="15" customHeight="1">
      <c r="B43" s="121"/>
      <c r="C43" s="144"/>
      <c r="D43" s="122"/>
      <c r="E43" s="122"/>
      <c r="F43" s="122"/>
      <c r="G43" s="122"/>
      <c r="H43" s="167"/>
      <c r="I43" s="122"/>
      <c r="J43" s="122"/>
      <c r="K43" s="122"/>
      <c r="L43" s="140"/>
      <c r="M43" s="122"/>
      <c r="N43" s="122"/>
      <c r="O43" s="139"/>
      <c r="P43" s="141"/>
      <c r="Q43" s="139"/>
      <c r="R43" s="141"/>
      <c r="S43" s="142"/>
      <c r="T43" s="142"/>
      <c r="U43" s="142"/>
      <c r="V43" s="142"/>
      <c r="W43" s="142"/>
      <c r="X43" s="139"/>
      <c r="Y43" s="139"/>
      <c r="Z43" s="143"/>
      <c r="AA43" s="139"/>
      <c r="BR43" s="569"/>
      <c r="BS43" s="569"/>
      <c r="BT43" s="569"/>
      <c r="BU43" s="569"/>
      <c r="BV43" s="569"/>
      <c r="BW43" s="569"/>
      <c r="BX43" s="569"/>
      <c r="BY43" s="569"/>
      <c r="BZ43" s="569"/>
      <c r="CA43" s="569"/>
      <c r="CB43" s="569"/>
      <c r="CC43" s="569"/>
      <c r="CD43" s="569"/>
      <c r="CE43" s="569"/>
    </row>
    <row r="44" spans="2:83" s="88" customFormat="1" ht="15" customHeight="1">
      <c r="B44" s="121"/>
      <c r="C44" s="144"/>
      <c r="D44" s="122"/>
      <c r="E44" s="122"/>
      <c r="F44" s="122"/>
      <c r="G44" s="122"/>
      <c r="H44" s="167"/>
      <c r="I44" s="122"/>
      <c r="J44" s="122"/>
      <c r="K44" s="122"/>
      <c r="L44" s="140"/>
      <c r="M44" s="122"/>
      <c r="N44" s="122"/>
      <c r="O44" s="139"/>
      <c r="P44" s="141"/>
      <c r="Q44" s="139"/>
      <c r="R44" s="141"/>
      <c r="S44" s="142"/>
      <c r="T44" s="142"/>
      <c r="U44" s="142"/>
      <c r="V44" s="142"/>
      <c r="W44" s="142"/>
      <c r="X44" s="139"/>
      <c r="Y44" s="139"/>
      <c r="Z44" s="143"/>
      <c r="AA44" s="139"/>
      <c r="BR44" s="569"/>
      <c r="BS44" s="569"/>
      <c r="BT44" s="569"/>
      <c r="BU44" s="569"/>
      <c r="BV44" s="569"/>
      <c r="BW44" s="569"/>
      <c r="BX44" s="569"/>
      <c r="BY44" s="569"/>
      <c r="BZ44" s="569"/>
      <c r="CA44" s="569"/>
      <c r="CB44" s="569"/>
      <c r="CC44" s="569"/>
      <c r="CD44" s="569"/>
      <c r="CE44" s="569"/>
    </row>
    <row r="45" spans="2:83" s="88" customFormat="1" ht="15" customHeight="1">
      <c r="B45" s="121"/>
      <c r="C45" s="122"/>
      <c r="D45" s="122"/>
      <c r="E45" s="122"/>
      <c r="F45" s="122"/>
      <c r="G45" s="122"/>
      <c r="H45" s="167"/>
      <c r="I45" s="122"/>
      <c r="J45" s="122"/>
      <c r="K45" s="122"/>
      <c r="L45" s="140"/>
      <c r="M45" s="122"/>
      <c r="N45" s="122"/>
      <c r="O45" s="139"/>
      <c r="P45" s="141"/>
      <c r="Q45" s="139"/>
      <c r="R45" s="141"/>
      <c r="S45" s="142"/>
      <c r="T45" s="142"/>
      <c r="U45" s="142"/>
      <c r="V45" s="142"/>
      <c r="W45" s="142"/>
      <c r="X45" s="139"/>
      <c r="Y45" s="139"/>
      <c r="Z45" s="143"/>
      <c r="AA45" s="139"/>
      <c r="BR45" s="569"/>
      <c r="BS45" s="569"/>
      <c r="BT45" s="569"/>
      <c r="BU45" s="569"/>
      <c r="BV45" s="569"/>
      <c r="BW45" s="569"/>
      <c r="BX45" s="569"/>
      <c r="BY45" s="569"/>
      <c r="BZ45" s="569"/>
      <c r="CA45" s="569"/>
      <c r="CB45" s="569"/>
      <c r="CC45" s="569"/>
      <c r="CD45" s="569"/>
      <c r="CE45" s="569"/>
    </row>
    <row r="46" spans="2:83" s="88" customFormat="1" ht="15" customHeight="1" thickBot="1">
      <c r="B46" s="147"/>
      <c r="C46" s="148"/>
      <c r="D46" s="148"/>
      <c r="E46" s="148"/>
      <c r="F46" s="148"/>
      <c r="G46" s="148"/>
      <c r="H46" s="169"/>
      <c r="I46" s="148"/>
      <c r="J46" s="148"/>
      <c r="K46" s="148"/>
      <c r="L46" s="149"/>
      <c r="M46" s="148"/>
      <c r="N46" s="148"/>
      <c r="O46" s="150"/>
      <c r="P46" s="151"/>
      <c r="Q46" s="150"/>
      <c r="R46" s="151"/>
      <c r="S46" s="152"/>
      <c r="T46" s="152"/>
      <c r="U46" s="152"/>
      <c r="V46" s="152"/>
      <c r="W46" s="152"/>
      <c r="X46" s="150"/>
      <c r="Y46" s="150"/>
      <c r="Z46" s="153"/>
      <c r="AA46" s="139"/>
      <c r="BR46" s="9"/>
      <c r="BS46" s="9"/>
      <c r="BT46" s="9"/>
      <c r="BU46" s="9"/>
      <c r="BV46" s="9"/>
      <c r="BW46" s="9"/>
      <c r="BX46" s="9"/>
      <c r="BY46" s="9"/>
      <c r="BZ46" s="9"/>
      <c r="CA46" s="9"/>
      <c r="CB46" s="9"/>
      <c r="CC46" s="9"/>
      <c r="CD46" s="9"/>
      <c r="CE46" s="9"/>
    </row>
    <row r="47" spans="2:83" s="88" customFormat="1" ht="15" customHeight="1">
      <c r="B47" s="122"/>
      <c r="C47" s="122"/>
      <c r="D47" s="122"/>
      <c r="E47" s="122"/>
      <c r="F47" s="122"/>
      <c r="G47" s="122"/>
      <c r="H47" s="167"/>
      <c r="I47" s="122"/>
      <c r="J47" s="122"/>
      <c r="K47" s="122"/>
      <c r="L47" s="140"/>
      <c r="M47" s="122"/>
      <c r="N47" s="122"/>
      <c r="O47" s="139"/>
      <c r="P47" s="141"/>
      <c r="Q47" s="139"/>
      <c r="R47" s="141"/>
      <c r="S47" s="142"/>
      <c r="T47" s="142"/>
      <c r="U47" s="142"/>
      <c r="V47" s="142"/>
      <c r="W47" s="142"/>
      <c r="X47" s="139"/>
      <c r="Y47" s="139"/>
      <c r="Z47" s="139"/>
      <c r="AA47" s="139"/>
      <c r="BR47" s="9"/>
      <c r="BS47" s="9"/>
      <c r="BT47" s="9"/>
      <c r="BU47" s="9"/>
      <c r="BV47" s="9"/>
      <c r="BW47" s="9"/>
      <c r="BX47" s="9"/>
      <c r="BY47" s="9"/>
      <c r="BZ47" s="9"/>
      <c r="CA47" s="9"/>
      <c r="CB47" s="9"/>
      <c r="CC47" s="9"/>
      <c r="CD47" s="9"/>
      <c r="CE47" s="9"/>
    </row>
    <row r="48" spans="2:83">
      <c r="B48" s="160"/>
      <c r="C48" s="160"/>
      <c r="D48" s="161"/>
      <c r="E48" s="162"/>
      <c r="F48" s="162"/>
      <c r="G48" s="162"/>
      <c r="H48" s="162"/>
      <c r="I48" s="162"/>
      <c r="J48" s="162"/>
      <c r="K48" s="162"/>
      <c r="L48" s="162"/>
      <c r="M48" s="162"/>
      <c r="N48" s="162"/>
      <c r="O48" s="162"/>
      <c r="P48" s="162"/>
      <c r="Q48" s="162"/>
      <c r="R48" s="162"/>
      <c r="S48" s="163"/>
      <c r="T48" s="162"/>
      <c r="U48" s="162"/>
      <c r="V48" s="162"/>
      <c r="W48" s="162"/>
      <c r="X48" s="162"/>
      <c r="Y48" s="162"/>
      <c r="Z48" s="162"/>
      <c r="AA48" s="162"/>
    </row>
    <row r="49" spans="2:83" ht="42">
      <c r="B49" s="164" t="s">
        <v>89</v>
      </c>
      <c r="C49" s="160"/>
      <c r="D49" s="161"/>
      <c r="E49" s="162"/>
      <c r="F49" s="162"/>
      <c r="G49" s="162"/>
      <c r="H49" s="162"/>
      <c r="I49" s="162"/>
      <c r="J49" s="162"/>
      <c r="K49" s="162"/>
      <c r="L49" s="162"/>
      <c r="M49" s="162"/>
      <c r="N49" s="162"/>
      <c r="O49" s="162"/>
      <c r="P49" s="162"/>
      <c r="Q49" s="162"/>
      <c r="R49" s="162"/>
      <c r="S49" s="163"/>
      <c r="T49" s="162"/>
      <c r="U49" s="162"/>
      <c r="V49" s="162"/>
      <c r="W49" s="162"/>
      <c r="X49" s="162"/>
      <c r="Y49" s="162"/>
      <c r="Z49" s="162"/>
      <c r="AA49" s="162"/>
      <c r="BR49" s="565"/>
      <c r="BS49" s="565"/>
      <c r="BT49" s="565"/>
      <c r="BU49" s="565"/>
      <c r="BV49" s="565"/>
      <c r="BW49" s="565"/>
      <c r="BX49" s="565"/>
      <c r="BY49" s="565"/>
      <c r="BZ49" s="565"/>
      <c r="CA49" s="565"/>
      <c r="CB49" s="565"/>
      <c r="CC49" s="565"/>
      <c r="CD49" s="565"/>
      <c r="CE49" s="565"/>
    </row>
    <row r="50" spans="2:83" ht="16.2" thickBot="1">
      <c r="BR50" s="569"/>
      <c r="BS50" s="569"/>
      <c r="BT50" s="569"/>
      <c r="BU50" s="569"/>
      <c r="BV50" s="569"/>
      <c r="BW50" s="569"/>
      <c r="BX50" s="569"/>
      <c r="BY50" s="569"/>
      <c r="BZ50" s="569"/>
      <c r="CA50" s="569"/>
      <c r="CB50" s="569"/>
      <c r="CC50" s="569"/>
      <c r="CD50" s="569"/>
      <c r="CE50" s="569"/>
    </row>
    <row r="51" spans="2:83" s="91" customFormat="1" ht="36" customHeight="1" thickBot="1">
      <c r="B51" s="96" t="s">
        <v>78</v>
      </c>
      <c r="C51" s="97" t="s">
        <v>79</v>
      </c>
      <c r="D51" s="97" t="s">
        <v>90</v>
      </c>
      <c r="E51" s="98" t="s">
        <v>92</v>
      </c>
      <c r="F51" s="99" t="s">
        <v>91</v>
      </c>
      <c r="G51" s="99"/>
      <c r="H51" s="165"/>
      <c r="I51" s="98" t="s">
        <v>85</v>
      </c>
      <c r="J51" s="101" t="s">
        <v>93</v>
      </c>
      <c r="K51" s="100" t="s">
        <v>63</v>
      </c>
      <c r="L51" s="1010" t="s">
        <v>82</v>
      </c>
      <c r="M51" s="1011"/>
      <c r="N51" s="101" t="s">
        <v>83</v>
      </c>
      <c r="O51" s="101"/>
      <c r="P51" s="102" t="s">
        <v>397</v>
      </c>
      <c r="Q51" s="101" t="s">
        <v>398</v>
      </c>
      <c r="R51" s="102" t="s">
        <v>399</v>
      </c>
      <c r="S51" s="103" t="s">
        <v>63</v>
      </c>
      <c r="T51" s="103"/>
      <c r="U51" s="103" t="s">
        <v>397</v>
      </c>
      <c r="V51" s="104"/>
      <c r="W51" s="104" t="s">
        <v>400</v>
      </c>
      <c r="X51" s="104" t="s">
        <v>84</v>
      </c>
      <c r="Y51" s="105" t="s">
        <v>401</v>
      </c>
      <c r="Z51" s="106" t="s">
        <v>87</v>
      </c>
      <c r="BR51" s="565"/>
      <c r="BS51" s="565"/>
      <c r="BT51" s="565"/>
      <c r="BU51" s="565"/>
      <c r="BV51" s="565"/>
      <c r="BW51" s="565"/>
      <c r="BX51" s="565"/>
      <c r="BY51" s="565"/>
      <c r="BZ51" s="565"/>
      <c r="CA51" s="565"/>
      <c r="CB51" s="565"/>
      <c r="CC51" s="565"/>
      <c r="CD51" s="565"/>
      <c r="CE51" s="565"/>
    </row>
    <row r="52" spans="2:83" s="88" customFormat="1" ht="15.9" customHeight="1">
      <c r="B52" s="107"/>
      <c r="C52" s="108"/>
      <c r="D52" s="108"/>
      <c r="E52" s="108"/>
      <c r="F52" s="108"/>
      <c r="G52" s="108"/>
      <c r="H52" s="170"/>
      <c r="I52" s="108"/>
      <c r="J52" s="108"/>
      <c r="K52" s="108"/>
      <c r="L52" s="109"/>
      <c r="M52" s="108"/>
      <c r="N52" s="108"/>
      <c r="O52" s="110"/>
      <c r="P52" s="111"/>
      <c r="Q52" s="110"/>
      <c r="R52" s="111"/>
      <c r="S52" s="112"/>
      <c r="T52" s="112"/>
      <c r="U52" s="112"/>
      <c r="V52" s="112"/>
      <c r="W52" s="112"/>
      <c r="X52" s="110"/>
      <c r="Y52" s="110"/>
      <c r="Z52" s="113"/>
      <c r="BR52" s="565"/>
      <c r="BS52" s="565"/>
      <c r="BT52" s="565"/>
      <c r="BU52" s="565"/>
      <c r="BV52" s="565"/>
      <c r="BW52" s="565"/>
      <c r="BX52" s="565"/>
      <c r="BY52" s="565"/>
      <c r="BZ52" s="565"/>
      <c r="CA52" s="565"/>
      <c r="CB52" s="565"/>
      <c r="CC52" s="565"/>
      <c r="CD52" s="565"/>
      <c r="CE52" s="565"/>
    </row>
    <row r="53" spans="2:83" s="91" customFormat="1" ht="15" customHeight="1">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5" customHeight="1">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5" customHeight="1">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5" customHeight="1">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5" customHeight="1">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4.4">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5" customHeight="1">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4.4">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5" customHeight="1">
      <c r="B61" s="126"/>
      <c r="C61" s="123"/>
      <c r="D61" s="127"/>
      <c r="E61" s="127"/>
      <c r="F61" s="127"/>
      <c r="G61" s="127"/>
      <c r="H61" s="171"/>
      <c r="I61" s="127"/>
      <c r="J61" s="127"/>
      <c r="K61" s="127"/>
      <c r="L61" s="128"/>
      <c r="M61" s="127"/>
      <c r="N61" s="127"/>
      <c r="P61" s="129"/>
      <c r="R61" s="129"/>
      <c r="S61" s="130"/>
      <c r="T61" s="130"/>
      <c r="U61" s="130"/>
      <c r="V61" s="130"/>
      <c r="W61" s="130"/>
      <c r="Z61" s="131"/>
      <c r="BR61" s="565"/>
      <c r="BS61" s="565"/>
      <c r="BT61" s="565"/>
      <c r="BU61" s="565"/>
      <c r="BV61" s="565"/>
      <c r="BW61" s="565"/>
      <c r="BX61" s="565"/>
      <c r="BY61" s="565"/>
      <c r="BZ61" s="565"/>
      <c r="CA61" s="565"/>
      <c r="CB61" s="565"/>
      <c r="CC61" s="565"/>
      <c r="CD61" s="565"/>
      <c r="CE61" s="565"/>
    </row>
    <row r="62" spans="2:83" s="91" customFormat="1" ht="15" customHeight="1">
      <c r="B62" s="126"/>
      <c r="C62" s="123"/>
      <c r="D62" s="127"/>
      <c r="E62" s="127"/>
      <c r="F62" s="127"/>
      <c r="G62" s="127"/>
      <c r="H62" s="171"/>
      <c r="I62" s="127"/>
      <c r="J62" s="127"/>
      <c r="K62" s="127"/>
      <c r="L62" s="128"/>
      <c r="M62" s="127"/>
      <c r="N62" s="127"/>
      <c r="P62" s="129"/>
      <c r="R62" s="129"/>
      <c r="S62" s="130"/>
      <c r="T62" s="130"/>
      <c r="U62" s="130"/>
      <c r="V62" s="130"/>
      <c r="W62" s="130"/>
      <c r="Z62" s="131"/>
      <c r="BR62" s="565"/>
      <c r="BS62" s="565"/>
      <c r="BT62" s="565"/>
      <c r="BU62" s="565"/>
      <c r="BV62" s="565"/>
      <c r="BW62" s="565"/>
      <c r="BX62" s="565"/>
      <c r="BY62" s="565"/>
      <c r="BZ62" s="565"/>
      <c r="CA62" s="565"/>
      <c r="CB62" s="565"/>
      <c r="CC62" s="565"/>
      <c r="CD62" s="565"/>
      <c r="CE62" s="565"/>
    </row>
    <row r="63" spans="2:83" s="91" customFormat="1" ht="15" customHeight="1">
      <c r="B63" s="126"/>
      <c r="C63" s="123"/>
      <c r="D63" s="127"/>
      <c r="E63" s="127"/>
      <c r="F63" s="127"/>
      <c r="G63" s="127"/>
      <c r="H63" s="171"/>
      <c r="I63" s="127"/>
      <c r="J63" s="127"/>
      <c r="K63" s="127"/>
      <c r="L63" s="128"/>
      <c r="M63" s="127"/>
      <c r="N63" s="127"/>
      <c r="P63" s="129"/>
      <c r="R63" s="129"/>
      <c r="S63" s="130"/>
      <c r="T63" s="130"/>
      <c r="U63" s="130"/>
      <c r="V63" s="130"/>
      <c r="W63" s="130"/>
      <c r="Z63" s="131"/>
      <c r="BR63" s="565"/>
      <c r="BS63" s="565"/>
      <c r="BT63" s="565"/>
      <c r="BU63" s="565"/>
      <c r="BV63" s="565"/>
      <c r="BW63" s="565"/>
      <c r="BX63" s="565"/>
      <c r="BY63" s="565"/>
      <c r="BZ63" s="565"/>
      <c r="CA63" s="565"/>
      <c r="CB63" s="565"/>
      <c r="CC63" s="565"/>
      <c r="CD63" s="565"/>
      <c r="CE63" s="565"/>
    </row>
    <row r="64" spans="2:83" s="91" customFormat="1" ht="14.4">
      <c r="B64" s="126"/>
      <c r="C64" s="123"/>
      <c r="D64" s="127"/>
      <c r="E64" s="127"/>
      <c r="F64" s="127"/>
      <c r="G64" s="127"/>
      <c r="H64" s="171"/>
      <c r="I64" s="127"/>
      <c r="J64" s="127"/>
      <c r="K64" s="127"/>
      <c r="L64" s="128"/>
      <c r="M64" s="127"/>
      <c r="N64" s="127"/>
      <c r="P64" s="129"/>
      <c r="R64" s="129"/>
      <c r="S64" s="130"/>
      <c r="T64" s="130"/>
      <c r="U64" s="130"/>
      <c r="V64" s="130"/>
      <c r="W64" s="130"/>
      <c r="Z64" s="131"/>
      <c r="BR64" s="565"/>
      <c r="BS64" s="565"/>
      <c r="BT64" s="565"/>
      <c r="BU64" s="565"/>
      <c r="BV64" s="565"/>
      <c r="BW64" s="565"/>
      <c r="BX64" s="565"/>
      <c r="BY64" s="565"/>
      <c r="BZ64" s="565"/>
      <c r="CA64" s="565"/>
      <c r="CB64" s="565"/>
      <c r="CC64" s="565"/>
      <c r="CD64" s="565"/>
      <c r="CE64" s="565"/>
    </row>
    <row r="65" spans="1:83" s="91" customFormat="1" ht="14.4">
      <c r="B65" s="126"/>
      <c r="C65" s="123"/>
      <c r="D65" s="127"/>
      <c r="E65" s="127"/>
      <c r="F65" s="127"/>
      <c r="G65" s="127"/>
      <c r="H65" s="171"/>
      <c r="I65" s="127"/>
      <c r="J65" s="127"/>
      <c r="K65" s="127"/>
      <c r="L65" s="128"/>
      <c r="M65" s="127"/>
      <c r="N65" s="127"/>
      <c r="P65" s="129"/>
      <c r="R65" s="129"/>
      <c r="S65" s="130"/>
      <c r="T65" s="130"/>
      <c r="U65" s="130"/>
      <c r="V65" s="130"/>
      <c r="W65" s="130"/>
      <c r="Z65" s="131"/>
      <c r="BR65" s="569"/>
      <c r="BS65" s="569"/>
      <c r="BT65" s="569"/>
      <c r="BU65" s="569"/>
      <c r="BV65" s="569"/>
      <c r="BW65" s="569"/>
      <c r="BX65" s="569"/>
      <c r="BY65" s="569"/>
      <c r="BZ65" s="569"/>
      <c r="CA65" s="569"/>
      <c r="CB65" s="569"/>
      <c r="CC65" s="569"/>
      <c r="CD65" s="569"/>
      <c r="CE65" s="569"/>
    </row>
    <row r="66" spans="1:83" s="91" customFormat="1" ht="14.4">
      <c r="B66" s="126"/>
      <c r="C66" s="123"/>
      <c r="D66" s="127"/>
      <c r="E66" s="127"/>
      <c r="F66" s="127"/>
      <c r="G66" s="127"/>
      <c r="H66" s="171"/>
      <c r="I66" s="127"/>
      <c r="J66" s="127"/>
      <c r="K66" s="127"/>
      <c r="L66" s="128"/>
      <c r="M66" s="127"/>
      <c r="N66" s="127"/>
      <c r="P66" s="129"/>
      <c r="R66" s="129"/>
      <c r="S66" s="130"/>
      <c r="T66" s="130"/>
      <c r="U66" s="130"/>
      <c r="V66" s="130"/>
      <c r="W66" s="130"/>
      <c r="Z66" s="131"/>
      <c r="BR66" s="569"/>
      <c r="BS66" s="569"/>
      <c r="BT66" s="569"/>
      <c r="BU66" s="569"/>
      <c r="BV66" s="569"/>
      <c r="BW66" s="569"/>
      <c r="BX66" s="569"/>
      <c r="BY66" s="569"/>
      <c r="BZ66" s="569"/>
      <c r="CA66" s="569"/>
      <c r="CB66" s="569"/>
      <c r="CC66" s="569"/>
      <c r="CD66" s="569"/>
      <c r="CE66" s="569"/>
    </row>
    <row r="67" spans="1:83" s="88" customFormat="1" ht="15" customHeight="1">
      <c r="B67" s="114"/>
      <c r="C67" s="92"/>
      <c r="D67" s="92"/>
      <c r="E67" s="92"/>
      <c r="F67" s="92"/>
      <c r="G67" s="92"/>
      <c r="H67" s="172"/>
      <c r="I67" s="92"/>
      <c r="J67" s="92"/>
      <c r="K67" s="92"/>
      <c r="L67" s="93"/>
      <c r="M67" s="92"/>
      <c r="N67" s="92"/>
      <c r="P67" s="94"/>
      <c r="R67" s="94"/>
      <c r="S67" s="95"/>
      <c r="T67" s="95"/>
      <c r="U67" s="95"/>
      <c r="V67" s="95"/>
      <c r="W67" s="95"/>
      <c r="Z67" s="89"/>
      <c r="BR67" s="569"/>
      <c r="BS67" s="569"/>
      <c r="BT67" s="569"/>
      <c r="BU67" s="569"/>
      <c r="BV67" s="569"/>
      <c r="BW67" s="569"/>
      <c r="BX67" s="569"/>
      <c r="BY67" s="569"/>
      <c r="BZ67" s="569"/>
      <c r="CA67" s="569"/>
      <c r="CB67" s="569"/>
      <c r="CC67" s="569"/>
      <c r="CD67" s="569"/>
      <c r="CE67" s="569"/>
    </row>
    <row r="68" spans="1:83" s="88" customFormat="1" ht="15" customHeight="1">
      <c r="B68" s="114"/>
      <c r="C68" s="92"/>
      <c r="D68" s="92"/>
      <c r="E68" s="92"/>
      <c r="F68" s="92"/>
      <c r="G68" s="92"/>
      <c r="H68" s="172"/>
      <c r="I68" s="92"/>
      <c r="J68" s="92"/>
      <c r="K68" s="92"/>
      <c r="L68" s="93"/>
      <c r="M68" s="92"/>
      <c r="N68" s="92"/>
      <c r="P68" s="94"/>
      <c r="R68" s="94"/>
      <c r="S68" s="95"/>
      <c r="T68" s="95"/>
      <c r="U68" s="95"/>
      <c r="V68" s="95"/>
      <c r="W68" s="95"/>
      <c r="Z68" s="89"/>
      <c r="BR68" s="569"/>
      <c r="BS68" s="569"/>
      <c r="BT68" s="569"/>
      <c r="BU68" s="569"/>
      <c r="BV68" s="569"/>
      <c r="BW68" s="569"/>
      <c r="BX68" s="569"/>
      <c r="BY68" s="569"/>
      <c r="BZ68" s="569"/>
      <c r="CA68" s="569"/>
      <c r="CB68" s="569"/>
      <c r="CC68" s="569"/>
      <c r="CD68" s="569"/>
      <c r="CE68" s="569"/>
    </row>
    <row r="69" spans="1:83" s="88" customFormat="1" ht="15" customHeight="1">
      <c r="B69" s="114"/>
      <c r="C69" s="92"/>
      <c r="D69" s="92"/>
      <c r="E69" s="92"/>
      <c r="F69" s="92"/>
      <c r="G69" s="92"/>
      <c r="H69" s="172"/>
      <c r="I69" s="92"/>
      <c r="J69" s="92"/>
      <c r="K69" s="92"/>
      <c r="L69" s="93"/>
      <c r="M69" s="92"/>
      <c r="N69" s="92"/>
      <c r="P69" s="94"/>
      <c r="R69" s="94"/>
      <c r="S69" s="95"/>
      <c r="T69" s="95"/>
      <c r="U69" s="95"/>
      <c r="V69" s="95"/>
      <c r="W69" s="95"/>
      <c r="Z69" s="89"/>
      <c r="BR69" s="9"/>
      <c r="BS69" s="9"/>
      <c r="BT69" s="9"/>
      <c r="BU69" s="9"/>
      <c r="BV69" s="9"/>
      <c r="BW69" s="9"/>
      <c r="BX69" s="9"/>
      <c r="BY69" s="9"/>
      <c r="BZ69" s="9"/>
      <c r="CA69" s="9"/>
      <c r="CB69" s="9"/>
      <c r="CC69" s="9"/>
      <c r="CD69" s="9"/>
      <c r="CE69" s="9"/>
    </row>
    <row r="70" spans="1:83" s="88" customFormat="1" ht="15" customHeight="1" thickBot="1">
      <c r="B70" s="115"/>
      <c r="C70" s="116"/>
      <c r="D70" s="116"/>
      <c r="E70" s="116"/>
      <c r="F70" s="116"/>
      <c r="G70" s="116"/>
      <c r="H70" s="173"/>
      <c r="I70" s="116"/>
      <c r="J70" s="116"/>
      <c r="K70" s="116"/>
      <c r="L70" s="117"/>
      <c r="M70" s="116"/>
      <c r="N70" s="116"/>
      <c r="O70" s="118"/>
      <c r="P70" s="119"/>
      <c r="Q70" s="118"/>
      <c r="R70" s="119"/>
      <c r="S70" s="120"/>
      <c r="T70" s="120"/>
      <c r="U70" s="120"/>
      <c r="V70" s="120"/>
      <c r="W70" s="120"/>
      <c r="X70" s="118"/>
      <c r="Y70" s="118"/>
      <c r="Z70" s="90"/>
      <c r="BR70" s="18"/>
      <c r="BS70" s="16"/>
      <c r="BT70" s="16"/>
      <c r="BU70" s="16"/>
      <c r="BV70" s="16"/>
      <c r="BW70" s="16"/>
      <c r="BX70" s="16"/>
      <c r="BY70" s="16"/>
      <c r="BZ70" s="16"/>
      <c r="CA70" s="16"/>
      <c r="CB70" s="16"/>
      <c r="CC70" s="16"/>
      <c r="CD70" s="16"/>
      <c r="CE70" s="16"/>
    </row>
    <row r="71" spans="1:83">
      <c r="BR71" s="18"/>
      <c r="BS71" s="16"/>
      <c r="BT71" s="16"/>
      <c r="BU71" s="16"/>
      <c r="BV71" s="16"/>
      <c r="BW71" s="16"/>
      <c r="BX71" s="16"/>
      <c r="BY71" s="16"/>
      <c r="BZ71" s="16"/>
      <c r="CA71" s="16"/>
      <c r="CB71" s="16"/>
      <c r="CC71" s="16"/>
      <c r="CD71" s="16"/>
      <c r="CE71" s="16"/>
    </row>
    <row r="72" spans="1:83" s="16" customFormat="1">
      <c r="A72" s="154"/>
      <c r="B72" s="145"/>
      <c r="C72" s="145"/>
      <c r="D72" s="145"/>
      <c r="E72" s="145"/>
      <c r="F72" s="154"/>
      <c r="G72" s="155"/>
      <c r="H72" s="154"/>
      <c r="I72" s="156"/>
      <c r="J72" s="154"/>
      <c r="K72" s="156"/>
      <c r="L72" s="18"/>
      <c r="M72" s="18"/>
      <c r="N72" s="18"/>
      <c r="O72" s="18"/>
      <c r="P72" s="18"/>
      <c r="Q72" s="18"/>
      <c r="R72" s="18"/>
      <c r="S72" s="18"/>
      <c r="T72" s="18"/>
      <c r="U72" s="19"/>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8"/>
      <c r="BK72" s="18"/>
      <c r="BL72" s="18"/>
      <c r="BM72" s="18"/>
      <c r="BN72" s="18"/>
      <c r="BO72" s="18"/>
      <c r="BP72" s="18"/>
      <c r="BQ72" s="18"/>
      <c r="BR72" s="18"/>
    </row>
    <row r="73" spans="1:83" s="16" customFormat="1">
      <c r="A73" s="144"/>
      <c r="B73" s="145"/>
      <c r="C73" s="145"/>
      <c r="D73" s="145"/>
      <c r="E73" s="145"/>
      <c r="F73" s="154"/>
      <c r="G73" s="155"/>
      <c r="H73" s="154"/>
      <c r="I73" s="157"/>
      <c r="J73" s="154"/>
      <c r="K73" s="157"/>
      <c r="L73" s="18"/>
      <c r="M73" s="18"/>
      <c r="N73" s="18"/>
      <c r="O73" s="18"/>
      <c r="P73" s="18"/>
      <c r="Q73" s="18"/>
      <c r="R73" s="18"/>
      <c r="S73" s="18"/>
      <c r="T73" s="18"/>
      <c r="U73" s="19"/>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8"/>
      <c r="BK73" s="18"/>
      <c r="BL73" s="18"/>
      <c r="BM73" s="18"/>
      <c r="BN73" s="18"/>
      <c r="BO73" s="18"/>
      <c r="BP73" s="18"/>
      <c r="BQ73" s="18"/>
      <c r="BR73" s="18"/>
    </row>
    <row r="74" spans="1:83" s="16" customFormat="1">
      <c r="A74" s="144"/>
      <c r="B74" s="145"/>
      <c r="C74" s="145"/>
      <c r="D74" s="145"/>
      <c r="E74" s="145"/>
      <c r="F74" s="154"/>
      <c r="G74" s="155"/>
      <c r="H74" s="154"/>
      <c r="I74" s="158"/>
      <c r="J74" s="154"/>
      <c r="K74" s="157"/>
      <c r="L74" s="18"/>
      <c r="M74" s="18"/>
      <c r="N74" s="18"/>
      <c r="O74" s="18"/>
      <c r="P74" s="18"/>
      <c r="Q74" s="18"/>
      <c r="R74" s="18"/>
      <c r="S74" s="18"/>
      <c r="T74" s="18"/>
      <c r="U74" s="19"/>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8"/>
      <c r="BK74" s="18"/>
      <c r="BL74" s="18"/>
      <c r="BM74" s="18"/>
      <c r="BN74" s="18"/>
      <c r="BO74" s="18"/>
      <c r="BP74" s="18"/>
      <c r="BQ74" s="18"/>
      <c r="BR74" s="18"/>
    </row>
    <row r="75" spans="1:83" s="16" customFormat="1">
      <c r="A75" s="144"/>
      <c r="B75" s="145"/>
      <c r="C75" s="145"/>
      <c r="D75" s="145"/>
      <c r="E75" s="145"/>
      <c r="F75" s="154"/>
      <c r="G75" s="155"/>
      <c r="H75" s="154"/>
      <c r="I75" s="158"/>
      <c r="J75" s="154"/>
      <c r="K75" s="157"/>
      <c r="L75" s="18"/>
      <c r="M75" s="18"/>
      <c r="N75" s="18"/>
      <c r="O75" s="18"/>
      <c r="P75" s="18"/>
      <c r="Q75" s="18"/>
      <c r="R75" s="18"/>
      <c r="S75" s="18"/>
      <c r="T75" s="18"/>
      <c r="U75" s="19"/>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8"/>
      <c r="BK75" s="18"/>
      <c r="BL75" s="18"/>
      <c r="BM75" s="18"/>
      <c r="BN75" s="18"/>
      <c r="BO75" s="18"/>
      <c r="BP75" s="18"/>
      <c r="BQ75" s="18"/>
      <c r="BR75" s="18"/>
    </row>
    <row r="76" spans="1:83" s="16" customFormat="1">
      <c r="A76" s="144"/>
      <c r="B76" s="145"/>
      <c r="C76" s="145"/>
      <c r="D76" s="145"/>
      <c r="E76" s="145"/>
      <c r="F76" s="154"/>
      <c r="G76" s="155"/>
      <c r="H76" s="154"/>
      <c r="I76" s="158"/>
      <c r="J76" s="154"/>
      <c r="K76" s="157"/>
      <c r="L76" s="18"/>
      <c r="M76" s="18"/>
      <c r="N76" s="18"/>
      <c r="O76" s="18"/>
      <c r="P76" s="18"/>
      <c r="Q76" s="18"/>
      <c r="R76" s="18"/>
      <c r="S76" s="18"/>
      <c r="T76" s="18"/>
      <c r="U76" s="19"/>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8"/>
      <c r="BK76" s="18"/>
      <c r="BL76" s="18"/>
      <c r="BM76" s="18"/>
      <c r="BN76" s="18"/>
      <c r="BO76" s="18"/>
      <c r="BP76" s="18"/>
      <c r="BQ76" s="18"/>
      <c r="BR76" s="18"/>
    </row>
    <row r="77" spans="1:83" s="16" customFormat="1">
      <c r="A77" s="144"/>
      <c r="B77" s="145"/>
      <c r="C77" s="145"/>
      <c r="D77" s="145"/>
      <c r="E77" s="145"/>
      <c r="F77" s="154"/>
      <c r="G77" s="155"/>
      <c r="H77" s="154"/>
      <c r="I77" s="158"/>
      <c r="J77" s="154"/>
      <c r="K77" s="156"/>
      <c r="L77" s="18"/>
      <c r="M77" s="18"/>
      <c r="N77" s="18"/>
      <c r="O77" s="18"/>
      <c r="P77" s="18"/>
      <c r="Q77" s="18"/>
      <c r="R77" s="18"/>
      <c r="S77" s="18"/>
      <c r="T77" s="18"/>
      <c r="U77" s="19"/>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8"/>
      <c r="BK77" s="18"/>
      <c r="BL77" s="18"/>
      <c r="BM77" s="18"/>
      <c r="BN77" s="18"/>
      <c r="BO77" s="18"/>
      <c r="BP77" s="18"/>
      <c r="BQ77" s="18"/>
      <c r="BR77" s="18"/>
    </row>
    <row r="78" spans="1:83" s="16" customFormat="1">
      <c r="A78" s="146"/>
      <c r="B78" s="145"/>
      <c r="C78" s="145"/>
      <c r="D78" s="145"/>
      <c r="E78" s="145"/>
      <c r="F78" s="154"/>
      <c r="G78" s="155"/>
      <c r="H78" s="154"/>
      <c r="I78" s="157"/>
      <c r="J78" s="154"/>
      <c r="K78" s="157"/>
      <c r="L78" s="18"/>
      <c r="M78" s="18"/>
      <c r="N78" s="18"/>
      <c r="O78" s="18"/>
      <c r="P78" s="18"/>
      <c r="Q78" s="18"/>
      <c r="R78" s="18"/>
      <c r="S78" s="18"/>
      <c r="T78" s="18"/>
      <c r="U78" s="19"/>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8"/>
      <c r="BK78" s="18"/>
      <c r="BL78" s="18"/>
      <c r="BM78" s="18"/>
      <c r="BN78" s="18"/>
      <c r="BO78" s="18"/>
      <c r="BP78" s="18"/>
      <c r="BQ78" s="18"/>
      <c r="BR78" s="18"/>
    </row>
    <row r="79" spans="1:83" s="16" customFormat="1">
      <c r="A79" s="144"/>
      <c r="B79" s="145"/>
      <c r="C79" s="145"/>
      <c r="D79" s="145"/>
      <c r="E79" s="145"/>
      <c r="F79" s="154"/>
      <c r="G79" s="155"/>
      <c r="H79" s="154"/>
      <c r="I79" s="156"/>
      <c r="J79" s="154"/>
      <c r="K79" s="156"/>
      <c r="L79" s="18"/>
      <c r="M79" s="18"/>
      <c r="N79" s="18"/>
      <c r="O79" s="18"/>
      <c r="P79" s="18"/>
      <c r="Q79" s="18"/>
      <c r="R79" s="18"/>
      <c r="S79" s="18"/>
      <c r="T79" s="18"/>
      <c r="U79" s="19"/>
      <c r="V79" s="18"/>
      <c r="W79" s="18"/>
      <c r="X79" s="18"/>
      <c r="Y79" s="18"/>
      <c r="Z79" s="18"/>
      <c r="AA79" s="18"/>
      <c r="AB79" s="18"/>
      <c r="AC79" s="18"/>
      <c r="AD79" s="18"/>
      <c r="AE79" s="18"/>
      <c r="AF79" s="18"/>
      <c r="AG79" s="18"/>
      <c r="AH79" s="18"/>
      <c r="AI79" s="18"/>
      <c r="AJ79" s="18"/>
      <c r="AK79" s="18"/>
      <c r="AL79" s="18"/>
      <c r="AM79" s="18"/>
      <c r="AN79" s="18"/>
      <c r="AO79" s="18"/>
      <c r="AP79" s="18"/>
      <c r="AQ79" s="18"/>
      <c r="AR79" s="18"/>
      <c r="AS79" s="18"/>
      <c r="AT79" s="18"/>
      <c r="AU79" s="18"/>
      <c r="AV79" s="18"/>
      <c r="AW79" s="18"/>
      <c r="AX79" s="18"/>
      <c r="AY79" s="18"/>
      <c r="AZ79" s="18"/>
      <c r="BA79" s="18"/>
      <c r="BB79" s="18"/>
      <c r="BC79" s="18"/>
      <c r="BD79" s="18"/>
      <c r="BE79" s="18"/>
      <c r="BF79" s="18"/>
      <c r="BG79" s="18"/>
      <c r="BH79" s="18"/>
      <c r="BI79" s="18"/>
      <c r="BJ79" s="18"/>
      <c r="BK79" s="18"/>
      <c r="BL79" s="18"/>
      <c r="BM79" s="18"/>
      <c r="BN79" s="18"/>
      <c r="BO79" s="18"/>
      <c r="BP79" s="18"/>
      <c r="BQ79" s="18"/>
      <c r="BR79" s="18"/>
    </row>
    <row r="80" spans="1:83" s="16" customFormat="1">
      <c r="A80" s="144"/>
      <c r="B80" s="145"/>
      <c r="C80" s="145"/>
      <c r="D80" s="145"/>
      <c r="E80" s="145"/>
      <c r="F80" s="154"/>
      <c r="G80" s="155"/>
      <c r="H80" s="154"/>
      <c r="I80" s="156"/>
      <c r="J80" s="154"/>
      <c r="K80" s="156"/>
      <c r="L80" s="18"/>
      <c r="M80" s="18"/>
      <c r="N80" s="18"/>
      <c r="O80" s="18"/>
      <c r="P80" s="18"/>
      <c r="Q80" s="18"/>
      <c r="R80" s="18"/>
      <c r="S80" s="18"/>
      <c r="T80" s="18"/>
      <c r="U80" s="19"/>
      <c r="V80" s="18"/>
      <c r="W80" s="18"/>
      <c r="X80" s="18"/>
      <c r="Y80" s="18"/>
      <c r="Z80" s="18"/>
      <c r="AA80" s="18"/>
      <c r="AB80" s="18"/>
      <c r="AC80" s="18"/>
      <c r="AD80" s="18"/>
      <c r="AE80" s="18"/>
      <c r="AF80" s="18"/>
      <c r="AG80" s="18"/>
      <c r="AH80" s="18"/>
      <c r="AI80" s="18"/>
      <c r="AJ80" s="18"/>
      <c r="AK80" s="18"/>
      <c r="AL80" s="18"/>
      <c r="AM80" s="18"/>
      <c r="AN80" s="18"/>
      <c r="AO80" s="18"/>
      <c r="AP80" s="18"/>
      <c r="AQ80" s="18"/>
      <c r="AR80" s="18"/>
      <c r="AS80" s="18"/>
      <c r="AT80" s="18"/>
      <c r="AU80" s="18"/>
      <c r="AV80" s="18"/>
      <c r="AW80" s="18"/>
      <c r="AX80" s="18"/>
      <c r="AY80" s="18"/>
      <c r="AZ80" s="18"/>
      <c r="BA80" s="18"/>
      <c r="BB80" s="18"/>
      <c r="BC80" s="18"/>
      <c r="BD80" s="18"/>
      <c r="BE80" s="18"/>
      <c r="BF80" s="18"/>
      <c r="BG80" s="18"/>
      <c r="BH80" s="18"/>
      <c r="BI80" s="18"/>
      <c r="BJ80" s="18"/>
      <c r="BK80" s="18"/>
      <c r="BL80" s="18"/>
      <c r="BM80" s="18"/>
      <c r="BN80" s="18"/>
      <c r="BO80" s="18"/>
      <c r="BP80" s="18"/>
      <c r="BQ80" s="18"/>
      <c r="BR80" s="18"/>
    </row>
    <row r="81" spans="1:70" s="16" customFormat="1">
      <c r="A81" s="144"/>
      <c r="B81" s="145"/>
      <c r="C81" s="145"/>
      <c r="D81" s="145"/>
      <c r="E81" s="145"/>
      <c r="F81" s="154"/>
      <c r="G81" s="155"/>
      <c r="H81" s="154"/>
      <c r="I81" s="156"/>
      <c r="J81" s="154"/>
      <c r="K81" s="156"/>
      <c r="L81" s="18"/>
      <c r="M81" s="18"/>
      <c r="N81" s="18"/>
      <c r="O81" s="18"/>
      <c r="P81" s="18"/>
      <c r="Q81" s="18"/>
      <c r="R81" s="18"/>
      <c r="S81" s="18"/>
      <c r="T81" s="18"/>
      <c r="U81" s="19"/>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O81" s="18"/>
      <c r="BP81" s="18"/>
      <c r="BQ81" s="18"/>
      <c r="BR81" s="18"/>
    </row>
    <row r="82" spans="1:70" s="16" customFormat="1">
      <c r="A82" s="154"/>
      <c r="B82" s="145"/>
      <c r="C82" s="145"/>
      <c r="D82" s="145"/>
      <c r="E82" s="145"/>
      <c r="F82" s="154"/>
      <c r="G82" s="155"/>
      <c r="H82" s="154"/>
      <c r="I82" s="156"/>
      <c r="J82" s="154"/>
      <c r="K82" s="156"/>
      <c r="L82" s="18"/>
      <c r="M82" s="18"/>
      <c r="N82" s="18"/>
      <c r="O82" s="18"/>
      <c r="P82" s="18"/>
      <c r="Q82" s="18"/>
      <c r="R82" s="18"/>
      <c r="S82" s="18"/>
      <c r="T82" s="18"/>
      <c r="U82" s="19"/>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O82" s="18"/>
      <c r="BP82" s="18"/>
      <c r="BQ82" s="18"/>
      <c r="BR82" s="18"/>
    </row>
    <row r="83" spans="1:70" s="16" customFormat="1">
      <c r="A83" s="154"/>
      <c r="B83" s="154"/>
      <c r="C83" s="159"/>
      <c r="D83" s="155"/>
      <c r="E83" s="155"/>
      <c r="F83" s="155"/>
      <c r="G83" s="155"/>
      <c r="H83" s="154"/>
      <c r="I83" s="156"/>
      <c r="J83" s="154"/>
      <c r="K83" s="156"/>
      <c r="L83" s="18"/>
      <c r="M83" s="18"/>
      <c r="N83" s="18"/>
      <c r="O83" s="18"/>
      <c r="P83" s="18"/>
      <c r="Q83" s="18"/>
      <c r="R83" s="18"/>
      <c r="S83" s="18"/>
      <c r="T83" s="18"/>
      <c r="U83" s="19"/>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O83" s="18"/>
      <c r="BP83" s="18"/>
      <c r="BQ83" s="18"/>
      <c r="BR83" s="18"/>
    </row>
    <row r="84" spans="1:70" s="16" customFormat="1">
      <c r="A84" s="144"/>
      <c r="B84" s="145"/>
      <c r="C84" s="145"/>
      <c r="D84" s="145"/>
      <c r="E84" s="145"/>
      <c r="F84" s="154"/>
      <c r="G84" s="155"/>
      <c r="H84" s="154"/>
      <c r="I84" s="156"/>
      <c r="J84" s="154"/>
      <c r="K84" s="156"/>
      <c r="L84" s="18"/>
      <c r="M84" s="18"/>
      <c r="N84" s="18"/>
      <c r="O84" s="18"/>
      <c r="P84" s="18"/>
      <c r="Q84" s="18"/>
      <c r="R84" s="18"/>
      <c r="S84" s="18"/>
      <c r="T84" s="18"/>
      <c r="U84" s="19"/>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O84" s="18"/>
      <c r="BP84" s="18"/>
      <c r="BQ84" s="18"/>
      <c r="BR84" s="18"/>
    </row>
    <row r="85" spans="1:70" s="16" customFormat="1">
      <c r="A85" s="144"/>
      <c r="B85" s="145"/>
      <c r="C85" s="145"/>
      <c r="D85" s="145"/>
      <c r="E85" s="145"/>
      <c r="F85" s="154"/>
      <c r="G85" s="155"/>
      <c r="H85" s="154"/>
      <c r="I85" s="156"/>
      <c r="J85" s="154"/>
      <c r="K85" s="156"/>
      <c r="L85" s="18"/>
      <c r="M85" s="18"/>
      <c r="N85" s="18"/>
      <c r="O85" s="18"/>
      <c r="P85" s="18"/>
      <c r="Q85" s="18"/>
      <c r="R85" s="18"/>
      <c r="S85" s="18"/>
      <c r="T85" s="18"/>
      <c r="U85" s="19"/>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O85" s="18"/>
      <c r="BP85" s="18"/>
      <c r="BQ85" s="18"/>
      <c r="BR85" s="18"/>
    </row>
    <row r="86" spans="1:70" s="16" customFormat="1">
      <c r="A86" s="144"/>
      <c r="B86" s="145"/>
      <c r="C86" s="145"/>
      <c r="D86" s="145"/>
      <c r="E86" s="145"/>
      <c r="F86" s="154"/>
      <c r="G86" s="155"/>
      <c r="H86" s="154"/>
      <c r="I86" s="156"/>
      <c r="J86" s="154"/>
      <c r="K86" s="156"/>
      <c r="L86" s="18"/>
      <c r="M86" s="18"/>
      <c r="N86" s="18"/>
      <c r="O86" s="18"/>
      <c r="P86" s="18"/>
      <c r="Q86" s="18"/>
      <c r="R86" s="18"/>
      <c r="S86" s="18"/>
      <c r="T86" s="18"/>
      <c r="U86" s="19"/>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O86" s="18"/>
      <c r="BP86" s="18"/>
      <c r="BQ86" s="18"/>
      <c r="BR86" s="18"/>
    </row>
    <row r="87" spans="1:70" s="16" customFormat="1">
      <c r="A87" s="144"/>
      <c r="B87" s="145"/>
      <c r="C87" s="145"/>
      <c r="D87" s="145"/>
      <c r="E87" s="145"/>
      <c r="F87" s="154"/>
      <c r="G87" s="155"/>
      <c r="H87" s="154"/>
      <c r="I87" s="156"/>
      <c r="J87" s="154"/>
      <c r="K87" s="156"/>
      <c r="L87" s="18"/>
      <c r="M87" s="18"/>
      <c r="N87" s="18"/>
      <c r="O87" s="18"/>
      <c r="P87" s="18"/>
      <c r="Q87" s="18"/>
      <c r="R87" s="18"/>
      <c r="S87" s="18"/>
      <c r="T87" s="18"/>
      <c r="U87" s="19"/>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O87" s="18"/>
      <c r="BP87" s="18"/>
      <c r="BQ87" s="18"/>
      <c r="BR87" s="18"/>
    </row>
    <row r="88" spans="1:70" s="16" customFormat="1">
      <c r="A88" s="144"/>
      <c r="B88" s="145"/>
      <c r="C88" s="145"/>
      <c r="D88" s="145"/>
      <c r="E88" s="145"/>
      <c r="F88" s="154"/>
      <c r="G88" s="155"/>
      <c r="H88" s="154"/>
      <c r="I88" s="156"/>
      <c r="J88" s="154"/>
      <c r="K88" s="156"/>
      <c r="L88" s="18"/>
      <c r="M88" s="18"/>
      <c r="N88" s="18"/>
      <c r="O88" s="18"/>
      <c r="P88" s="18"/>
      <c r="Q88" s="18"/>
      <c r="R88" s="18"/>
      <c r="S88" s="18"/>
      <c r="T88" s="18"/>
      <c r="U88" s="19"/>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O88" s="18"/>
      <c r="BP88" s="18"/>
      <c r="BQ88" s="18"/>
      <c r="BR88" s="18"/>
    </row>
    <row r="89" spans="1:70" s="16" customFormat="1">
      <c r="A89" s="144"/>
      <c r="B89" s="145"/>
      <c r="C89" s="145"/>
      <c r="D89" s="145"/>
      <c r="E89" s="145"/>
      <c r="F89" s="154"/>
      <c r="G89" s="155"/>
      <c r="H89" s="154"/>
      <c r="I89" s="156"/>
      <c r="J89" s="154"/>
      <c r="K89" s="156"/>
      <c r="L89" s="18"/>
      <c r="M89" s="18"/>
      <c r="N89" s="18"/>
      <c r="O89" s="18"/>
      <c r="P89" s="18"/>
      <c r="Q89" s="18"/>
      <c r="R89" s="18"/>
      <c r="S89" s="18"/>
      <c r="T89" s="18"/>
      <c r="U89" s="19"/>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O89" s="18"/>
      <c r="BP89" s="18"/>
      <c r="BQ89" s="18"/>
      <c r="BR89" s="18"/>
    </row>
    <row r="90" spans="1:70" s="16" customFormat="1">
      <c r="A90" s="144"/>
      <c r="B90" s="145"/>
      <c r="C90" s="145"/>
      <c r="D90" s="145"/>
      <c r="E90" s="145"/>
      <c r="F90" s="154"/>
      <c r="G90" s="155"/>
      <c r="H90" s="154"/>
      <c r="I90" s="156"/>
      <c r="J90" s="154"/>
      <c r="K90" s="156"/>
      <c r="L90" s="18"/>
      <c r="M90" s="18"/>
      <c r="N90" s="18"/>
      <c r="O90" s="18"/>
      <c r="P90" s="18"/>
      <c r="Q90" s="18"/>
      <c r="R90" s="18"/>
      <c r="S90" s="18"/>
      <c r="T90" s="18"/>
      <c r="U90" s="19"/>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O90" s="18"/>
      <c r="BP90" s="18"/>
      <c r="BQ90" s="18"/>
      <c r="BR90" s="18"/>
    </row>
    <row r="91" spans="1:70" s="16" customFormat="1">
      <c r="B91" s="145"/>
      <c r="C91" s="145"/>
      <c r="D91" s="145"/>
      <c r="E91" s="145"/>
      <c r="F91" s="154"/>
      <c r="G91" s="155"/>
      <c r="H91" s="156"/>
      <c r="I91" s="156"/>
      <c r="J91" s="154"/>
      <c r="K91" s="155"/>
      <c r="L91" s="18"/>
      <c r="M91" s="18"/>
      <c r="N91" s="18"/>
      <c r="O91" s="18"/>
      <c r="P91" s="18"/>
      <c r="Q91" s="18"/>
      <c r="R91" s="18"/>
      <c r="S91" s="18"/>
      <c r="T91" s="18"/>
      <c r="U91" s="19"/>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O91" s="18"/>
      <c r="BP91" s="18"/>
      <c r="BQ91" s="18"/>
      <c r="BR91" s="18"/>
    </row>
    <row r="92" spans="1:70" s="16" customFormat="1">
      <c r="A92" s="154"/>
      <c r="B92" s="154"/>
      <c r="C92" s="159"/>
      <c r="D92" s="155"/>
      <c r="E92" s="155"/>
      <c r="F92" s="155"/>
      <c r="G92" s="155"/>
      <c r="H92" s="156"/>
      <c r="I92" s="156"/>
      <c r="J92" s="155"/>
      <c r="K92" s="155"/>
      <c r="L92" s="18"/>
      <c r="M92" s="18"/>
      <c r="N92" s="18"/>
      <c r="O92" s="18"/>
      <c r="P92" s="18"/>
      <c r="Q92" s="18"/>
      <c r="R92" s="18"/>
      <c r="S92" s="18"/>
      <c r="T92" s="18"/>
      <c r="U92" s="19"/>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O92" s="18"/>
      <c r="BP92" s="18"/>
      <c r="BQ92" s="18"/>
      <c r="BR92" s="18"/>
    </row>
    <row r="93" spans="1:70" s="16" customFormat="1">
      <c r="A93" s="154"/>
      <c r="B93" s="154"/>
      <c r="C93" s="159"/>
      <c r="D93" s="155"/>
      <c r="E93" s="155"/>
      <c r="F93" s="155"/>
      <c r="G93" s="155"/>
      <c r="H93" s="156"/>
      <c r="I93" s="156"/>
      <c r="J93" s="155"/>
      <c r="K93" s="155"/>
      <c r="L93" s="18"/>
      <c r="M93" s="18"/>
      <c r="N93" s="18"/>
      <c r="O93" s="18"/>
      <c r="P93" s="18"/>
      <c r="Q93" s="18"/>
      <c r="R93" s="18"/>
      <c r="S93" s="18"/>
      <c r="T93" s="18"/>
      <c r="U93" s="19"/>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O93" s="18"/>
      <c r="BP93" s="18"/>
      <c r="BQ93" s="18"/>
      <c r="BR93" s="18"/>
    </row>
    <row r="94" spans="1:70" s="16" customFormat="1">
      <c r="A94" s="122"/>
      <c r="B94" s="122"/>
      <c r="C94" s="122"/>
      <c r="D94" s="122"/>
      <c r="E94" s="122"/>
      <c r="F94" s="122"/>
      <c r="G94" s="167"/>
      <c r="H94" s="122"/>
      <c r="I94" s="122"/>
      <c r="J94" s="122"/>
      <c r="K94" s="140"/>
      <c r="L94" s="18"/>
      <c r="M94" s="18"/>
      <c r="N94" s="18"/>
      <c r="O94" s="18"/>
      <c r="P94" s="18"/>
      <c r="Q94" s="18"/>
      <c r="R94" s="18"/>
      <c r="S94" s="18"/>
      <c r="T94" s="18"/>
      <c r="U94" s="19"/>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O94" s="18"/>
      <c r="BP94" s="18"/>
      <c r="BQ94" s="18"/>
      <c r="BR94" s="18"/>
    </row>
    <row r="95" spans="1:70" s="16" customFormat="1">
      <c r="D95" s="17"/>
      <c r="E95" s="18"/>
      <c r="F95" s="18"/>
      <c r="G95" s="18"/>
      <c r="H95" s="18"/>
      <c r="I95" s="18"/>
      <c r="J95" s="18"/>
      <c r="K95" s="18"/>
      <c r="L95" s="18"/>
      <c r="M95" s="18"/>
      <c r="N95" s="18"/>
      <c r="O95" s="18"/>
      <c r="P95" s="18"/>
      <c r="Q95" s="18"/>
      <c r="R95" s="18"/>
      <c r="S95" s="18"/>
      <c r="T95" s="18"/>
      <c r="U95" s="19"/>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O95" s="18"/>
      <c r="BP95" s="18"/>
      <c r="BQ95" s="18"/>
      <c r="BR95" s="18"/>
    </row>
    <row r="96" spans="1:70" s="16" customFormat="1">
      <c r="D96" s="17"/>
      <c r="E96" s="18"/>
      <c r="F96" s="18"/>
      <c r="G96" s="18"/>
      <c r="H96" s="18"/>
      <c r="I96" s="18"/>
      <c r="J96" s="18"/>
      <c r="K96" s="18"/>
      <c r="L96" s="18"/>
      <c r="M96" s="18"/>
      <c r="N96" s="18"/>
      <c r="O96" s="18"/>
      <c r="P96" s="18"/>
      <c r="Q96" s="18"/>
      <c r="R96" s="18"/>
      <c r="S96" s="18"/>
      <c r="T96" s="18"/>
      <c r="U96" s="19"/>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O96" s="18"/>
      <c r="BP96" s="18"/>
      <c r="BQ96" s="18"/>
      <c r="BR96" s="18"/>
    </row>
    <row r="97" spans="4:70" s="16" customFormat="1">
      <c r="D97" s="17"/>
      <c r="E97" s="18"/>
      <c r="F97" s="18"/>
      <c r="G97" s="18"/>
      <c r="H97" s="18"/>
      <c r="I97" s="18"/>
      <c r="J97" s="18"/>
      <c r="K97" s="18"/>
      <c r="L97" s="18"/>
      <c r="M97" s="18"/>
      <c r="N97" s="18"/>
      <c r="O97" s="18"/>
      <c r="P97" s="18"/>
      <c r="Q97" s="18"/>
      <c r="R97" s="18"/>
      <c r="S97" s="18"/>
      <c r="T97" s="18"/>
      <c r="U97" s="19"/>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O97" s="18"/>
      <c r="BP97" s="18"/>
      <c r="BQ97" s="18"/>
      <c r="BR97" s="18"/>
    </row>
    <row r="98" spans="4:70" s="16" customFormat="1">
      <c r="D98" s="17"/>
      <c r="E98" s="18"/>
      <c r="F98" s="18"/>
      <c r="G98" s="18"/>
      <c r="H98" s="18"/>
      <c r="I98" s="18"/>
      <c r="J98" s="18"/>
      <c r="K98" s="18"/>
      <c r="L98" s="18"/>
      <c r="M98" s="18"/>
      <c r="N98" s="18"/>
      <c r="O98" s="18"/>
      <c r="P98" s="18"/>
      <c r="Q98" s="18"/>
      <c r="R98" s="18"/>
      <c r="S98" s="18"/>
      <c r="T98" s="18"/>
      <c r="U98" s="19"/>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O98" s="18"/>
      <c r="BP98" s="18"/>
      <c r="BQ98" s="18"/>
      <c r="BR98" s="18"/>
    </row>
    <row r="99" spans="4:70" s="16" customFormat="1">
      <c r="D99" s="17"/>
      <c r="E99" s="18"/>
      <c r="F99" s="18"/>
      <c r="G99" s="18"/>
      <c r="H99" s="18"/>
      <c r="I99" s="18"/>
      <c r="J99" s="18"/>
      <c r="K99" s="18"/>
      <c r="L99" s="18"/>
      <c r="M99" s="18"/>
      <c r="N99" s="18"/>
      <c r="O99" s="18"/>
      <c r="P99" s="18"/>
      <c r="Q99" s="18"/>
      <c r="R99" s="18"/>
      <c r="S99" s="18"/>
      <c r="T99" s="18"/>
      <c r="U99" s="19"/>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O99" s="18"/>
      <c r="BP99" s="18"/>
      <c r="BQ99" s="18"/>
      <c r="BR99" s="18"/>
    </row>
    <row r="100" spans="4:70" s="16" customFormat="1">
      <c r="D100" s="17"/>
      <c r="E100" s="18"/>
      <c r="F100" s="18"/>
      <c r="G100" s="18"/>
      <c r="H100" s="18"/>
      <c r="I100" s="18"/>
      <c r="J100" s="18"/>
      <c r="K100" s="18"/>
      <c r="L100" s="18"/>
      <c r="M100" s="18"/>
      <c r="N100" s="18"/>
      <c r="O100" s="18"/>
      <c r="P100" s="18"/>
      <c r="Q100" s="18"/>
      <c r="R100" s="18"/>
      <c r="S100" s="18"/>
      <c r="T100" s="18"/>
      <c r="U100" s="19"/>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O100" s="18"/>
      <c r="BP100" s="18"/>
      <c r="BQ100" s="18"/>
      <c r="BR100" s="18"/>
    </row>
    <row r="101" spans="4:70" s="16" customFormat="1">
      <c r="D101" s="17"/>
      <c r="E101" s="18"/>
      <c r="F101" s="18"/>
      <c r="G101" s="18"/>
      <c r="H101" s="18"/>
      <c r="I101" s="18"/>
      <c r="J101" s="18"/>
      <c r="K101" s="18"/>
      <c r="L101" s="18"/>
      <c r="M101" s="18"/>
      <c r="N101" s="18"/>
      <c r="O101" s="18"/>
      <c r="P101" s="18"/>
      <c r="Q101" s="18"/>
      <c r="R101" s="18"/>
      <c r="S101" s="18"/>
      <c r="T101" s="18"/>
      <c r="U101" s="19"/>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O101" s="18"/>
      <c r="BP101" s="18"/>
      <c r="BQ101" s="18"/>
      <c r="BR101" s="18"/>
    </row>
    <row r="102" spans="4:70" s="16" customFormat="1">
      <c r="D102" s="17"/>
      <c r="E102" s="18"/>
      <c r="F102" s="18"/>
      <c r="G102" s="18"/>
      <c r="H102" s="18"/>
      <c r="I102" s="18"/>
      <c r="J102" s="18"/>
      <c r="K102" s="18"/>
      <c r="L102" s="18"/>
      <c r="M102" s="18"/>
      <c r="N102" s="18"/>
      <c r="O102" s="18"/>
      <c r="P102" s="18"/>
      <c r="Q102" s="18"/>
      <c r="R102" s="18"/>
      <c r="S102" s="18"/>
      <c r="T102" s="18"/>
      <c r="U102" s="19"/>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O102" s="18"/>
      <c r="BP102" s="18"/>
      <c r="BQ102" s="18"/>
      <c r="BR102" s="18"/>
    </row>
    <row r="103" spans="4:70" s="16" customFormat="1">
      <c r="D103" s="17"/>
      <c r="E103" s="18"/>
      <c r="F103" s="18"/>
      <c r="G103" s="18"/>
      <c r="H103" s="18"/>
      <c r="I103" s="18"/>
      <c r="J103" s="18"/>
      <c r="K103" s="18"/>
      <c r="L103" s="18"/>
      <c r="M103" s="18"/>
      <c r="N103" s="18"/>
      <c r="O103" s="18"/>
      <c r="P103" s="18"/>
      <c r="Q103" s="18"/>
      <c r="R103" s="18"/>
      <c r="S103" s="18"/>
      <c r="T103" s="18"/>
      <c r="U103" s="19"/>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O103" s="18"/>
      <c r="BP103" s="18"/>
      <c r="BQ103" s="18"/>
      <c r="BR103" s="18"/>
    </row>
    <row r="104" spans="4:70" s="16" customFormat="1">
      <c r="D104" s="17"/>
      <c r="E104" s="18"/>
      <c r="F104" s="18"/>
      <c r="G104" s="18"/>
      <c r="H104" s="18"/>
      <c r="I104" s="18"/>
      <c r="J104" s="18"/>
      <c r="K104" s="18"/>
      <c r="L104" s="18"/>
      <c r="M104" s="18"/>
      <c r="N104" s="18"/>
      <c r="O104" s="18"/>
      <c r="P104" s="18"/>
      <c r="Q104" s="18"/>
      <c r="R104" s="18"/>
      <c r="S104" s="18"/>
      <c r="T104" s="18"/>
      <c r="U104" s="19"/>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O104" s="18"/>
      <c r="BP104" s="18"/>
      <c r="BQ104" s="18"/>
      <c r="BR104" s="18"/>
    </row>
    <row r="105" spans="4:70" s="16" customFormat="1">
      <c r="D105" s="17"/>
      <c r="E105" s="18"/>
      <c r="F105" s="18"/>
      <c r="G105" s="18"/>
      <c r="H105" s="18"/>
      <c r="I105" s="18"/>
      <c r="J105" s="18"/>
      <c r="K105" s="18"/>
      <c r="L105" s="18"/>
      <c r="M105" s="18"/>
      <c r="N105" s="18"/>
      <c r="O105" s="18"/>
      <c r="P105" s="18"/>
      <c r="Q105" s="18"/>
      <c r="R105" s="18"/>
      <c r="S105" s="18"/>
      <c r="T105" s="18"/>
      <c r="U105" s="19"/>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O105" s="18"/>
      <c r="BP105" s="18"/>
      <c r="BQ105" s="18"/>
      <c r="BR105" s="18"/>
    </row>
    <row r="106" spans="4:70" s="16" customFormat="1">
      <c r="D106" s="17"/>
      <c r="E106" s="18"/>
      <c r="F106" s="18"/>
      <c r="G106" s="18"/>
      <c r="H106" s="18"/>
      <c r="I106" s="18"/>
      <c r="J106" s="18"/>
      <c r="K106" s="18"/>
      <c r="L106" s="18"/>
      <c r="M106" s="18"/>
      <c r="N106" s="18"/>
      <c r="O106" s="18"/>
      <c r="P106" s="18"/>
      <c r="Q106" s="18"/>
      <c r="R106" s="18"/>
      <c r="S106" s="18"/>
      <c r="T106" s="18"/>
      <c r="U106" s="19"/>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O106" s="18"/>
      <c r="BP106" s="18"/>
      <c r="BQ106" s="18"/>
      <c r="BR106" s="18"/>
    </row>
    <row r="107" spans="4:70" s="16" customFormat="1">
      <c r="D107" s="17"/>
      <c r="E107" s="18"/>
      <c r="F107" s="18"/>
      <c r="G107" s="18"/>
      <c r="H107" s="18"/>
      <c r="I107" s="18"/>
      <c r="J107" s="18"/>
      <c r="K107" s="18"/>
      <c r="L107" s="18"/>
      <c r="M107" s="18"/>
      <c r="N107" s="18"/>
      <c r="O107" s="18"/>
      <c r="P107" s="18"/>
      <c r="Q107" s="18"/>
      <c r="R107" s="18"/>
      <c r="S107" s="18"/>
      <c r="T107" s="18"/>
      <c r="U107" s="19"/>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O107" s="18"/>
      <c r="BP107" s="18"/>
      <c r="BQ107" s="18"/>
      <c r="BR107" s="18"/>
    </row>
    <row r="108" spans="4:70" s="16" customFormat="1">
      <c r="D108" s="17"/>
      <c r="E108" s="18"/>
      <c r="F108" s="18"/>
      <c r="G108" s="18"/>
      <c r="H108" s="18"/>
      <c r="I108" s="18"/>
      <c r="J108" s="18"/>
      <c r="K108" s="18"/>
      <c r="L108" s="18"/>
      <c r="M108" s="18"/>
      <c r="N108" s="18"/>
      <c r="O108" s="18"/>
      <c r="P108" s="18"/>
      <c r="Q108" s="18"/>
      <c r="R108" s="18"/>
      <c r="S108" s="18"/>
      <c r="T108" s="18"/>
      <c r="U108" s="19"/>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O108" s="18"/>
      <c r="BP108" s="18"/>
      <c r="BQ108" s="18"/>
      <c r="BR108" s="18"/>
    </row>
    <row r="109" spans="4:70" s="16" customFormat="1">
      <c r="D109" s="17"/>
      <c r="E109" s="18"/>
      <c r="F109" s="18"/>
      <c r="G109" s="18"/>
      <c r="H109" s="18"/>
      <c r="I109" s="18"/>
      <c r="J109" s="18"/>
      <c r="K109" s="18"/>
      <c r="L109" s="18"/>
      <c r="M109" s="18"/>
      <c r="N109" s="18"/>
      <c r="O109" s="18"/>
      <c r="P109" s="18"/>
      <c r="Q109" s="18"/>
      <c r="R109" s="18"/>
      <c r="S109" s="18"/>
      <c r="T109" s="18"/>
      <c r="U109" s="19"/>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O109" s="18"/>
      <c r="BP109" s="18"/>
      <c r="BQ109" s="18"/>
      <c r="BR109" s="18"/>
    </row>
    <row r="110" spans="4:70" s="16" customFormat="1">
      <c r="D110" s="17"/>
      <c r="E110" s="18"/>
      <c r="F110" s="18"/>
      <c r="G110" s="18"/>
      <c r="H110" s="18"/>
      <c r="I110" s="18"/>
      <c r="J110" s="18"/>
      <c r="K110" s="18"/>
      <c r="L110" s="18"/>
      <c r="M110" s="18"/>
      <c r="N110" s="18"/>
      <c r="O110" s="18"/>
      <c r="P110" s="18"/>
      <c r="Q110" s="18"/>
      <c r="R110" s="18"/>
      <c r="S110" s="18"/>
      <c r="T110" s="18"/>
      <c r="U110" s="19"/>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O110" s="18"/>
      <c r="BP110" s="18"/>
      <c r="BQ110" s="18"/>
      <c r="BR110" s="18"/>
    </row>
    <row r="111" spans="4:70" s="16" customFormat="1">
      <c r="D111" s="17"/>
      <c r="E111" s="18"/>
      <c r="F111" s="18"/>
      <c r="G111" s="18"/>
      <c r="H111" s="18"/>
      <c r="I111" s="18"/>
      <c r="J111" s="18"/>
      <c r="K111" s="18"/>
      <c r="L111" s="18"/>
      <c r="M111" s="18"/>
      <c r="N111" s="18"/>
      <c r="O111" s="18"/>
      <c r="P111" s="18"/>
      <c r="Q111" s="18"/>
      <c r="R111" s="18"/>
      <c r="S111" s="18"/>
      <c r="T111" s="18"/>
      <c r="U111" s="19"/>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O111" s="18"/>
      <c r="BP111" s="18"/>
      <c r="BQ111" s="18"/>
      <c r="BR111" s="18"/>
    </row>
    <row r="112" spans="4:70" s="16" customFormat="1">
      <c r="D112" s="17"/>
      <c r="E112" s="18"/>
      <c r="F112" s="18"/>
      <c r="G112" s="18"/>
      <c r="H112" s="18"/>
      <c r="I112" s="18"/>
      <c r="J112" s="18"/>
      <c r="K112" s="18"/>
      <c r="L112" s="18"/>
      <c r="M112" s="18"/>
      <c r="N112" s="18"/>
      <c r="O112" s="18"/>
      <c r="P112" s="18"/>
      <c r="Q112" s="18"/>
      <c r="R112" s="18"/>
      <c r="S112" s="18"/>
      <c r="T112" s="18"/>
      <c r="U112" s="19"/>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O112" s="18"/>
      <c r="BP112" s="18"/>
      <c r="BQ112" s="18"/>
      <c r="BR112" s="18"/>
    </row>
    <row r="113" spans="4:70" s="16" customFormat="1">
      <c r="D113" s="17"/>
      <c r="E113" s="18"/>
      <c r="F113" s="18"/>
      <c r="G113" s="18"/>
      <c r="H113" s="18"/>
      <c r="I113" s="18"/>
      <c r="J113" s="18"/>
      <c r="K113" s="18"/>
      <c r="L113" s="18"/>
      <c r="M113" s="18"/>
      <c r="N113" s="18"/>
      <c r="O113" s="18"/>
      <c r="P113" s="18"/>
      <c r="Q113" s="18"/>
      <c r="R113" s="18"/>
      <c r="S113" s="18"/>
      <c r="T113" s="18"/>
      <c r="U113" s="19"/>
      <c r="V113" s="18"/>
      <c r="W113" s="18"/>
      <c r="X113" s="18"/>
      <c r="Y113" s="18"/>
      <c r="Z113" s="18"/>
      <c r="AA113" s="18"/>
      <c r="AB113" s="18"/>
      <c r="AC113" s="18"/>
      <c r="AD113" s="18"/>
      <c r="AE113" s="18"/>
      <c r="AF113" s="18"/>
      <c r="AG113" s="18"/>
      <c r="AH113" s="18"/>
      <c r="AI113" s="18"/>
      <c r="AJ113" s="18"/>
      <c r="AK113" s="18"/>
      <c r="AL113" s="18"/>
      <c r="AM113" s="18"/>
      <c r="AN113" s="18"/>
      <c r="AO113" s="18"/>
      <c r="AP113" s="18"/>
      <c r="AQ113" s="18"/>
      <c r="AR113" s="18"/>
      <c r="AS113" s="18"/>
      <c r="AT113" s="18"/>
      <c r="AU113" s="18"/>
      <c r="AV113" s="18"/>
      <c r="AW113" s="18"/>
      <c r="AX113" s="18"/>
      <c r="AY113" s="18"/>
      <c r="AZ113" s="18"/>
      <c r="BA113" s="18"/>
      <c r="BB113" s="18"/>
      <c r="BC113" s="18"/>
      <c r="BD113" s="18"/>
      <c r="BE113" s="18"/>
      <c r="BF113" s="18"/>
      <c r="BG113" s="18"/>
      <c r="BH113" s="18"/>
      <c r="BI113" s="18"/>
      <c r="BJ113" s="18"/>
      <c r="BK113" s="18"/>
      <c r="BL113" s="18"/>
      <c r="BM113" s="18"/>
      <c r="BN113" s="18"/>
      <c r="BO113" s="18"/>
      <c r="BP113" s="18"/>
      <c r="BQ113" s="18"/>
      <c r="BR113" s="18"/>
    </row>
    <row r="114" spans="4:70" s="16" customFormat="1">
      <c r="D114" s="17"/>
      <c r="E114" s="18"/>
      <c r="F114" s="18"/>
      <c r="G114" s="18"/>
      <c r="H114" s="18"/>
      <c r="I114" s="18"/>
      <c r="J114" s="18"/>
      <c r="K114" s="18"/>
      <c r="L114" s="18"/>
      <c r="M114" s="18"/>
      <c r="N114" s="18"/>
      <c r="O114" s="18"/>
      <c r="P114" s="18"/>
      <c r="Q114" s="18"/>
      <c r="R114" s="18"/>
      <c r="S114" s="18"/>
      <c r="T114" s="18"/>
      <c r="U114" s="19"/>
      <c r="V114" s="18"/>
      <c r="W114" s="18"/>
      <c r="X114" s="18"/>
      <c r="Y114" s="18"/>
      <c r="Z114" s="18"/>
      <c r="AA114" s="18"/>
      <c r="AB114" s="18"/>
      <c r="AC114" s="18"/>
      <c r="AD114" s="18"/>
      <c r="AE114" s="18"/>
      <c r="AF114" s="18"/>
      <c r="AG114" s="18"/>
      <c r="AH114" s="18"/>
      <c r="AI114" s="18"/>
      <c r="AJ114" s="18"/>
      <c r="AK114" s="18"/>
      <c r="AL114" s="18"/>
      <c r="AM114" s="18"/>
      <c r="AN114" s="18"/>
      <c r="AO114" s="18"/>
      <c r="AP114" s="18"/>
      <c r="AQ114" s="18"/>
      <c r="AR114" s="18"/>
      <c r="AS114" s="18"/>
      <c r="AT114" s="18"/>
      <c r="AU114" s="18"/>
      <c r="AV114" s="18"/>
      <c r="AW114" s="18"/>
      <c r="AX114" s="18"/>
      <c r="AY114" s="18"/>
      <c r="AZ114" s="18"/>
      <c r="BA114" s="18"/>
      <c r="BB114" s="18"/>
      <c r="BC114" s="18"/>
      <c r="BD114" s="18"/>
      <c r="BE114" s="18"/>
      <c r="BF114" s="18"/>
      <c r="BG114" s="18"/>
      <c r="BH114" s="18"/>
      <c r="BI114" s="18"/>
      <c r="BJ114" s="18"/>
      <c r="BK114" s="18"/>
      <c r="BL114" s="18"/>
      <c r="BM114" s="18"/>
      <c r="BN114" s="18"/>
      <c r="BO114" s="18"/>
      <c r="BP114" s="18"/>
      <c r="BQ114" s="18"/>
      <c r="BR114" s="18"/>
    </row>
    <row r="115" spans="4:70" s="16" customFormat="1">
      <c r="D115" s="17"/>
      <c r="E115" s="18"/>
      <c r="F115" s="18"/>
      <c r="G115" s="18"/>
      <c r="H115" s="18"/>
      <c r="I115" s="18"/>
      <c r="J115" s="18"/>
      <c r="K115" s="18"/>
      <c r="L115" s="18"/>
      <c r="M115" s="18"/>
      <c r="N115" s="18"/>
      <c r="O115" s="18"/>
      <c r="P115" s="18"/>
      <c r="Q115" s="18"/>
      <c r="R115" s="18"/>
      <c r="S115" s="18"/>
      <c r="T115" s="18"/>
      <c r="U115" s="19"/>
      <c r="V115" s="18"/>
      <c r="W115" s="18"/>
      <c r="X115" s="18"/>
      <c r="Y115" s="18"/>
      <c r="Z115" s="18"/>
      <c r="AA115" s="18"/>
      <c r="AB115" s="18"/>
      <c r="AC115" s="18"/>
      <c r="AD115" s="18"/>
      <c r="AE115" s="18"/>
      <c r="AF115" s="18"/>
      <c r="AG115" s="18"/>
      <c r="AH115" s="18"/>
      <c r="AI115" s="18"/>
      <c r="AJ115" s="18"/>
      <c r="AK115" s="18"/>
      <c r="AL115" s="18"/>
      <c r="AM115" s="18"/>
      <c r="AN115" s="18"/>
      <c r="AO115" s="18"/>
      <c r="AP115" s="18"/>
      <c r="AQ115" s="18"/>
      <c r="AR115" s="18"/>
      <c r="AS115" s="18"/>
      <c r="AT115" s="18"/>
      <c r="AU115" s="18"/>
      <c r="AV115" s="18"/>
      <c r="AW115" s="18"/>
      <c r="AX115" s="18"/>
      <c r="AY115" s="18"/>
      <c r="AZ115" s="18"/>
      <c r="BA115" s="18"/>
      <c r="BB115" s="18"/>
      <c r="BC115" s="18"/>
      <c r="BD115" s="18"/>
      <c r="BE115" s="18"/>
      <c r="BF115" s="18"/>
      <c r="BG115" s="18"/>
      <c r="BH115" s="18"/>
      <c r="BI115" s="18"/>
      <c r="BJ115" s="18"/>
      <c r="BK115" s="18"/>
      <c r="BL115" s="18"/>
      <c r="BM115" s="18"/>
      <c r="BN115" s="18"/>
      <c r="BO115" s="18"/>
      <c r="BP115" s="18"/>
      <c r="BQ115" s="18"/>
      <c r="BR115" s="18"/>
    </row>
    <row r="116" spans="4:70" s="16" customFormat="1">
      <c r="D116" s="17"/>
      <c r="E116" s="18"/>
      <c r="F116" s="18"/>
      <c r="G116" s="18"/>
      <c r="H116" s="18"/>
      <c r="I116" s="18"/>
      <c r="J116" s="18"/>
      <c r="K116" s="18"/>
      <c r="L116" s="18"/>
      <c r="M116" s="18"/>
      <c r="N116" s="18"/>
      <c r="O116" s="18"/>
      <c r="P116" s="18"/>
      <c r="Q116" s="18"/>
      <c r="R116" s="18"/>
      <c r="S116" s="18"/>
      <c r="T116" s="18"/>
      <c r="U116" s="19"/>
      <c r="V116" s="18"/>
      <c r="W116" s="18"/>
      <c r="X116" s="18"/>
      <c r="Y116" s="18"/>
      <c r="Z116" s="18"/>
      <c r="AA116" s="18"/>
      <c r="AB116" s="18"/>
      <c r="AC116" s="18"/>
      <c r="AD116" s="18"/>
      <c r="AE116" s="18"/>
      <c r="AF116" s="18"/>
      <c r="AG116" s="18"/>
      <c r="AH116" s="18"/>
      <c r="AI116" s="18"/>
      <c r="AJ116" s="18"/>
      <c r="AK116" s="18"/>
      <c r="AL116" s="18"/>
      <c r="AM116" s="18"/>
      <c r="AN116" s="18"/>
      <c r="AO116" s="18"/>
      <c r="AP116" s="18"/>
      <c r="AQ116" s="18"/>
      <c r="AR116" s="18"/>
      <c r="AS116" s="18"/>
      <c r="AT116" s="18"/>
      <c r="AU116" s="18"/>
      <c r="AV116" s="18"/>
      <c r="AW116" s="18"/>
      <c r="AX116" s="18"/>
      <c r="AY116" s="18"/>
      <c r="AZ116" s="18"/>
      <c r="BA116" s="18"/>
      <c r="BB116" s="18"/>
      <c r="BC116" s="18"/>
      <c r="BD116" s="18"/>
      <c r="BE116" s="18"/>
      <c r="BF116" s="18"/>
      <c r="BG116" s="18"/>
      <c r="BH116" s="18"/>
      <c r="BI116" s="18"/>
      <c r="BJ116" s="18"/>
      <c r="BK116" s="18"/>
      <c r="BL116" s="18"/>
      <c r="BM116" s="18"/>
      <c r="BN116" s="18"/>
      <c r="BO116" s="18"/>
      <c r="BP116" s="18"/>
      <c r="BQ116" s="18"/>
      <c r="BR116" s="18"/>
    </row>
    <row r="117" spans="4:70" s="16" customFormat="1">
      <c r="D117" s="17"/>
      <c r="E117" s="18"/>
      <c r="F117" s="18"/>
      <c r="G117" s="18"/>
      <c r="H117" s="18"/>
      <c r="I117" s="18"/>
      <c r="J117" s="18"/>
      <c r="K117" s="18"/>
      <c r="L117" s="18"/>
      <c r="M117" s="18"/>
      <c r="N117" s="18"/>
      <c r="O117" s="18"/>
      <c r="P117" s="18"/>
      <c r="Q117" s="18"/>
      <c r="R117" s="18"/>
      <c r="S117" s="18"/>
      <c r="T117" s="18"/>
      <c r="U117" s="19"/>
      <c r="V117" s="18"/>
      <c r="W117" s="18"/>
      <c r="X117" s="18"/>
      <c r="Y117" s="18"/>
      <c r="Z117" s="18"/>
      <c r="AA117" s="18"/>
      <c r="AB117" s="18"/>
      <c r="AC117" s="18"/>
      <c r="AD117" s="18"/>
      <c r="AE117" s="18"/>
      <c r="AF117" s="18"/>
      <c r="AG117" s="18"/>
      <c r="AH117" s="18"/>
      <c r="AI117" s="18"/>
      <c r="AJ117" s="18"/>
      <c r="AK117" s="18"/>
      <c r="AL117" s="18"/>
      <c r="AM117" s="18"/>
      <c r="AN117" s="18"/>
      <c r="AO117" s="18"/>
      <c r="AP117" s="18"/>
      <c r="AQ117" s="18"/>
      <c r="AR117" s="18"/>
      <c r="AS117" s="18"/>
      <c r="AT117" s="18"/>
      <c r="AU117" s="18"/>
      <c r="AV117" s="18"/>
      <c r="AW117" s="18"/>
      <c r="AX117" s="18"/>
      <c r="AY117" s="18"/>
      <c r="AZ117" s="18"/>
      <c r="BA117" s="18"/>
      <c r="BB117" s="18"/>
      <c r="BC117" s="18"/>
      <c r="BD117" s="18"/>
      <c r="BE117" s="18"/>
      <c r="BF117" s="18"/>
      <c r="BG117" s="18"/>
      <c r="BH117" s="18"/>
      <c r="BI117" s="18"/>
      <c r="BJ117" s="18"/>
      <c r="BK117" s="18"/>
      <c r="BL117" s="18"/>
      <c r="BM117" s="18"/>
      <c r="BN117" s="18"/>
      <c r="BO117" s="18"/>
      <c r="BP117" s="18"/>
      <c r="BQ117" s="18"/>
      <c r="BR117" s="18"/>
    </row>
    <row r="118" spans="4:70" s="16" customFormat="1">
      <c r="D118" s="17"/>
      <c r="E118" s="18"/>
      <c r="F118" s="18"/>
      <c r="G118" s="18"/>
      <c r="H118" s="18"/>
      <c r="I118" s="18"/>
      <c r="J118" s="18"/>
      <c r="K118" s="18"/>
      <c r="L118" s="18"/>
      <c r="M118" s="18"/>
      <c r="N118" s="18"/>
      <c r="O118" s="18"/>
      <c r="P118" s="18"/>
      <c r="Q118" s="18"/>
      <c r="R118" s="18"/>
      <c r="S118" s="18"/>
      <c r="T118" s="18"/>
      <c r="U118" s="19"/>
      <c r="V118" s="18"/>
      <c r="W118" s="18"/>
      <c r="X118" s="18"/>
      <c r="Y118" s="18"/>
      <c r="Z118" s="18"/>
      <c r="AA118" s="18"/>
      <c r="AB118" s="18"/>
      <c r="AC118" s="18"/>
      <c r="AD118" s="18"/>
      <c r="AE118" s="18"/>
      <c r="AF118" s="18"/>
      <c r="AG118" s="18"/>
      <c r="AH118" s="18"/>
      <c r="AI118" s="18"/>
      <c r="AJ118" s="18"/>
      <c r="AK118" s="18"/>
      <c r="AL118" s="18"/>
      <c r="AM118" s="18"/>
      <c r="AN118" s="18"/>
      <c r="AO118" s="18"/>
      <c r="AP118" s="18"/>
      <c r="AQ118" s="18"/>
      <c r="AR118" s="18"/>
      <c r="AS118" s="18"/>
      <c r="AT118" s="18"/>
      <c r="AU118" s="18"/>
      <c r="AV118" s="18"/>
      <c r="AW118" s="18"/>
      <c r="AX118" s="18"/>
      <c r="AY118" s="18"/>
      <c r="AZ118" s="18"/>
      <c r="BA118" s="18"/>
      <c r="BB118" s="18"/>
      <c r="BC118" s="18"/>
      <c r="BD118" s="18"/>
      <c r="BE118" s="18"/>
      <c r="BF118" s="18"/>
      <c r="BG118" s="18"/>
      <c r="BH118" s="18"/>
      <c r="BI118" s="18"/>
      <c r="BJ118" s="18"/>
      <c r="BK118" s="18"/>
      <c r="BL118" s="18"/>
      <c r="BM118" s="18"/>
      <c r="BN118" s="18"/>
      <c r="BO118" s="18"/>
      <c r="BP118" s="18"/>
      <c r="BQ118" s="18"/>
      <c r="BR118" s="18"/>
    </row>
    <row r="119" spans="4:70" s="16" customFormat="1">
      <c r="D119" s="17"/>
      <c r="E119" s="18"/>
      <c r="F119" s="18"/>
      <c r="G119" s="18"/>
      <c r="H119" s="18"/>
      <c r="I119" s="18"/>
      <c r="J119" s="18"/>
      <c r="K119" s="18"/>
      <c r="L119" s="18"/>
      <c r="M119" s="18"/>
      <c r="N119" s="18"/>
      <c r="O119" s="18"/>
      <c r="P119" s="18"/>
      <c r="Q119" s="18"/>
      <c r="R119" s="18"/>
      <c r="S119" s="18"/>
      <c r="T119" s="18"/>
      <c r="U119" s="19"/>
      <c r="V119" s="18"/>
      <c r="W119" s="18"/>
      <c r="X119" s="18"/>
      <c r="Y119" s="18"/>
      <c r="Z119" s="18"/>
      <c r="AA119" s="18"/>
      <c r="AB119" s="18"/>
      <c r="AC119" s="18"/>
      <c r="AD119" s="18"/>
      <c r="AE119" s="18"/>
      <c r="AF119" s="18"/>
      <c r="AG119" s="18"/>
      <c r="AH119" s="18"/>
      <c r="AI119" s="18"/>
      <c r="AJ119" s="18"/>
      <c r="AK119" s="18"/>
      <c r="AL119" s="18"/>
      <c r="AM119" s="18"/>
      <c r="AN119" s="18"/>
      <c r="AO119" s="18"/>
      <c r="AP119" s="18"/>
      <c r="AQ119" s="18"/>
      <c r="AR119" s="18"/>
      <c r="AS119" s="18"/>
      <c r="AT119" s="18"/>
      <c r="AU119" s="18"/>
      <c r="AV119" s="18"/>
      <c r="AW119" s="18"/>
      <c r="AX119" s="18"/>
      <c r="AY119" s="18"/>
      <c r="AZ119" s="18"/>
      <c r="BA119" s="18"/>
      <c r="BB119" s="18"/>
      <c r="BC119" s="18"/>
      <c r="BD119" s="18"/>
      <c r="BE119" s="18"/>
      <c r="BF119" s="18"/>
      <c r="BG119" s="18"/>
      <c r="BH119" s="18"/>
      <c r="BI119" s="18"/>
      <c r="BJ119" s="18"/>
      <c r="BK119" s="18"/>
      <c r="BL119" s="18"/>
      <c r="BM119" s="18"/>
      <c r="BN119" s="18"/>
      <c r="BO119" s="18"/>
      <c r="BP119" s="18"/>
      <c r="BQ119" s="18"/>
      <c r="BR119" s="18"/>
    </row>
    <row r="120" spans="4:70" s="16" customFormat="1">
      <c r="D120" s="17"/>
      <c r="E120" s="18"/>
      <c r="F120" s="18"/>
      <c r="G120" s="18"/>
      <c r="H120" s="18"/>
      <c r="I120" s="18"/>
      <c r="J120" s="18"/>
      <c r="K120" s="18"/>
      <c r="L120" s="18"/>
      <c r="M120" s="18"/>
      <c r="N120" s="18"/>
      <c r="O120" s="18"/>
      <c r="P120" s="18"/>
      <c r="Q120" s="18"/>
      <c r="R120" s="18"/>
      <c r="S120" s="18"/>
      <c r="T120" s="18"/>
      <c r="U120" s="19"/>
      <c r="V120" s="18"/>
      <c r="W120" s="18"/>
      <c r="X120" s="18"/>
      <c r="Y120" s="18"/>
      <c r="Z120" s="18"/>
      <c r="AA120" s="18"/>
      <c r="AB120" s="18"/>
      <c r="AC120" s="18"/>
      <c r="AD120" s="18"/>
      <c r="AE120" s="18"/>
      <c r="AF120" s="18"/>
      <c r="AG120" s="18"/>
      <c r="AH120" s="18"/>
      <c r="AI120" s="18"/>
      <c r="AJ120" s="18"/>
      <c r="AK120" s="18"/>
      <c r="AL120" s="18"/>
      <c r="AM120" s="18"/>
      <c r="AN120" s="18"/>
      <c r="AO120" s="18"/>
      <c r="AP120" s="18"/>
      <c r="AQ120" s="18"/>
      <c r="AR120" s="18"/>
      <c r="AS120" s="18"/>
      <c r="AT120" s="18"/>
      <c r="AU120" s="18"/>
      <c r="AV120" s="18"/>
      <c r="AW120" s="18"/>
      <c r="AX120" s="18"/>
      <c r="AY120" s="18"/>
      <c r="AZ120" s="18"/>
      <c r="BA120" s="18"/>
      <c r="BB120" s="18"/>
      <c r="BC120" s="18"/>
      <c r="BD120" s="18"/>
      <c r="BE120" s="18"/>
      <c r="BF120" s="18"/>
      <c r="BG120" s="18"/>
      <c r="BH120" s="18"/>
      <c r="BI120" s="18"/>
      <c r="BJ120" s="18"/>
      <c r="BK120" s="18"/>
      <c r="BL120" s="18"/>
      <c r="BM120" s="18"/>
      <c r="BN120" s="18"/>
      <c r="BO120" s="18"/>
      <c r="BP120" s="18"/>
      <c r="BQ120" s="18"/>
      <c r="BR120" s="18"/>
    </row>
    <row r="121" spans="4:70" s="16" customFormat="1">
      <c r="D121" s="17"/>
      <c r="E121" s="18"/>
      <c r="F121" s="18"/>
      <c r="G121" s="18"/>
      <c r="H121" s="18"/>
      <c r="I121" s="18"/>
      <c r="J121" s="18"/>
      <c r="K121" s="18"/>
      <c r="L121" s="18"/>
      <c r="M121" s="18"/>
      <c r="N121" s="18"/>
      <c r="O121" s="18"/>
      <c r="P121" s="18"/>
      <c r="Q121" s="18"/>
      <c r="R121" s="18"/>
      <c r="S121" s="18"/>
      <c r="T121" s="18"/>
      <c r="U121" s="19"/>
      <c r="V121" s="18"/>
      <c r="W121" s="18"/>
      <c r="X121" s="18"/>
      <c r="Y121" s="18"/>
      <c r="Z121" s="18"/>
      <c r="AA121" s="18"/>
      <c r="AB121" s="18"/>
      <c r="AC121" s="18"/>
      <c r="AD121" s="18"/>
      <c r="AE121" s="18"/>
      <c r="AF121" s="18"/>
      <c r="AG121" s="18"/>
      <c r="AH121" s="18"/>
      <c r="AI121" s="18"/>
      <c r="AJ121" s="18"/>
      <c r="AK121" s="18"/>
      <c r="AL121" s="18"/>
      <c r="AM121" s="18"/>
      <c r="AN121" s="18"/>
      <c r="AO121" s="18"/>
      <c r="AP121" s="18"/>
      <c r="AQ121" s="18"/>
      <c r="AR121" s="18"/>
      <c r="AS121" s="18"/>
      <c r="AT121" s="18"/>
      <c r="AU121" s="18"/>
      <c r="AV121" s="18"/>
      <c r="AW121" s="18"/>
      <c r="AX121" s="18"/>
      <c r="AY121" s="18"/>
      <c r="AZ121" s="18"/>
      <c r="BA121" s="18"/>
      <c r="BB121" s="18"/>
      <c r="BC121" s="18"/>
      <c r="BD121" s="18"/>
      <c r="BE121" s="18"/>
      <c r="BF121" s="18"/>
      <c r="BG121" s="18"/>
      <c r="BH121" s="18"/>
      <c r="BI121" s="18"/>
      <c r="BJ121" s="18"/>
      <c r="BK121" s="18"/>
      <c r="BL121" s="18"/>
      <c r="BM121" s="18"/>
      <c r="BN121" s="18"/>
      <c r="BO121" s="18"/>
      <c r="BP121" s="18"/>
      <c r="BQ121" s="18"/>
      <c r="BR121" s="18"/>
    </row>
    <row r="122" spans="4:70" s="16" customFormat="1">
      <c r="D122" s="17"/>
      <c r="E122" s="18"/>
      <c r="F122" s="18"/>
      <c r="G122" s="18"/>
      <c r="H122" s="18"/>
      <c r="I122" s="18"/>
      <c r="J122" s="18"/>
      <c r="K122" s="18"/>
      <c r="L122" s="18"/>
      <c r="M122" s="18"/>
      <c r="N122" s="18"/>
      <c r="O122" s="18"/>
      <c r="P122" s="18"/>
      <c r="Q122" s="18"/>
      <c r="R122" s="18"/>
      <c r="S122" s="18"/>
      <c r="T122" s="18"/>
      <c r="U122" s="19"/>
      <c r="V122" s="18"/>
      <c r="W122" s="18"/>
      <c r="X122" s="18"/>
      <c r="Y122" s="18"/>
      <c r="Z122" s="18"/>
      <c r="AA122" s="18"/>
      <c r="AB122" s="18"/>
      <c r="AC122" s="18"/>
      <c r="AD122" s="18"/>
      <c r="AE122" s="18"/>
      <c r="AF122" s="18"/>
      <c r="AG122" s="18"/>
      <c r="AH122" s="18"/>
      <c r="AI122" s="18"/>
      <c r="AJ122" s="18"/>
      <c r="AK122" s="18"/>
      <c r="AL122" s="18"/>
      <c r="AM122" s="18"/>
      <c r="AN122" s="18"/>
      <c r="AO122" s="18"/>
      <c r="AP122" s="18"/>
      <c r="AQ122" s="18"/>
      <c r="AR122" s="18"/>
      <c r="AS122" s="18"/>
      <c r="AT122" s="18"/>
      <c r="AU122" s="18"/>
      <c r="AV122" s="18"/>
      <c r="AW122" s="18"/>
      <c r="AX122" s="18"/>
      <c r="AY122" s="18"/>
      <c r="AZ122" s="18"/>
      <c r="BA122" s="18"/>
      <c r="BB122" s="18"/>
      <c r="BC122" s="18"/>
      <c r="BD122" s="18"/>
      <c r="BE122" s="18"/>
      <c r="BF122" s="18"/>
      <c r="BG122" s="18"/>
      <c r="BH122" s="18"/>
      <c r="BI122" s="18"/>
      <c r="BJ122" s="18"/>
      <c r="BK122" s="18"/>
      <c r="BL122" s="18"/>
      <c r="BM122" s="18"/>
      <c r="BN122" s="18"/>
      <c r="BO122" s="18"/>
      <c r="BP122" s="18"/>
      <c r="BQ122" s="18"/>
      <c r="BR122" s="18"/>
    </row>
    <row r="123" spans="4:70" s="16" customFormat="1">
      <c r="D123" s="17"/>
      <c r="E123" s="18"/>
      <c r="F123" s="18"/>
      <c r="G123" s="18"/>
      <c r="H123" s="18"/>
      <c r="I123" s="18"/>
      <c r="J123" s="18"/>
      <c r="K123" s="18"/>
      <c r="L123" s="18"/>
      <c r="M123" s="18"/>
      <c r="N123" s="18"/>
      <c r="O123" s="18"/>
      <c r="P123" s="18"/>
      <c r="Q123" s="18"/>
      <c r="R123" s="18"/>
      <c r="S123" s="18"/>
      <c r="T123" s="18"/>
      <c r="U123" s="19"/>
      <c r="V123" s="18"/>
      <c r="W123" s="18"/>
      <c r="X123" s="18"/>
      <c r="Y123" s="18"/>
      <c r="Z123" s="18"/>
      <c r="AA123" s="18"/>
      <c r="AB123" s="18"/>
      <c r="AC123" s="18"/>
      <c r="AD123" s="18"/>
      <c r="AE123" s="18"/>
      <c r="AF123" s="18"/>
      <c r="AG123" s="18"/>
      <c r="AH123" s="18"/>
      <c r="AI123" s="18"/>
      <c r="AJ123" s="18"/>
      <c r="AK123" s="18"/>
      <c r="AL123" s="18"/>
      <c r="AM123" s="18"/>
      <c r="AN123" s="18"/>
      <c r="AO123" s="18"/>
      <c r="AP123" s="18"/>
      <c r="AQ123" s="18"/>
      <c r="AR123" s="18"/>
      <c r="AS123" s="18"/>
      <c r="AT123" s="18"/>
      <c r="AU123" s="18"/>
      <c r="AV123" s="18"/>
      <c r="AW123" s="18"/>
      <c r="AX123" s="18"/>
      <c r="AY123" s="18"/>
      <c r="AZ123" s="18"/>
      <c r="BA123" s="18"/>
      <c r="BB123" s="18"/>
      <c r="BC123" s="18"/>
      <c r="BD123" s="18"/>
      <c r="BE123" s="18"/>
      <c r="BF123" s="18"/>
      <c r="BG123" s="18"/>
      <c r="BH123" s="18"/>
      <c r="BI123" s="18"/>
      <c r="BJ123" s="18"/>
      <c r="BK123" s="18"/>
      <c r="BL123" s="18"/>
      <c r="BM123" s="18"/>
      <c r="BN123" s="18"/>
      <c r="BO123" s="18"/>
      <c r="BP123" s="18"/>
      <c r="BQ123" s="18"/>
      <c r="BR123" s="18"/>
    </row>
    <row r="124" spans="4:70" s="16" customFormat="1">
      <c r="D124" s="17"/>
      <c r="E124" s="18"/>
      <c r="F124" s="18"/>
      <c r="G124" s="18"/>
      <c r="H124" s="18"/>
      <c r="I124" s="18"/>
      <c r="J124" s="18"/>
      <c r="K124" s="18"/>
      <c r="L124" s="18"/>
      <c r="M124" s="18"/>
      <c r="N124" s="18"/>
      <c r="O124" s="18"/>
      <c r="P124" s="18"/>
      <c r="Q124" s="18"/>
      <c r="R124" s="18"/>
      <c r="S124" s="18"/>
      <c r="T124" s="18"/>
      <c r="U124" s="19"/>
      <c r="V124" s="18"/>
      <c r="W124" s="18"/>
      <c r="X124" s="18"/>
      <c r="Y124" s="18"/>
      <c r="Z124" s="18"/>
      <c r="AA124" s="18"/>
      <c r="AB124" s="18"/>
      <c r="AC124" s="18"/>
      <c r="AD124" s="18"/>
      <c r="AE124" s="18"/>
      <c r="AF124" s="18"/>
      <c r="AG124" s="18"/>
      <c r="AH124" s="18"/>
      <c r="AI124" s="18"/>
      <c r="AJ124" s="18"/>
      <c r="AK124" s="18"/>
      <c r="AL124" s="18"/>
      <c r="AM124" s="18"/>
      <c r="AN124" s="18"/>
      <c r="AO124" s="18"/>
      <c r="AP124" s="18"/>
      <c r="AQ124" s="18"/>
      <c r="AR124" s="18"/>
      <c r="AS124" s="18"/>
      <c r="AT124" s="18"/>
      <c r="AU124" s="18"/>
      <c r="AV124" s="18"/>
      <c r="AW124" s="18"/>
      <c r="AX124" s="18"/>
      <c r="AY124" s="18"/>
      <c r="AZ124" s="18"/>
      <c r="BA124" s="18"/>
      <c r="BB124" s="18"/>
      <c r="BC124" s="18"/>
      <c r="BD124" s="18"/>
      <c r="BE124" s="18"/>
      <c r="BF124" s="18"/>
      <c r="BG124" s="18"/>
      <c r="BH124" s="18"/>
      <c r="BI124" s="18"/>
      <c r="BJ124" s="18"/>
      <c r="BK124" s="18"/>
      <c r="BL124" s="18"/>
      <c r="BM124" s="18"/>
      <c r="BN124" s="18"/>
      <c r="BO124" s="18"/>
      <c r="BP124" s="18"/>
      <c r="BQ124" s="18"/>
      <c r="BR124" s="18"/>
    </row>
    <row r="125" spans="4:70" s="16" customFormat="1">
      <c r="D125" s="17"/>
      <c r="E125" s="18"/>
      <c r="F125" s="18"/>
      <c r="G125" s="18"/>
      <c r="H125" s="18"/>
      <c r="I125" s="18"/>
      <c r="J125" s="18"/>
      <c r="K125" s="18"/>
      <c r="L125" s="18"/>
      <c r="M125" s="18"/>
      <c r="N125" s="18"/>
      <c r="O125" s="18"/>
      <c r="P125" s="18"/>
      <c r="Q125" s="18"/>
      <c r="R125" s="18"/>
      <c r="S125" s="18"/>
      <c r="T125" s="18"/>
      <c r="U125" s="19"/>
      <c r="V125" s="18"/>
      <c r="W125" s="18"/>
      <c r="X125" s="18"/>
      <c r="Y125" s="18"/>
      <c r="Z125" s="18"/>
      <c r="AA125" s="18"/>
      <c r="AB125" s="18"/>
      <c r="AC125" s="18"/>
      <c r="AD125" s="18"/>
      <c r="AE125" s="18"/>
      <c r="AF125" s="18"/>
      <c r="AG125" s="18"/>
      <c r="AH125" s="18"/>
      <c r="AI125" s="18"/>
      <c r="AJ125" s="18"/>
      <c r="AK125" s="18"/>
      <c r="AL125" s="18"/>
      <c r="AM125" s="18"/>
      <c r="AN125" s="18"/>
      <c r="AO125" s="18"/>
      <c r="AP125" s="18"/>
      <c r="AQ125" s="18"/>
      <c r="AR125" s="18"/>
      <c r="AS125" s="18"/>
      <c r="AT125" s="18"/>
      <c r="AU125" s="18"/>
      <c r="AV125" s="18"/>
      <c r="AW125" s="18"/>
      <c r="AX125" s="18"/>
      <c r="AY125" s="18"/>
      <c r="AZ125" s="18"/>
      <c r="BA125" s="18"/>
      <c r="BB125" s="18"/>
      <c r="BC125" s="18"/>
      <c r="BD125" s="18"/>
      <c r="BE125" s="18"/>
      <c r="BF125" s="18"/>
      <c r="BG125" s="18"/>
      <c r="BH125" s="18"/>
      <c r="BI125" s="18"/>
      <c r="BJ125" s="18"/>
      <c r="BK125" s="18"/>
      <c r="BL125" s="18"/>
      <c r="BM125" s="18"/>
      <c r="BN125" s="18"/>
      <c r="BO125" s="18"/>
      <c r="BP125" s="18"/>
      <c r="BQ125" s="18"/>
    </row>
    <row r="126" spans="4:70" s="16" customFormat="1">
      <c r="D126" s="17"/>
      <c r="E126" s="18"/>
      <c r="F126" s="18"/>
      <c r="G126" s="18"/>
      <c r="H126" s="18"/>
      <c r="I126" s="18"/>
      <c r="J126" s="18"/>
      <c r="K126" s="18"/>
      <c r="L126" s="18"/>
      <c r="M126" s="18"/>
      <c r="N126" s="18"/>
      <c r="O126" s="18"/>
      <c r="P126" s="18"/>
      <c r="Q126" s="18"/>
      <c r="R126" s="18"/>
      <c r="S126" s="18"/>
      <c r="T126" s="18"/>
      <c r="U126" s="19"/>
      <c r="V126" s="18"/>
      <c r="W126" s="18"/>
      <c r="X126" s="18"/>
      <c r="Y126" s="18"/>
      <c r="Z126" s="18"/>
      <c r="AA126" s="18"/>
      <c r="AB126" s="18"/>
      <c r="AC126" s="18"/>
      <c r="AD126" s="18"/>
      <c r="AE126" s="18"/>
      <c r="AF126" s="18"/>
      <c r="AG126" s="18"/>
      <c r="AH126" s="18"/>
      <c r="AI126" s="18"/>
      <c r="AJ126" s="18"/>
      <c r="AK126" s="18"/>
      <c r="AL126" s="18"/>
      <c r="AM126" s="18"/>
      <c r="AN126" s="18"/>
      <c r="AO126" s="18"/>
      <c r="AP126" s="18"/>
      <c r="AQ126" s="18"/>
      <c r="AR126" s="18"/>
      <c r="AS126" s="18"/>
      <c r="AT126" s="18"/>
      <c r="AU126" s="18"/>
      <c r="AV126" s="18"/>
      <c r="AW126" s="18"/>
      <c r="AX126" s="18"/>
      <c r="AY126" s="18"/>
      <c r="AZ126" s="18"/>
      <c r="BA126" s="18"/>
      <c r="BB126" s="18"/>
      <c r="BC126" s="18"/>
      <c r="BD126" s="18"/>
      <c r="BE126" s="18"/>
      <c r="BF126" s="18"/>
      <c r="BG126" s="18"/>
      <c r="BH126" s="18"/>
      <c r="BI126" s="18"/>
      <c r="BJ126" s="18"/>
      <c r="BK126" s="18"/>
      <c r="BL126" s="18"/>
      <c r="BM126" s="18"/>
      <c r="BN126" s="18"/>
      <c r="BO126" s="18"/>
      <c r="BP126" s="18"/>
      <c r="BQ126" s="18"/>
    </row>
    <row r="127" spans="4:70" s="16" customFormat="1">
      <c r="D127" s="17"/>
      <c r="E127" s="18"/>
      <c r="F127" s="18"/>
      <c r="G127" s="18"/>
      <c r="H127" s="18"/>
      <c r="I127" s="18"/>
      <c r="J127" s="18"/>
      <c r="K127" s="18"/>
      <c r="L127" s="18"/>
      <c r="M127" s="18"/>
      <c r="N127" s="18"/>
      <c r="O127" s="18"/>
      <c r="P127" s="18"/>
      <c r="Q127" s="18"/>
      <c r="R127" s="18"/>
      <c r="S127" s="18"/>
      <c r="T127" s="18"/>
      <c r="U127" s="19"/>
      <c r="V127" s="18"/>
      <c r="W127" s="18"/>
      <c r="X127" s="18"/>
      <c r="Y127" s="18"/>
      <c r="Z127" s="18"/>
      <c r="AA127" s="18"/>
      <c r="AB127" s="18"/>
      <c r="AC127" s="18"/>
      <c r="AD127" s="18"/>
      <c r="AE127" s="18"/>
      <c r="AF127" s="18"/>
      <c r="AG127" s="18"/>
      <c r="AH127" s="18"/>
      <c r="AI127" s="18"/>
      <c r="AJ127" s="18"/>
      <c r="AK127" s="18"/>
      <c r="AL127" s="18"/>
      <c r="AM127" s="18"/>
      <c r="AN127" s="18"/>
      <c r="AO127" s="18"/>
      <c r="AP127" s="18"/>
      <c r="AQ127" s="18"/>
      <c r="AR127" s="18"/>
      <c r="AS127" s="18"/>
      <c r="AT127" s="18"/>
      <c r="AU127" s="18"/>
      <c r="AV127" s="18"/>
      <c r="AW127" s="18"/>
      <c r="AX127" s="18"/>
      <c r="AY127" s="18"/>
      <c r="AZ127" s="18"/>
      <c r="BA127" s="18"/>
      <c r="BB127" s="18"/>
      <c r="BC127" s="18"/>
      <c r="BD127" s="18"/>
      <c r="BE127" s="18"/>
      <c r="BF127" s="18"/>
      <c r="BG127" s="18"/>
      <c r="BH127" s="18"/>
      <c r="BI127" s="18"/>
      <c r="BJ127" s="18"/>
      <c r="BK127" s="18"/>
      <c r="BL127" s="18"/>
      <c r="BM127" s="18"/>
      <c r="BN127" s="18"/>
      <c r="BO127" s="18"/>
      <c r="BP127" s="18"/>
      <c r="BQ127" s="18"/>
    </row>
    <row r="128" spans="4:70" s="16" customFormat="1">
      <c r="D128" s="17"/>
      <c r="E128" s="18"/>
      <c r="F128" s="18"/>
      <c r="G128" s="18"/>
      <c r="H128" s="18"/>
      <c r="I128" s="18"/>
      <c r="J128" s="18"/>
      <c r="K128" s="18"/>
      <c r="L128" s="18"/>
      <c r="M128" s="18"/>
      <c r="N128" s="18"/>
      <c r="O128" s="18"/>
      <c r="P128" s="18"/>
      <c r="Q128" s="18"/>
      <c r="R128" s="18"/>
      <c r="S128" s="19"/>
      <c r="T128" s="18"/>
      <c r="U128" s="18"/>
      <c r="V128" s="18"/>
      <c r="W128" s="18"/>
      <c r="X128" s="18"/>
      <c r="Y128" s="18"/>
      <c r="Z128" s="18"/>
      <c r="AA128" s="18"/>
      <c r="AB128" s="18"/>
      <c r="AC128" s="18"/>
      <c r="AD128" s="18"/>
      <c r="AE128" s="18"/>
      <c r="AF128" s="18"/>
      <c r="AG128" s="18"/>
      <c r="AH128" s="18"/>
      <c r="AI128" s="18"/>
      <c r="AJ128" s="18"/>
      <c r="AK128" s="18"/>
      <c r="AL128" s="18"/>
      <c r="AM128" s="18"/>
      <c r="AN128" s="18"/>
      <c r="AO128" s="18"/>
      <c r="AP128" s="18"/>
      <c r="AQ128" s="18"/>
      <c r="AR128" s="18"/>
      <c r="AS128" s="18"/>
      <c r="AT128" s="18"/>
      <c r="AU128" s="18"/>
      <c r="AV128" s="18"/>
      <c r="AW128" s="18"/>
      <c r="AX128" s="18"/>
      <c r="AY128" s="18"/>
      <c r="AZ128" s="18"/>
      <c r="BA128" s="18"/>
      <c r="BB128" s="18"/>
      <c r="BC128" s="18"/>
      <c r="BD128" s="18"/>
      <c r="BE128" s="18"/>
      <c r="BF128" s="18"/>
      <c r="BG128" s="18"/>
      <c r="BH128" s="18"/>
      <c r="BI128" s="18"/>
      <c r="BJ128" s="18"/>
      <c r="BK128" s="18"/>
      <c r="BL128" s="18"/>
      <c r="BM128" s="18"/>
      <c r="BN128" s="18"/>
      <c r="BO128" s="18"/>
      <c r="BP128" s="18"/>
    </row>
    <row r="129" spans="4:68" s="16" customFormat="1">
      <c r="D129" s="17"/>
      <c r="E129" s="18"/>
      <c r="F129" s="18"/>
      <c r="G129" s="18"/>
      <c r="H129" s="18"/>
      <c r="I129" s="18"/>
      <c r="J129" s="18"/>
      <c r="K129" s="18"/>
      <c r="L129" s="18"/>
      <c r="M129" s="18"/>
      <c r="N129" s="18"/>
      <c r="O129" s="18"/>
      <c r="P129" s="18"/>
      <c r="Q129" s="18"/>
      <c r="R129" s="18"/>
      <c r="S129" s="19"/>
      <c r="T129" s="18"/>
      <c r="U129" s="18"/>
      <c r="V129" s="18"/>
      <c r="W129" s="18"/>
      <c r="X129" s="18"/>
      <c r="Y129" s="18"/>
      <c r="Z129" s="18"/>
      <c r="AA129" s="18"/>
      <c r="AB129" s="18"/>
      <c r="AC129" s="18"/>
      <c r="AD129" s="18"/>
      <c r="AE129" s="18"/>
      <c r="AF129" s="18"/>
      <c r="AG129" s="18"/>
      <c r="AH129" s="18"/>
      <c r="AI129" s="18"/>
      <c r="AJ129" s="18"/>
      <c r="AK129" s="18"/>
      <c r="AL129" s="18"/>
      <c r="AM129" s="18"/>
      <c r="AN129" s="18"/>
      <c r="AO129" s="18"/>
      <c r="AP129" s="18"/>
      <c r="AQ129" s="18"/>
      <c r="AR129" s="18"/>
      <c r="AS129" s="18"/>
      <c r="AT129" s="18"/>
      <c r="AU129" s="18"/>
      <c r="AV129" s="18"/>
      <c r="AW129" s="18"/>
      <c r="AX129" s="18"/>
      <c r="AY129" s="18"/>
      <c r="AZ129" s="18"/>
      <c r="BA129" s="18"/>
      <c r="BB129" s="18"/>
      <c r="BC129" s="18"/>
      <c r="BD129" s="18"/>
      <c r="BE129" s="18"/>
      <c r="BF129" s="18"/>
      <c r="BG129" s="18"/>
      <c r="BH129" s="18"/>
      <c r="BI129" s="18"/>
      <c r="BJ129" s="18"/>
      <c r="BK129" s="18"/>
      <c r="BL129" s="18"/>
      <c r="BM129" s="18"/>
      <c r="BN129" s="18"/>
      <c r="BO129" s="18"/>
      <c r="BP129" s="18"/>
    </row>
    <row r="130" spans="4:68" s="16" customFormat="1">
      <c r="D130" s="17"/>
      <c r="E130" s="18"/>
      <c r="F130" s="18"/>
      <c r="G130" s="18"/>
      <c r="H130" s="18"/>
      <c r="I130" s="18"/>
      <c r="J130" s="18"/>
      <c r="K130" s="18"/>
      <c r="L130" s="18"/>
      <c r="M130" s="18"/>
      <c r="N130" s="18"/>
      <c r="O130" s="18"/>
      <c r="P130" s="18"/>
      <c r="Q130" s="18"/>
      <c r="R130" s="18"/>
      <c r="S130" s="19"/>
      <c r="T130" s="18"/>
      <c r="U130" s="18"/>
      <c r="V130" s="18"/>
      <c r="W130" s="18"/>
      <c r="X130" s="18"/>
      <c r="Y130" s="18"/>
      <c r="Z130" s="18"/>
      <c r="AA130" s="18"/>
      <c r="AB130" s="18"/>
      <c r="AC130" s="18"/>
      <c r="AD130" s="18"/>
      <c r="AE130" s="18"/>
      <c r="AF130" s="18"/>
      <c r="AG130" s="18"/>
      <c r="AH130" s="18"/>
      <c r="AI130" s="18"/>
      <c r="AJ130" s="18"/>
      <c r="AK130" s="18"/>
      <c r="AL130" s="18"/>
      <c r="AM130" s="18"/>
      <c r="AN130" s="18"/>
      <c r="AO130" s="18"/>
      <c r="AP130" s="18"/>
      <c r="AQ130" s="18"/>
      <c r="AR130" s="18"/>
      <c r="AS130" s="18"/>
      <c r="AT130" s="18"/>
      <c r="AU130" s="18"/>
      <c r="AV130" s="18"/>
      <c r="AW130" s="18"/>
      <c r="AX130" s="18"/>
      <c r="AY130" s="18"/>
      <c r="AZ130" s="18"/>
      <c r="BA130" s="18"/>
      <c r="BB130" s="18"/>
      <c r="BC130" s="18"/>
      <c r="BD130" s="18"/>
      <c r="BE130" s="18"/>
      <c r="BF130" s="18"/>
      <c r="BG130" s="18"/>
      <c r="BH130" s="18"/>
      <c r="BI130" s="18"/>
      <c r="BJ130" s="18"/>
      <c r="BK130" s="18"/>
      <c r="BL130" s="18"/>
      <c r="BM130" s="18"/>
      <c r="BN130" s="18"/>
      <c r="BO130" s="18"/>
      <c r="BP130" s="18"/>
    </row>
    <row r="131" spans="4:68" s="16" customFormat="1">
      <c r="D131" s="17"/>
      <c r="E131" s="18"/>
      <c r="F131" s="18"/>
      <c r="G131" s="18"/>
      <c r="H131" s="18"/>
      <c r="I131" s="18"/>
      <c r="J131" s="18"/>
      <c r="K131" s="18"/>
      <c r="L131" s="18"/>
      <c r="M131" s="18"/>
      <c r="N131" s="18"/>
      <c r="O131" s="18"/>
      <c r="P131" s="18"/>
      <c r="Q131" s="18"/>
      <c r="R131" s="18"/>
      <c r="S131" s="19"/>
      <c r="T131" s="18"/>
      <c r="U131" s="18"/>
      <c r="V131" s="18"/>
      <c r="W131" s="18"/>
      <c r="X131" s="18"/>
      <c r="Y131" s="18"/>
      <c r="Z131" s="18"/>
      <c r="AA131" s="18"/>
      <c r="AB131" s="18"/>
      <c r="AC131" s="18"/>
      <c r="AD131" s="18"/>
      <c r="AE131" s="18"/>
      <c r="AF131" s="18"/>
      <c r="AG131" s="18"/>
      <c r="AH131" s="18"/>
      <c r="AI131" s="18"/>
      <c r="AJ131" s="18"/>
      <c r="AK131" s="18"/>
      <c r="AL131" s="18"/>
      <c r="AM131" s="18"/>
      <c r="AN131" s="18"/>
      <c r="AO131" s="18"/>
      <c r="AP131" s="18"/>
      <c r="AQ131" s="18"/>
      <c r="AR131" s="18"/>
      <c r="AS131" s="18"/>
      <c r="AT131" s="18"/>
      <c r="AU131" s="18"/>
      <c r="AV131" s="18"/>
      <c r="AW131" s="18"/>
      <c r="AX131" s="18"/>
      <c r="AY131" s="18"/>
      <c r="AZ131" s="18"/>
      <c r="BA131" s="18"/>
      <c r="BB131" s="18"/>
      <c r="BC131" s="18"/>
      <c r="BD131" s="18"/>
      <c r="BE131" s="18"/>
      <c r="BF131" s="18"/>
      <c r="BG131" s="18"/>
      <c r="BH131" s="18"/>
      <c r="BI131" s="18"/>
      <c r="BJ131" s="18"/>
      <c r="BK131" s="18"/>
      <c r="BL131" s="18"/>
      <c r="BM131" s="18"/>
      <c r="BN131" s="18"/>
      <c r="BO131" s="18"/>
      <c r="BP131" s="18"/>
    </row>
    <row r="132" spans="4:68" s="16" customFormat="1">
      <c r="D132" s="17"/>
      <c r="E132" s="18"/>
      <c r="F132" s="18"/>
      <c r="G132" s="18"/>
      <c r="H132" s="18"/>
      <c r="I132" s="18"/>
      <c r="J132" s="18"/>
      <c r="K132" s="18"/>
      <c r="L132" s="18"/>
      <c r="M132" s="18"/>
      <c r="N132" s="18"/>
      <c r="O132" s="18"/>
      <c r="P132" s="18"/>
      <c r="Q132" s="18"/>
      <c r="R132" s="18"/>
      <c r="S132" s="19"/>
      <c r="T132" s="18"/>
      <c r="U132" s="18"/>
      <c r="V132" s="18"/>
      <c r="W132" s="18"/>
      <c r="X132" s="18"/>
      <c r="Y132" s="18"/>
      <c r="Z132" s="18"/>
      <c r="AA132" s="18"/>
      <c r="AB132" s="18"/>
      <c r="AC132" s="18"/>
      <c r="AD132" s="18"/>
      <c r="AE132" s="18"/>
      <c r="AF132" s="18"/>
      <c r="AG132" s="18"/>
      <c r="AH132" s="18"/>
      <c r="AI132" s="18"/>
      <c r="AJ132" s="18"/>
      <c r="AK132" s="18"/>
      <c r="AL132" s="18"/>
      <c r="AM132" s="18"/>
      <c r="AN132" s="18"/>
      <c r="AO132" s="18"/>
      <c r="AP132" s="18"/>
      <c r="AQ132" s="18"/>
      <c r="AR132" s="18"/>
      <c r="AS132" s="18"/>
      <c r="AT132" s="18"/>
      <c r="AU132" s="18"/>
      <c r="AV132" s="18"/>
      <c r="AW132" s="18"/>
      <c r="AX132" s="18"/>
      <c r="AY132" s="18"/>
      <c r="AZ132" s="18"/>
      <c r="BA132" s="18"/>
      <c r="BB132" s="18"/>
      <c r="BC132" s="18"/>
      <c r="BD132" s="18"/>
      <c r="BE132" s="18"/>
      <c r="BF132" s="18"/>
      <c r="BG132" s="18"/>
      <c r="BH132" s="18"/>
      <c r="BI132" s="18"/>
      <c r="BJ132" s="18"/>
      <c r="BK132" s="18"/>
      <c r="BL132" s="18"/>
      <c r="BM132" s="18"/>
      <c r="BN132" s="18"/>
      <c r="BO132" s="18"/>
      <c r="BP132" s="18"/>
    </row>
    <row r="133" spans="4:68" s="16" customFormat="1">
      <c r="D133" s="17"/>
      <c r="E133" s="18"/>
      <c r="F133" s="18"/>
      <c r="G133" s="18"/>
      <c r="H133" s="18"/>
      <c r="I133" s="18"/>
      <c r="J133" s="18"/>
      <c r="K133" s="18"/>
      <c r="L133" s="18"/>
      <c r="M133" s="18"/>
      <c r="N133" s="18"/>
      <c r="O133" s="18"/>
      <c r="P133" s="18"/>
      <c r="Q133" s="18"/>
      <c r="R133" s="18"/>
      <c r="S133" s="19"/>
      <c r="T133" s="18"/>
      <c r="U133" s="18"/>
      <c r="V133" s="18"/>
      <c r="W133" s="18"/>
      <c r="X133" s="18"/>
      <c r="Y133" s="18"/>
      <c r="Z133" s="18"/>
      <c r="AA133" s="18"/>
      <c r="AB133" s="18"/>
      <c r="AC133" s="18"/>
      <c r="AD133" s="18"/>
      <c r="AE133" s="18"/>
      <c r="AF133" s="18"/>
      <c r="AG133" s="18"/>
      <c r="AH133" s="18"/>
      <c r="AI133" s="18"/>
      <c r="AJ133" s="18"/>
      <c r="AK133" s="18"/>
      <c r="AL133" s="18"/>
      <c r="AM133" s="18"/>
      <c r="AN133" s="18"/>
      <c r="AO133" s="18"/>
      <c r="AP133" s="18"/>
      <c r="AQ133" s="18"/>
      <c r="AR133" s="18"/>
      <c r="AS133" s="18"/>
      <c r="AT133" s="18"/>
      <c r="AU133" s="18"/>
      <c r="AV133" s="18"/>
      <c r="AW133" s="18"/>
      <c r="AX133" s="18"/>
      <c r="AY133" s="18"/>
      <c r="AZ133" s="18"/>
      <c r="BA133" s="18"/>
      <c r="BB133" s="18"/>
      <c r="BC133" s="18"/>
      <c r="BD133" s="18"/>
      <c r="BE133" s="18"/>
      <c r="BF133" s="18"/>
      <c r="BG133" s="18"/>
      <c r="BH133" s="18"/>
      <c r="BI133" s="18"/>
      <c r="BJ133" s="18"/>
      <c r="BK133" s="18"/>
      <c r="BL133" s="18"/>
      <c r="BM133" s="18"/>
      <c r="BN133" s="18"/>
      <c r="BO133" s="18"/>
      <c r="BP133" s="18"/>
    </row>
    <row r="134" spans="4:68" s="16" customFormat="1">
      <c r="D134" s="17"/>
      <c r="E134" s="18"/>
      <c r="F134" s="18"/>
      <c r="G134" s="18"/>
      <c r="H134" s="18"/>
      <c r="I134" s="18"/>
      <c r="J134" s="18"/>
      <c r="K134" s="18"/>
      <c r="L134" s="18"/>
      <c r="M134" s="18"/>
      <c r="N134" s="18"/>
      <c r="O134" s="18"/>
      <c r="P134" s="18"/>
      <c r="Q134" s="18"/>
      <c r="R134" s="18"/>
      <c r="S134" s="19"/>
      <c r="T134" s="18"/>
      <c r="U134" s="18"/>
      <c r="V134" s="18"/>
      <c r="W134" s="18"/>
      <c r="X134" s="18"/>
      <c r="Y134" s="18"/>
      <c r="Z134" s="18"/>
      <c r="AA134" s="18"/>
      <c r="AB134" s="18"/>
      <c r="AC134" s="18"/>
      <c r="AD134" s="18"/>
      <c r="AE134" s="18"/>
      <c r="AF134" s="18"/>
      <c r="AG134" s="18"/>
      <c r="AH134" s="18"/>
      <c r="AI134" s="18"/>
      <c r="AJ134" s="18"/>
      <c r="AK134" s="18"/>
      <c r="AL134" s="18"/>
      <c r="AM134" s="18"/>
      <c r="AN134" s="18"/>
      <c r="AO134" s="18"/>
      <c r="AP134" s="18"/>
      <c r="AQ134" s="18"/>
      <c r="AR134" s="18"/>
      <c r="AS134" s="18"/>
      <c r="AT134" s="18"/>
      <c r="AU134" s="18"/>
      <c r="AV134" s="18"/>
      <c r="AW134" s="18"/>
      <c r="AX134" s="18"/>
      <c r="AY134" s="18"/>
      <c r="AZ134" s="18"/>
      <c r="BA134" s="18"/>
      <c r="BB134" s="18"/>
      <c r="BC134" s="18"/>
      <c r="BD134" s="18"/>
      <c r="BE134" s="18"/>
      <c r="BF134" s="18"/>
      <c r="BG134" s="18"/>
      <c r="BH134" s="18"/>
      <c r="BI134" s="18"/>
      <c r="BJ134" s="18"/>
      <c r="BK134" s="18"/>
      <c r="BL134" s="18"/>
      <c r="BM134" s="18"/>
      <c r="BN134" s="18"/>
      <c r="BO134" s="18"/>
      <c r="BP134" s="18"/>
    </row>
    <row r="135" spans="4:68" s="16" customFormat="1">
      <c r="D135" s="17"/>
      <c r="E135" s="18"/>
      <c r="F135" s="18"/>
      <c r="G135" s="18"/>
      <c r="H135" s="18"/>
      <c r="I135" s="18"/>
      <c r="J135" s="18"/>
      <c r="K135" s="18"/>
      <c r="L135" s="18"/>
      <c r="M135" s="18"/>
      <c r="N135" s="18"/>
      <c r="O135" s="18"/>
      <c r="P135" s="18"/>
      <c r="Q135" s="18"/>
      <c r="R135" s="18"/>
      <c r="S135" s="19"/>
      <c r="T135" s="18"/>
      <c r="U135" s="18"/>
      <c r="V135" s="18"/>
      <c r="W135" s="18"/>
      <c r="X135" s="18"/>
      <c r="Y135" s="18"/>
      <c r="Z135" s="18"/>
      <c r="AA135" s="18"/>
      <c r="AB135" s="18"/>
      <c r="AC135" s="18"/>
      <c r="AD135" s="18"/>
      <c r="AE135" s="18"/>
      <c r="AF135" s="18"/>
      <c r="AG135" s="18"/>
      <c r="AH135" s="18"/>
      <c r="AI135" s="18"/>
      <c r="AJ135" s="18"/>
      <c r="AK135" s="18"/>
      <c r="AL135" s="18"/>
      <c r="AM135" s="18"/>
      <c r="AN135" s="18"/>
      <c r="AO135" s="18"/>
      <c r="AP135" s="18"/>
      <c r="AQ135" s="18"/>
      <c r="AR135" s="18"/>
      <c r="AS135" s="18"/>
      <c r="AT135" s="18"/>
      <c r="AU135" s="18"/>
      <c r="AV135" s="18"/>
      <c r="AW135" s="18"/>
      <c r="AX135" s="18"/>
      <c r="AY135" s="18"/>
      <c r="AZ135" s="18"/>
      <c r="BA135" s="18"/>
      <c r="BB135" s="18"/>
      <c r="BC135" s="18"/>
      <c r="BD135" s="18"/>
      <c r="BE135" s="18"/>
      <c r="BF135" s="18"/>
      <c r="BG135" s="18"/>
      <c r="BH135" s="18"/>
      <c r="BI135" s="18"/>
      <c r="BJ135" s="18"/>
      <c r="BK135" s="18"/>
      <c r="BL135" s="18"/>
      <c r="BM135" s="18"/>
      <c r="BN135" s="18"/>
      <c r="BO135" s="18"/>
      <c r="BP135" s="18"/>
    </row>
    <row r="136" spans="4:68" s="16" customFormat="1">
      <c r="D136" s="17"/>
      <c r="E136" s="18"/>
      <c r="F136" s="18"/>
      <c r="G136" s="18"/>
      <c r="H136" s="18"/>
      <c r="I136" s="18"/>
      <c r="J136" s="18"/>
      <c r="K136" s="18"/>
      <c r="L136" s="18"/>
      <c r="M136" s="18"/>
      <c r="N136" s="18"/>
      <c r="O136" s="18"/>
      <c r="P136" s="18"/>
      <c r="Q136" s="18"/>
      <c r="R136" s="18"/>
      <c r="S136" s="19"/>
      <c r="T136" s="18"/>
      <c r="U136" s="18"/>
      <c r="V136" s="18"/>
      <c r="W136" s="18"/>
      <c r="X136" s="18"/>
      <c r="Y136" s="18"/>
      <c r="Z136" s="18"/>
      <c r="AA136" s="18"/>
      <c r="AB136" s="18"/>
      <c r="AC136" s="18"/>
      <c r="AD136" s="18"/>
      <c r="AE136" s="18"/>
      <c r="AF136" s="18"/>
      <c r="AG136" s="18"/>
      <c r="AH136" s="18"/>
      <c r="AI136" s="18"/>
      <c r="AJ136" s="18"/>
      <c r="AK136" s="18"/>
      <c r="AL136" s="18"/>
      <c r="AM136" s="18"/>
      <c r="AN136" s="18"/>
      <c r="AO136" s="18"/>
      <c r="AP136" s="18"/>
      <c r="AQ136" s="18"/>
      <c r="AR136" s="18"/>
      <c r="AS136" s="18"/>
      <c r="AT136" s="18"/>
      <c r="AU136" s="18"/>
      <c r="AV136" s="18"/>
      <c r="AW136" s="18"/>
      <c r="AX136" s="18"/>
      <c r="AY136" s="18"/>
      <c r="AZ136" s="18"/>
      <c r="BA136" s="18"/>
      <c r="BB136" s="18"/>
      <c r="BC136" s="18"/>
      <c r="BD136" s="18"/>
      <c r="BE136" s="18"/>
      <c r="BF136" s="18"/>
      <c r="BG136" s="18"/>
      <c r="BH136" s="18"/>
      <c r="BI136" s="18"/>
      <c r="BJ136" s="18"/>
      <c r="BK136" s="18"/>
      <c r="BL136" s="18"/>
      <c r="BM136" s="18"/>
      <c r="BN136" s="18"/>
      <c r="BO136" s="18"/>
      <c r="BP136" s="18"/>
    </row>
    <row r="137" spans="4:68" s="16" customFormat="1">
      <c r="D137" s="17"/>
      <c r="E137" s="18"/>
      <c r="F137" s="18"/>
      <c r="G137" s="18"/>
      <c r="H137" s="18"/>
      <c r="I137" s="18"/>
      <c r="J137" s="18"/>
      <c r="K137" s="18"/>
      <c r="L137" s="18"/>
      <c r="M137" s="18"/>
      <c r="N137" s="18"/>
      <c r="O137" s="18"/>
      <c r="P137" s="18"/>
      <c r="Q137" s="18"/>
      <c r="R137" s="18"/>
      <c r="S137" s="19"/>
      <c r="T137" s="18"/>
      <c r="U137" s="18"/>
      <c r="V137" s="18"/>
      <c r="W137" s="18"/>
      <c r="X137" s="18"/>
      <c r="Y137" s="18"/>
      <c r="Z137" s="18"/>
      <c r="AA137" s="18"/>
      <c r="AB137" s="18"/>
      <c r="AC137" s="18"/>
      <c r="AD137" s="18"/>
      <c r="AE137" s="18"/>
      <c r="AF137" s="18"/>
      <c r="AG137" s="18"/>
      <c r="AH137" s="18"/>
      <c r="AI137" s="18"/>
      <c r="AJ137" s="18"/>
      <c r="AK137" s="18"/>
      <c r="AL137" s="18"/>
      <c r="AM137" s="18"/>
      <c r="AN137" s="18"/>
      <c r="AO137" s="18"/>
      <c r="AP137" s="18"/>
      <c r="AQ137" s="18"/>
      <c r="AR137" s="18"/>
      <c r="AS137" s="18"/>
      <c r="AT137" s="18"/>
      <c r="AU137" s="18"/>
      <c r="AV137" s="18"/>
      <c r="AW137" s="18"/>
      <c r="AX137" s="18"/>
      <c r="AY137" s="18"/>
      <c r="AZ137" s="18"/>
      <c r="BA137" s="18"/>
      <c r="BB137" s="18"/>
      <c r="BC137" s="18"/>
      <c r="BD137" s="18"/>
      <c r="BE137" s="18"/>
      <c r="BF137" s="18"/>
      <c r="BG137" s="18"/>
      <c r="BH137" s="18"/>
      <c r="BI137" s="18"/>
      <c r="BJ137" s="18"/>
      <c r="BK137" s="18"/>
      <c r="BL137" s="18"/>
      <c r="BM137" s="18"/>
      <c r="BN137" s="18"/>
      <c r="BO137" s="18"/>
      <c r="BP137" s="18"/>
    </row>
    <row r="138" spans="4:68" s="16" customFormat="1">
      <c r="D138" s="17"/>
      <c r="E138" s="18"/>
      <c r="F138" s="18"/>
      <c r="G138" s="18"/>
      <c r="H138" s="18"/>
      <c r="I138" s="18"/>
      <c r="J138" s="18"/>
      <c r="K138" s="18"/>
      <c r="L138" s="18"/>
      <c r="M138" s="18"/>
      <c r="N138" s="18"/>
      <c r="O138" s="18"/>
      <c r="P138" s="18"/>
      <c r="Q138" s="18"/>
      <c r="R138" s="18"/>
      <c r="S138" s="19"/>
      <c r="T138" s="18"/>
      <c r="U138" s="18"/>
      <c r="V138" s="18"/>
      <c r="W138" s="18"/>
      <c r="X138" s="18"/>
      <c r="Y138" s="18"/>
      <c r="Z138" s="18"/>
      <c r="AA138" s="18"/>
      <c r="AB138" s="18"/>
      <c r="AC138" s="18"/>
      <c r="AD138" s="18"/>
      <c r="AE138" s="18"/>
      <c r="AF138" s="18"/>
      <c r="AG138" s="18"/>
      <c r="AH138" s="18"/>
      <c r="AI138" s="18"/>
      <c r="AJ138" s="18"/>
      <c r="AK138" s="18"/>
      <c r="AL138" s="18"/>
      <c r="AM138" s="18"/>
      <c r="AN138" s="18"/>
      <c r="AO138" s="18"/>
      <c r="AP138" s="18"/>
      <c r="AQ138" s="18"/>
      <c r="AR138" s="18"/>
      <c r="AS138" s="18"/>
      <c r="AT138" s="18"/>
      <c r="AU138" s="18"/>
      <c r="AV138" s="18"/>
      <c r="AW138" s="18"/>
      <c r="AX138" s="18"/>
      <c r="AY138" s="18"/>
      <c r="AZ138" s="18"/>
      <c r="BA138" s="18"/>
      <c r="BB138" s="18"/>
      <c r="BC138" s="18"/>
      <c r="BD138" s="18"/>
      <c r="BE138" s="18"/>
      <c r="BF138" s="18"/>
      <c r="BG138" s="18"/>
      <c r="BH138" s="18"/>
      <c r="BI138" s="18"/>
      <c r="BJ138" s="18"/>
      <c r="BK138" s="18"/>
      <c r="BL138" s="18"/>
      <c r="BM138" s="18"/>
      <c r="BN138" s="18"/>
      <c r="BO138" s="18"/>
      <c r="BP138" s="18"/>
    </row>
    <row r="139" spans="4:68" s="16" customFormat="1">
      <c r="D139" s="17"/>
      <c r="E139" s="18"/>
      <c r="F139" s="18"/>
      <c r="G139" s="18"/>
      <c r="H139" s="18"/>
      <c r="I139" s="18"/>
      <c r="J139" s="18"/>
      <c r="K139" s="18"/>
      <c r="L139" s="18"/>
      <c r="M139" s="18"/>
      <c r="N139" s="18"/>
      <c r="O139" s="18"/>
      <c r="P139" s="18"/>
      <c r="Q139" s="18"/>
      <c r="R139" s="18"/>
      <c r="S139" s="19"/>
      <c r="T139" s="18"/>
      <c r="U139" s="18"/>
      <c r="V139" s="18"/>
      <c r="W139" s="18"/>
      <c r="X139" s="18"/>
      <c r="Y139" s="18"/>
      <c r="Z139" s="18"/>
      <c r="AA139" s="18"/>
      <c r="AB139" s="18"/>
      <c r="AC139" s="18"/>
      <c r="AD139" s="18"/>
      <c r="AE139" s="18"/>
      <c r="AF139" s="18"/>
      <c r="AG139" s="18"/>
      <c r="AH139" s="18"/>
      <c r="AI139" s="18"/>
      <c r="AJ139" s="18"/>
      <c r="AK139" s="18"/>
      <c r="AL139" s="18"/>
      <c r="AM139" s="18"/>
      <c r="AN139" s="18"/>
      <c r="AO139" s="18"/>
      <c r="AP139" s="18"/>
      <c r="AQ139" s="18"/>
      <c r="AR139" s="18"/>
      <c r="AS139" s="18"/>
      <c r="AT139" s="18"/>
      <c r="AU139" s="18"/>
      <c r="AV139" s="18"/>
      <c r="AW139" s="18"/>
      <c r="AX139" s="18"/>
      <c r="AY139" s="18"/>
      <c r="AZ139" s="18"/>
      <c r="BA139" s="18"/>
      <c r="BB139" s="18"/>
      <c r="BC139" s="18"/>
      <c r="BD139" s="18"/>
      <c r="BE139" s="18"/>
      <c r="BF139" s="18"/>
      <c r="BG139" s="18"/>
      <c r="BH139" s="18"/>
      <c r="BI139" s="18"/>
      <c r="BJ139" s="18"/>
      <c r="BK139" s="18"/>
      <c r="BL139" s="18"/>
      <c r="BM139" s="18"/>
      <c r="BN139" s="18"/>
      <c r="BO139" s="18"/>
      <c r="BP139" s="18"/>
    </row>
    <row r="140" spans="4:68" s="16" customFormat="1">
      <c r="D140" s="17"/>
      <c r="E140" s="18"/>
      <c r="F140" s="18"/>
      <c r="G140" s="18"/>
      <c r="H140" s="18"/>
      <c r="I140" s="18"/>
      <c r="J140" s="18"/>
      <c r="K140" s="18"/>
      <c r="L140" s="18"/>
      <c r="M140" s="18"/>
      <c r="N140" s="18"/>
      <c r="O140" s="18"/>
      <c r="P140" s="18"/>
      <c r="Q140" s="18"/>
      <c r="R140" s="18"/>
      <c r="S140" s="19"/>
      <c r="T140" s="18"/>
      <c r="U140" s="18"/>
      <c r="V140" s="18"/>
      <c r="W140" s="18"/>
      <c r="X140" s="18"/>
      <c r="Y140" s="18"/>
      <c r="Z140" s="18"/>
      <c r="AA140" s="18"/>
      <c r="AB140" s="18"/>
      <c r="AC140" s="18"/>
      <c r="AD140" s="18"/>
      <c r="AE140" s="18"/>
      <c r="AF140" s="18"/>
      <c r="AG140" s="18"/>
      <c r="AH140" s="18"/>
      <c r="AI140" s="18"/>
      <c r="AJ140" s="18"/>
      <c r="AK140" s="18"/>
      <c r="AL140" s="18"/>
      <c r="AM140" s="18"/>
      <c r="AN140" s="18"/>
      <c r="AO140" s="18"/>
      <c r="AP140" s="18"/>
      <c r="AQ140" s="18"/>
      <c r="AR140" s="18"/>
      <c r="AS140" s="18"/>
      <c r="AT140" s="18"/>
      <c r="AU140" s="18"/>
      <c r="AV140" s="18"/>
      <c r="AW140" s="18"/>
      <c r="AX140" s="18"/>
      <c r="AY140" s="18"/>
      <c r="AZ140" s="18"/>
      <c r="BA140" s="18"/>
      <c r="BB140" s="18"/>
      <c r="BC140" s="18"/>
      <c r="BD140" s="18"/>
      <c r="BE140" s="18"/>
      <c r="BF140" s="18"/>
      <c r="BG140" s="18"/>
      <c r="BH140" s="18"/>
      <c r="BI140" s="18"/>
      <c r="BJ140" s="18"/>
      <c r="BK140" s="18"/>
      <c r="BL140" s="18"/>
      <c r="BM140" s="18"/>
      <c r="BN140" s="18"/>
      <c r="BO140" s="18"/>
      <c r="BP140" s="18"/>
    </row>
    <row r="141" spans="4:68" s="16" customFormat="1">
      <c r="D141" s="17"/>
      <c r="E141" s="18"/>
      <c r="F141" s="18"/>
      <c r="G141" s="18"/>
      <c r="H141" s="18"/>
      <c r="I141" s="18"/>
      <c r="J141" s="18"/>
      <c r="K141" s="18"/>
      <c r="L141" s="18"/>
      <c r="M141" s="18"/>
      <c r="N141" s="18"/>
      <c r="O141" s="18"/>
      <c r="P141" s="18"/>
      <c r="Q141" s="18"/>
      <c r="R141" s="18"/>
      <c r="S141" s="19"/>
      <c r="T141" s="18"/>
      <c r="U141" s="18"/>
      <c r="V141" s="18"/>
      <c r="W141" s="18"/>
      <c r="X141" s="18"/>
      <c r="Y141" s="18"/>
      <c r="Z141" s="18"/>
      <c r="AA141" s="18"/>
      <c r="AB141" s="18"/>
      <c r="AC141" s="18"/>
      <c r="AD141" s="18"/>
      <c r="AE141" s="18"/>
      <c r="AF141" s="18"/>
      <c r="AG141" s="18"/>
      <c r="AH141" s="18"/>
      <c r="AI141" s="18"/>
      <c r="AJ141" s="18"/>
      <c r="AK141" s="18"/>
      <c r="AL141" s="18"/>
      <c r="AM141" s="18"/>
      <c r="AN141" s="18"/>
      <c r="AO141" s="18"/>
      <c r="AP141" s="18"/>
      <c r="AQ141" s="18"/>
      <c r="AR141" s="18"/>
      <c r="AS141" s="18"/>
      <c r="AT141" s="18"/>
      <c r="AU141" s="18"/>
      <c r="AV141" s="18"/>
      <c r="AW141" s="18"/>
      <c r="AX141" s="18"/>
      <c r="AY141" s="18"/>
      <c r="AZ141" s="18"/>
      <c r="BA141" s="18"/>
      <c r="BB141" s="18"/>
      <c r="BC141" s="18"/>
      <c r="BD141" s="18"/>
      <c r="BE141" s="18"/>
      <c r="BF141" s="18"/>
      <c r="BG141" s="18"/>
      <c r="BH141" s="18"/>
      <c r="BI141" s="18"/>
      <c r="BJ141" s="18"/>
      <c r="BK141" s="18"/>
      <c r="BL141" s="18"/>
      <c r="BM141" s="18"/>
      <c r="BN141" s="18"/>
      <c r="BO141" s="18"/>
      <c r="BP141" s="18"/>
    </row>
    <row r="142" spans="4:68" s="16" customFormat="1">
      <c r="D142" s="17"/>
      <c r="E142" s="18"/>
      <c r="F142" s="18"/>
      <c r="G142" s="18"/>
      <c r="H142" s="18"/>
      <c r="I142" s="18"/>
      <c r="J142" s="18"/>
      <c r="K142" s="18"/>
      <c r="L142" s="18"/>
      <c r="M142" s="18"/>
      <c r="N142" s="18"/>
      <c r="O142" s="18"/>
      <c r="P142" s="18"/>
      <c r="Q142" s="18"/>
      <c r="R142" s="18"/>
      <c r="S142" s="19"/>
      <c r="T142" s="18"/>
      <c r="U142" s="18"/>
      <c r="V142" s="18"/>
      <c r="W142" s="18"/>
      <c r="X142" s="18"/>
      <c r="Y142" s="18"/>
      <c r="Z142" s="18"/>
      <c r="AA142" s="18"/>
      <c r="AB142" s="18"/>
      <c r="AC142" s="18"/>
      <c r="AD142" s="18"/>
      <c r="AE142" s="18"/>
      <c r="AF142" s="18"/>
      <c r="AG142" s="18"/>
      <c r="AH142" s="18"/>
      <c r="AI142" s="18"/>
      <c r="AJ142" s="18"/>
      <c r="AK142" s="18"/>
      <c r="AL142" s="18"/>
      <c r="AM142" s="18"/>
      <c r="AN142" s="18"/>
      <c r="AO142" s="18"/>
      <c r="AP142" s="18"/>
      <c r="AQ142" s="18"/>
      <c r="AR142" s="18"/>
      <c r="AS142" s="18"/>
      <c r="AT142" s="18"/>
      <c r="AU142" s="18"/>
      <c r="AV142" s="18"/>
      <c r="AW142" s="18"/>
      <c r="AX142" s="18"/>
      <c r="AY142" s="18"/>
      <c r="AZ142" s="18"/>
      <c r="BA142" s="18"/>
      <c r="BB142" s="18"/>
      <c r="BC142" s="18"/>
      <c r="BD142" s="18"/>
      <c r="BE142" s="18"/>
      <c r="BF142" s="18"/>
      <c r="BG142" s="18"/>
      <c r="BH142" s="18"/>
      <c r="BI142" s="18"/>
      <c r="BJ142" s="18"/>
      <c r="BK142" s="18"/>
      <c r="BL142" s="18"/>
      <c r="BM142" s="18"/>
      <c r="BN142" s="18"/>
      <c r="BO142" s="18"/>
      <c r="BP142" s="18"/>
    </row>
    <row r="143" spans="4:68" s="16" customFormat="1">
      <c r="D143" s="17"/>
      <c r="E143" s="18"/>
      <c r="F143" s="18"/>
      <c r="G143" s="18"/>
      <c r="H143" s="18"/>
      <c r="I143" s="18"/>
      <c r="J143" s="18"/>
      <c r="K143" s="18"/>
      <c r="L143" s="18"/>
      <c r="M143" s="18"/>
      <c r="N143" s="18"/>
      <c r="O143" s="18"/>
      <c r="P143" s="18"/>
      <c r="Q143" s="18"/>
      <c r="R143" s="18"/>
      <c r="S143" s="19"/>
      <c r="T143" s="18"/>
      <c r="U143" s="18"/>
      <c r="V143" s="18"/>
      <c r="W143" s="18"/>
      <c r="X143" s="18"/>
      <c r="Y143" s="18"/>
      <c r="Z143" s="18"/>
      <c r="AA143" s="18"/>
      <c r="AB143" s="18"/>
      <c r="AC143" s="18"/>
      <c r="AD143" s="18"/>
      <c r="AE143" s="18"/>
      <c r="AF143" s="18"/>
      <c r="AG143" s="18"/>
      <c r="AH143" s="18"/>
      <c r="AI143" s="18"/>
      <c r="AJ143" s="18"/>
      <c r="AK143" s="18"/>
      <c r="AL143" s="18"/>
      <c r="AM143" s="18"/>
      <c r="AN143" s="18"/>
      <c r="AO143" s="18"/>
      <c r="AP143" s="18"/>
      <c r="AQ143" s="18"/>
      <c r="AR143" s="18"/>
      <c r="AS143" s="18"/>
      <c r="AT143" s="18"/>
      <c r="AU143" s="18"/>
      <c r="AV143" s="18"/>
      <c r="AW143" s="18"/>
      <c r="AX143" s="18"/>
      <c r="AY143" s="18"/>
      <c r="AZ143" s="18"/>
      <c r="BA143" s="18"/>
      <c r="BB143" s="18"/>
      <c r="BC143" s="18"/>
      <c r="BD143" s="18"/>
      <c r="BE143" s="18"/>
      <c r="BF143" s="18"/>
      <c r="BG143" s="18"/>
      <c r="BH143" s="18"/>
      <c r="BI143" s="18"/>
      <c r="BJ143" s="18"/>
      <c r="BK143" s="18"/>
      <c r="BL143" s="18"/>
      <c r="BM143" s="18"/>
      <c r="BN143" s="18"/>
      <c r="BO143" s="18"/>
      <c r="BP143" s="18"/>
    </row>
    <row r="144" spans="4:68" s="16" customFormat="1">
      <c r="D144" s="17"/>
      <c r="E144" s="18"/>
      <c r="F144" s="18"/>
      <c r="G144" s="18"/>
      <c r="H144" s="18"/>
      <c r="I144" s="18"/>
      <c r="J144" s="18"/>
      <c r="K144" s="18"/>
      <c r="L144" s="18"/>
      <c r="M144" s="18"/>
      <c r="N144" s="18"/>
      <c r="O144" s="18"/>
      <c r="P144" s="18"/>
      <c r="Q144" s="18"/>
      <c r="R144" s="18"/>
      <c r="S144" s="19"/>
      <c r="T144" s="18"/>
      <c r="U144" s="18"/>
      <c r="V144" s="18"/>
      <c r="W144" s="18"/>
      <c r="X144" s="18"/>
      <c r="Y144" s="18"/>
      <c r="Z144" s="18"/>
      <c r="AA144" s="18"/>
      <c r="AB144" s="18"/>
      <c r="AC144" s="18"/>
      <c r="AD144" s="18"/>
      <c r="AE144" s="18"/>
      <c r="AF144" s="18"/>
      <c r="AG144" s="18"/>
      <c r="AH144" s="18"/>
      <c r="AI144" s="18"/>
      <c r="AJ144" s="18"/>
      <c r="AK144" s="18"/>
      <c r="AL144" s="18"/>
      <c r="AM144" s="18"/>
      <c r="AN144" s="18"/>
      <c r="AO144" s="18"/>
      <c r="AP144" s="18"/>
      <c r="AQ144" s="18"/>
      <c r="AR144" s="18"/>
      <c r="AS144" s="18"/>
      <c r="AT144" s="18"/>
      <c r="AU144" s="18"/>
      <c r="AV144" s="18"/>
      <c r="AW144" s="18"/>
      <c r="AX144" s="18"/>
      <c r="AY144" s="18"/>
      <c r="AZ144" s="18"/>
      <c r="BA144" s="18"/>
      <c r="BB144" s="18"/>
      <c r="BC144" s="18"/>
      <c r="BD144" s="18"/>
      <c r="BE144" s="18"/>
      <c r="BF144" s="18"/>
      <c r="BG144" s="18"/>
      <c r="BH144" s="18"/>
      <c r="BI144" s="18"/>
      <c r="BJ144" s="18"/>
      <c r="BK144" s="18"/>
      <c r="BL144" s="18"/>
      <c r="BM144" s="18"/>
      <c r="BN144" s="18"/>
      <c r="BO144" s="18"/>
      <c r="BP144" s="18"/>
    </row>
    <row r="145" spans="4:68" s="16" customFormat="1">
      <c r="D145" s="17"/>
      <c r="E145" s="18"/>
      <c r="F145" s="18"/>
      <c r="G145" s="18"/>
      <c r="H145" s="18"/>
      <c r="I145" s="18"/>
      <c r="J145" s="18"/>
      <c r="K145" s="18"/>
      <c r="L145" s="18"/>
      <c r="M145" s="18"/>
      <c r="N145" s="18"/>
      <c r="O145" s="18"/>
      <c r="P145" s="18"/>
      <c r="Q145" s="18"/>
      <c r="R145" s="18"/>
      <c r="S145" s="19"/>
      <c r="T145" s="18"/>
      <c r="U145" s="18"/>
      <c r="V145" s="18"/>
      <c r="W145" s="18"/>
      <c r="X145" s="18"/>
      <c r="Y145" s="18"/>
      <c r="Z145" s="18"/>
      <c r="AA145" s="18"/>
      <c r="AB145" s="18"/>
      <c r="AC145" s="18"/>
      <c r="AD145" s="18"/>
      <c r="AE145" s="18"/>
      <c r="AF145" s="18"/>
      <c r="AG145" s="18"/>
      <c r="AH145" s="18"/>
      <c r="AI145" s="18"/>
      <c r="AJ145" s="18"/>
      <c r="AK145" s="18"/>
      <c r="AL145" s="18"/>
      <c r="AM145" s="18"/>
      <c r="AN145" s="18"/>
      <c r="AO145" s="18"/>
      <c r="AP145" s="18"/>
      <c r="AQ145" s="18"/>
      <c r="AR145" s="18"/>
      <c r="AS145" s="18"/>
      <c r="AT145" s="18"/>
      <c r="AU145" s="18"/>
      <c r="AV145" s="18"/>
      <c r="AW145" s="18"/>
      <c r="AX145" s="18"/>
      <c r="AY145" s="18"/>
      <c r="AZ145" s="18"/>
      <c r="BA145" s="18"/>
      <c r="BB145" s="18"/>
      <c r="BC145" s="18"/>
      <c r="BD145" s="18"/>
      <c r="BE145" s="18"/>
      <c r="BF145" s="18"/>
      <c r="BG145" s="18"/>
      <c r="BH145" s="18"/>
      <c r="BI145" s="18"/>
      <c r="BJ145" s="18"/>
      <c r="BK145" s="18"/>
      <c r="BL145" s="18"/>
      <c r="BM145" s="18"/>
      <c r="BN145" s="18"/>
      <c r="BO145" s="18"/>
      <c r="BP145" s="18"/>
    </row>
    <row r="146" spans="4:68" s="16" customFormat="1">
      <c r="D146" s="17"/>
      <c r="E146" s="18"/>
      <c r="F146" s="18"/>
      <c r="G146" s="18"/>
      <c r="H146" s="18"/>
      <c r="I146" s="18"/>
      <c r="J146" s="18"/>
      <c r="K146" s="18"/>
      <c r="L146" s="18"/>
      <c r="M146" s="18"/>
      <c r="N146" s="18"/>
      <c r="O146" s="18"/>
      <c r="P146" s="18"/>
      <c r="Q146" s="18"/>
      <c r="R146" s="18"/>
      <c r="S146" s="19"/>
      <c r="T146" s="18"/>
      <c r="U146" s="18"/>
      <c r="V146" s="18"/>
      <c r="W146" s="18"/>
      <c r="X146" s="18"/>
      <c r="Y146" s="18"/>
      <c r="Z146" s="18"/>
      <c r="AA146" s="18"/>
      <c r="AB146" s="18"/>
      <c r="AC146" s="18"/>
      <c r="AD146" s="18"/>
      <c r="AE146" s="18"/>
      <c r="AF146" s="18"/>
      <c r="AG146" s="18"/>
      <c r="AH146" s="18"/>
      <c r="AI146" s="18"/>
      <c r="AJ146" s="18"/>
      <c r="AK146" s="18"/>
      <c r="AL146" s="18"/>
      <c r="AM146" s="18"/>
      <c r="AN146" s="18"/>
      <c r="AO146" s="18"/>
      <c r="AP146" s="18"/>
      <c r="AQ146" s="18"/>
      <c r="AR146" s="18"/>
      <c r="AS146" s="18"/>
      <c r="AT146" s="18"/>
      <c r="AU146" s="18"/>
      <c r="AV146" s="18"/>
      <c r="AW146" s="18"/>
      <c r="AX146" s="18"/>
      <c r="AY146" s="18"/>
      <c r="AZ146" s="18"/>
      <c r="BA146" s="18"/>
      <c r="BB146" s="18"/>
      <c r="BC146" s="18"/>
      <c r="BD146" s="18"/>
      <c r="BE146" s="18"/>
      <c r="BF146" s="18"/>
      <c r="BG146" s="18"/>
      <c r="BH146" s="18"/>
      <c r="BI146" s="18"/>
      <c r="BJ146" s="18"/>
      <c r="BK146" s="18"/>
      <c r="BL146" s="18"/>
      <c r="BM146" s="18"/>
      <c r="BN146" s="18"/>
      <c r="BO146" s="18"/>
      <c r="BP146" s="18"/>
    </row>
    <row r="147" spans="4:68" s="16" customFormat="1">
      <c r="D147" s="17"/>
      <c r="E147" s="18"/>
      <c r="F147" s="18"/>
      <c r="G147" s="18"/>
      <c r="H147" s="18"/>
      <c r="I147" s="18"/>
      <c r="J147" s="18"/>
      <c r="K147" s="18"/>
      <c r="L147" s="18"/>
      <c r="M147" s="18"/>
      <c r="N147" s="18"/>
      <c r="O147" s="18"/>
      <c r="P147" s="18"/>
      <c r="Q147" s="18"/>
      <c r="R147" s="18"/>
      <c r="S147" s="19"/>
      <c r="T147" s="18"/>
      <c r="U147" s="18"/>
      <c r="V147" s="18"/>
      <c r="W147" s="18"/>
      <c r="X147" s="18"/>
      <c r="Y147" s="18"/>
      <c r="Z147" s="18"/>
      <c r="AA147" s="18"/>
      <c r="AB147" s="18"/>
      <c r="AC147" s="18"/>
      <c r="AD147" s="18"/>
      <c r="AE147" s="18"/>
      <c r="AF147" s="18"/>
      <c r="AG147" s="18"/>
      <c r="AH147" s="18"/>
      <c r="AI147" s="18"/>
      <c r="AJ147" s="18"/>
      <c r="AK147" s="18"/>
      <c r="AL147" s="18"/>
      <c r="AM147" s="18"/>
      <c r="AN147" s="18"/>
      <c r="AO147" s="18"/>
      <c r="AP147" s="18"/>
      <c r="AQ147" s="18"/>
      <c r="AR147" s="18"/>
      <c r="AS147" s="18"/>
      <c r="AT147" s="18"/>
      <c r="AU147" s="18"/>
      <c r="AV147" s="18"/>
      <c r="AW147" s="18"/>
      <c r="AX147" s="18"/>
      <c r="AY147" s="18"/>
      <c r="AZ147" s="18"/>
      <c r="BA147" s="18"/>
      <c r="BB147" s="18"/>
      <c r="BC147" s="18"/>
      <c r="BD147" s="18"/>
      <c r="BE147" s="18"/>
      <c r="BF147" s="18"/>
      <c r="BG147" s="18"/>
      <c r="BH147" s="18"/>
      <c r="BI147" s="18"/>
      <c r="BJ147" s="18"/>
      <c r="BK147" s="18"/>
      <c r="BL147" s="18"/>
      <c r="BM147" s="18"/>
      <c r="BN147" s="18"/>
      <c r="BO147" s="18"/>
      <c r="BP147" s="18"/>
    </row>
    <row r="148" spans="4:68" s="16" customFormat="1">
      <c r="D148" s="17"/>
      <c r="E148" s="18"/>
      <c r="F148" s="18"/>
      <c r="G148" s="18"/>
      <c r="H148" s="18"/>
      <c r="I148" s="18"/>
      <c r="J148" s="18"/>
      <c r="K148" s="18"/>
      <c r="L148" s="18"/>
      <c r="M148" s="18"/>
      <c r="N148" s="18"/>
      <c r="O148" s="18"/>
      <c r="P148" s="18"/>
      <c r="Q148" s="18"/>
      <c r="R148" s="18"/>
      <c r="S148" s="19"/>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c r="AW148" s="18"/>
      <c r="AX148" s="18"/>
      <c r="AY148" s="18"/>
      <c r="AZ148" s="18"/>
      <c r="BA148" s="18"/>
      <c r="BB148" s="18"/>
      <c r="BC148" s="18"/>
      <c r="BD148" s="18"/>
      <c r="BE148" s="18"/>
      <c r="BF148" s="18"/>
      <c r="BG148" s="18"/>
      <c r="BH148" s="18"/>
      <c r="BI148" s="18"/>
      <c r="BJ148" s="18"/>
      <c r="BK148" s="18"/>
      <c r="BL148" s="18"/>
      <c r="BM148" s="18"/>
      <c r="BN148" s="18"/>
      <c r="BO148" s="18"/>
      <c r="BP148" s="18"/>
    </row>
    <row r="149" spans="4:68" s="16" customFormat="1">
      <c r="D149" s="17"/>
      <c r="E149" s="18"/>
      <c r="F149" s="18"/>
      <c r="G149" s="18"/>
      <c r="H149" s="18"/>
      <c r="I149" s="18"/>
      <c r="J149" s="18"/>
      <c r="K149" s="18"/>
      <c r="L149" s="18"/>
      <c r="M149" s="18"/>
      <c r="N149" s="18"/>
      <c r="O149" s="18"/>
      <c r="P149" s="18"/>
      <c r="Q149" s="18"/>
      <c r="R149" s="18"/>
      <c r="S149" s="19"/>
      <c r="T149" s="18"/>
      <c r="U149" s="18"/>
      <c r="V149" s="18"/>
      <c r="W149" s="18"/>
      <c r="X149" s="18"/>
      <c r="Y149" s="18"/>
      <c r="Z149" s="18"/>
      <c r="AA149" s="18"/>
      <c r="AB149" s="18"/>
      <c r="AC149" s="18"/>
      <c r="AD149" s="18"/>
      <c r="AE149" s="18"/>
      <c r="AF149" s="18"/>
      <c r="AG149" s="18"/>
      <c r="AH149" s="18"/>
      <c r="AI149" s="18"/>
      <c r="AJ149" s="18"/>
      <c r="AK149" s="18"/>
      <c r="AL149" s="18"/>
      <c r="AM149" s="18"/>
      <c r="AN149" s="18"/>
      <c r="AO149" s="18"/>
      <c r="AP149" s="18"/>
      <c r="AQ149" s="18"/>
      <c r="AR149" s="18"/>
      <c r="AS149" s="18"/>
      <c r="AT149" s="18"/>
      <c r="AU149" s="18"/>
      <c r="AV149" s="18"/>
      <c r="AW149" s="18"/>
      <c r="AX149" s="18"/>
      <c r="AY149" s="18"/>
      <c r="AZ149" s="18"/>
      <c r="BA149" s="18"/>
      <c r="BB149" s="18"/>
      <c r="BC149" s="18"/>
      <c r="BD149" s="18"/>
      <c r="BE149" s="18"/>
      <c r="BF149" s="18"/>
      <c r="BG149" s="18"/>
      <c r="BH149" s="18"/>
      <c r="BI149" s="18"/>
      <c r="BJ149" s="18"/>
      <c r="BK149" s="18"/>
      <c r="BL149" s="18"/>
      <c r="BM149" s="18"/>
      <c r="BN149" s="18"/>
      <c r="BO149" s="18"/>
      <c r="BP149" s="18"/>
    </row>
    <row r="150" spans="4:68" s="16" customFormat="1">
      <c r="D150" s="17"/>
      <c r="E150" s="18"/>
      <c r="F150" s="18"/>
      <c r="G150" s="18"/>
      <c r="H150" s="18"/>
      <c r="I150" s="18"/>
      <c r="J150" s="18"/>
      <c r="K150" s="18"/>
      <c r="L150" s="18"/>
      <c r="M150" s="18"/>
      <c r="N150" s="18"/>
      <c r="O150" s="18"/>
      <c r="P150" s="18"/>
      <c r="Q150" s="18"/>
      <c r="R150" s="18"/>
      <c r="S150" s="19"/>
      <c r="T150" s="18"/>
      <c r="U150" s="18"/>
      <c r="V150" s="18"/>
      <c r="W150" s="18"/>
      <c r="X150" s="18"/>
      <c r="Y150" s="18"/>
      <c r="Z150" s="18"/>
      <c r="AA150" s="18"/>
      <c r="AB150" s="18"/>
      <c r="AC150" s="18"/>
      <c r="AD150" s="18"/>
      <c r="AE150" s="18"/>
      <c r="AF150" s="18"/>
      <c r="AG150" s="18"/>
      <c r="AH150" s="18"/>
      <c r="AI150" s="18"/>
      <c r="AJ150" s="18"/>
      <c r="AK150" s="18"/>
      <c r="AL150" s="18"/>
      <c r="AM150" s="18"/>
      <c r="AN150" s="18"/>
      <c r="AO150" s="18"/>
      <c r="AP150" s="18"/>
      <c r="AQ150" s="18"/>
      <c r="AR150" s="18"/>
      <c r="AS150" s="18"/>
      <c r="AT150" s="18"/>
      <c r="AU150" s="18"/>
      <c r="AV150" s="18"/>
      <c r="AW150" s="18"/>
      <c r="AX150" s="18"/>
      <c r="AY150" s="18"/>
      <c r="AZ150" s="18"/>
      <c r="BA150" s="18"/>
      <c r="BB150" s="18"/>
      <c r="BC150" s="18"/>
      <c r="BD150" s="18"/>
      <c r="BE150" s="18"/>
      <c r="BF150" s="18"/>
      <c r="BG150" s="18"/>
      <c r="BH150" s="18"/>
      <c r="BI150" s="18"/>
      <c r="BJ150" s="18"/>
      <c r="BK150" s="18"/>
      <c r="BL150" s="18"/>
      <c r="BM150" s="18"/>
      <c r="BN150" s="18"/>
      <c r="BO150" s="18"/>
      <c r="BP150" s="18"/>
    </row>
    <row r="151" spans="4:68" s="16" customFormat="1">
      <c r="D151" s="17"/>
      <c r="E151" s="18"/>
      <c r="F151" s="18"/>
      <c r="G151" s="18"/>
      <c r="H151" s="18"/>
      <c r="I151" s="18"/>
      <c r="J151" s="18"/>
      <c r="K151" s="18"/>
      <c r="L151" s="18"/>
      <c r="M151" s="18"/>
      <c r="N151" s="18"/>
      <c r="O151" s="18"/>
      <c r="P151" s="18"/>
      <c r="Q151" s="18"/>
      <c r="R151" s="18"/>
      <c r="S151" s="19"/>
      <c r="T151" s="18"/>
      <c r="U151" s="18"/>
      <c r="V151" s="18"/>
      <c r="W151" s="18"/>
      <c r="X151" s="18"/>
      <c r="Y151" s="18"/>
      <c r="Z151" s="18"/>
      <c r="AA151" s="18"/>
      <c r="AB151" s="18"/>
      <c r="AC151" s="18"/>
      <c r="AD151" s="18"/>
      <c r="AE151" s="18"/>
      <c r="AF151" s="18"/>
      <c r="AG151" s="18"/>
      <c r="AH151" s="18"/>
      <c r="AI151" s="18"/>
      <c r="AJ151" s="18"/>
      <c r="AK151" s="18"/>
      <c r="AL151" s="18"/>
      <c r="AM151" s="18"/>
      <c r="AN151" s="18"/>
      <c r="AO151" s="18"/>
      <c r="AP151" s="18"/>
      <c r="AQ151" s="18"/>
      <c r="AR151" s="18"/>
      <c r="AS151" s="18"/>
      <c r="AT151" s="18"/>
      <c r="AU151" s="18"/>
      <c r="AV151" s="18"/>
      <c r="AW151" s="18"/>
      <c r="AX151" s="18"/>
      <c r="AY151" s="18"/>
      <c r="AZ151" s="18"/>
      <c r="BA151" s="18"/>
      <c r="BB151" s="18"/>
      <c r="BC151" s="18"/>
      <c r="BD151" s="18"/>
      <c r="BE151" s="18"/>
      <c r="BF151" s="18"/>
      <c r="BG151" s="18"/>
      <c r="BH151" s="18"/>
      <c r="BI151" s="18"/>
      <c r="BJ151" s="18"/>
      <c r="BK151" s="18"/>
      <c r="BL151" s="18"/>
      <c r="BM151" s="18"/>
      <c r="BN151" s="18"/>
      <c r="BO151" s="18"/>
      <c r="BP151" s="18"/>
    </row>
    <row r="152" spans="4:68" s="16" customFormat="1">
      <c r="D152" s="17"/>
      <c r="E152" s="18"/>
      <c r="F152" s="18"/>
      <c r="G152" s="18"/>
      <c r="H152" s="18"/>
      <c r="I152" s="18"/>
      <c r="J152" s="18"/>
      <c r="K152" s="18"/>
      <c r="L152" s="18"/>
      <c r="M152" s="18"/>
      <c r="N152" s="18"/>
      <c r="O152" s="18"/>
      <c r="P152" s="18"/>
      <c r="Q152" s="18"/>
      <c r="R152" s="18"/>
      <c r="S152" s="19"/>
      <c r="T152" s="18"/>
      <c r="U152" s="18"/>
      <c r="V152" s="18"/>
      <c r="W152" s="18"/>
      <c r="X152" s="18"/>
      <c r="Y152" s="18"/>
      <c r="Z152" s="18"/>
      <c r="AA152" s="18"/>
      <c r="AB152" s="18"/>
      <c r="AC152" s="18"/>
      <c r="AD152" s="18"/>
      <c r="AE152" s="18"/>
      <c r="AF152" s="18"/>
      <c r="AG152" s="18"/>
      <c r="AH152" s="18"/>
      <c r="AI152" s="18"/>
      <c r="AJ152" s="18"/>
      <c r="AK152" s="18"/>
      <c r="AL152" s="18"/>
      <c r="AM152" s="18"/>
      <c r="AN152" s="18"/>
      <c r="AO152" s="18"/>
      <c r="AP152" s="18"/>
      <c r="AQ152" s="18"/>
      <c r="AR152" s="18"/>
      <c r="AS152" s="18"/>
      <c r="AT152" s="18"/>
      <c r="AU152" s="18"/>
      <c r="AV152" s="18"/>
      <c r="AW152" s="18"/>
      <c r="AX152" s="18"/>
      <c r="AY152" s="18"/>
      <c r="AZ152" s="18"/>
      <c r="BA152" s="18"/>
      <c r="BB152" s="18"/>
      <c r="BC152" s="18"/>
      <c r="BD152" s="18"/>
      <c r="BE152" s="18"/>
      <c r="BF152" s="18"/>
      <c r="BG152" s="18"/>
      <c r="BH152" s="18"/>
      <c r="BI152" s="18"/>
      <c r="BJ152" s="18"/>
      <c r="BK152" s="18"/>
      <c r="BL152" s="18"/>
      <c r="BM152" s="18"/>
      <c r="BN152" s="18"/>
      <c r="BO152" s="18"/>
      <c r="BP152" s="18"/>
    </row>
    <row r="153" spans="4:68" s="16" customFormat="1">
      <c r="D153" s="17"/>
      <c r="E153" s="18"/>
      <c r="F153" s="18"/>
      <c r="G153" s="18"/>
      <c r="H153" s="18"/>
      <c r="I153" s="18"/>
      <c r="J153" s="18"/>
      <c r="K153" s="18"/>
      <c r="L153" s="18"/>
      <c r="M153" s="18"/>
      <c r="N153" s="18"/>
      <c r="O153" s="18"/>
      <c r="P153" s="18"/>
      <c r="Q153" s="18"/>
      <c r="R153" s="18"/>
      <c r="S153" s="19"/>
      <c r="T153" s="18"/>
      <c r="U153" s="18"/>
      <c r="V153" s="18"/>
      <c r="W153" s="18"/>
      <c r="X153" s="18"/>
      <c r="Y153" s="18"/>
      <c r="Z153" s="18"/>
      <c r="AA153" s="18"/>
      <c r="AB153" s="18"/>
      <c r="AC153" s="18"/>
      <c r="AD153" s="18"/>
      <c r="AE153" s="18"/>
      <c r="AF153" s="18"/>
      <c r="AG153" s="18"/>
      <c r="AH153" s="18"/>
      <c r="AI153" s="18"/>
      <c r="AJ153" s="18"/>
      <c r="AK153" s="18"/>
      <c r="AL153" s="18"/>
      <c r="AM153" s="18"/>
      <c r="AN153" s="18"/>
      <c r="AO153" s="18"/>
      <c r="AP153" s="18"/>
      <c r="AQ153" s="18"/>
      <c r="AR153" s="18"/>
      <c r="AS153" s="18"/>
      <c r="AT153" s="18"/>
      <c r="AU153" s="18"/>
      <c r="AV153" s="18"/>
      <c r="AW153" s="18"/>
      <c r="AX153" s="18"/>
      <c r="AY153" s="18"/>
      <c r="AZ153" s="18"/>
      <c r="BA153" s="18"/>
      <c r="BB153" s="18"/>
      <c r="BC153" s="18"/>
      <c r="BD153" s="18"/>
      <c r="BE153" s="18"/>
      <c r="BF153" s="18"/>
      <c r="BG153" s="18"/>
      <c r="BH153" s="18"/>
      <c r="BI153" s="18"/>
      <c r="BJ153" s="18"/>
      <c r="BK153" s="18"/>
      <c r="BL153" s="18"/>
      <c r="BM153" s="18"/>
      <c r="BN153" s="18"/>
      <c r="BO153" s="18"/>
      <c r="BP153" s="18"/>
    </row>
    <row r="154" spans="4:68" s="16" customFormat="1">
      <c r="D154" s="17"/>
      <c r="E154" s="18"/>
      <c r="F154" s="18"/>
      <c r="G154" s="18"/>
      <c r="H154" s="18"/>
      <c r="I154" s="18"/>
      <c r="J154" s="18"/>
      <c r="K154" s="18"/>
      <c r="L154" s="18"/>
      <c r="M154" s="18"/>
      <c r="N154" s="18"/>
      <c r="O154" s="18"/>
      <c r="P154" s="18"/>
      <c r="Q154" s="18"/>
      <c r="R154" s="18"/>
      <c r="S154" s="19"/>
      <c r="T154" s="18"/>
      <c r="U154" s="18"/>
      <c r="V154" s="18"/>
      <c r="W154" s="18"/>
      <c r="X154" s="18"/>
      <c r="Y154" s="18"/>
      <c r="Z154" s="18"/>
      <c r="AA154" s="18"/>
      <c r="AB154" s="18"/>
      <c r="AC154" s="18"/>
      <c r="AD154" s="18"/>
      <c r="AE154" s="18"/>
      <c r="AF154" s="18"/>
      <c r="AG154" s="18"/>
      <c r="AH154" s="18"/>
      <c r="AI154" s="18"/>
      <c r="AJ154" s="18"/>
      <c r="AK154" s="18"/>
      <c r="AL154" s="18"/>
      <c r="AM154" s="18"/>
      <c r="AN154" s="18"/>
      <c r="AO154" s="18"/>
      <c r="AP154" s="18"/>
      <c r="AQ154" s="18"/>
      <c r="AR154" s="18"/>
      <c r="AS154" s="18"/>
      <c r="AT154" s="18"/>
      <c r="AU154" s="18"/>
      <c r="AV154" s="18"/>
      <c r="AW154" s="18"/>
      <c r="AX154" s="18"/>
      <c r="AY154" s="18"/>
      <c r="AZ154" s="18"/>
      <c r="BA154" s="18"/>
      <c r="BB154" s="18"/>
      <c r="BC154" s="18"/>
      <c r="BD154" s="18"/>
      <c r="BE154" s="18"/>
      <c r="BF154" s="18"/>
      <c r="BG154" s="18"/>
      <c r="BH154" s="18"/>
      <c r="BI154" s="18"/>
      <c r="BJ154" s="18"/>
      <c r="BK154" s="18"/>
      <c r="BL154" s="18"/>
      <c r="BM154" s="18"/>
      <c r="BN154" s="18"/>
      <c r="BO154" s="18"/>
      <c r="BP154" s="18"/>
    </row>
    <row r="155" spans="4:68" s="16" customFormat="1">
      <c r="D155" s="17"/>
      <c r="E155" s="18"/>
      <c r="F155" s="18"/>
      <c r="G155" s="18"/>
      <c r="H155" s="18"/>
      <c r="I155" s="18"/>
      <c r="J155" s="18"/>
      <c r="K155" s="18"/>
      <c r="L155" s="18"/>
      <c r="M155" s="18"/>
      <c r="N155" s="18"/>
      <c r="O155" s="18"/>
      <c r="P155" s="18"/>
      <c r="Q155" s="18"/>
      <c r="R155" s="18"/>
      <c r="S155" s="19"/>
      <c r="T155" s="18"/>
      <c r="U155" s="18"/>
      <c r="V155" s="18"/>
      <c r="W155" s="18"/>
      <c r="X155" s="18"/>
      <c r="Y155" s="18"/>
      <c r="Z155" s="18"/>
      <c r="AA155" s="18"/>
      <c r="AB155" s="18"/>
      <c r="AC155" s="18"/>
      <c r="AD155" s="18"/>
      <c r="AE155" s="18"/>
      <c r="AF155" s="18"/>
      <c r="AG155" s="18"/>
      <c r="AH155" s="18"/>
      <c r="AI155" s="18"/>
      <c r="AJ155" s="18"/>
      <c r="AK155" s="18"/>
      <c r="AL155" s="18"/>
      <c r="AM155" s="18"/>
      <c r="AN155" s="18"/>
      <c r="AO155" s="18"/>
      <c r="AP155" s="18"/>
      <c r="AQ155" s="18"/>
      <c r="AR155" s="18"/>
      <c r="AS155" s="18"/>
      <c r="AT155" s="18"/>
      <c r="AU155" s="18"/>
      <c r="AV155" s="18"/>
      <c r="AW155" s="18"/>
      <c r="AX155" s="18"/>
      <c r="AY155" s="18"/>
      <c r="AZ155" s="18"/>
      <c r="BA155" s="18"/>
      <c r="BB155" s="18"/>
      <c r="BC155" s="18"/>
      <c r="BD155" s="18"/>
      <c r="BE155" s="18"/>
      <c r="BF155" s="18"/>
      <c r="BG155" s="18"/>
      <c r="BH155" s="18"/>
      <c r="BI155" s="18"/>
      <c r="BJ155" s="18"/>
      <c r="BK155" s="18"/>
      <c r="BL155" s="18"/>
      <c r="BM155" s="18"/>
      <c r="BN155" s="18"/>
      <c r="BO155" s="18"/>
      <c r="BP155" s="18"/>
    </row>
    <row r="156" spans="4:68" s="16" customFormat="1">
      <c r="D156" s="17"/>
      <c r="E156" s="18"/>
      <c r="F156" s="18"/>
      <c r="G156" s="18"/>
      <c r="H156" s="18"/>
      <c r="I156" s="18"/>
      <c r="J156" s="18"/>
      <c r="K156" s="18"/>
      <c r="L156" s="18"/>
      <c r="M156" s="18"/>
      <c r="N156" s="18"/>
      <c r="O156" s="18"/>
      <c r="P156" s="18"/>
      <c r="Q156" s="18"/>
      <c r="R156" s="18"/>
      <c r="S156" s="19"/>
      <c r="T156" s="18"/>
      <c r="U156" s="18"/>
      <c r="V156" s="18"/>
      <c r="W156" s="18"/>
      <c r="X156" s="18"/>
      <c r="Y156" s="18"/>
      <c r="Z156" s="18"/>
      <c r="AA156" s="18"/>
      <c r="AB156" s="18"/>
      <c r="AC156" s="18"/>
      <c r="AD156" s="18"/>
      <c r="AE156" s="18"/>
      <c r="AF156" s="18"/>
      <c r="AG156" s="18"/>
      <c r="AH156" s="18"/>
      <c r="AI156" s="18"/>
      <c r="AJ156" s="18"/>
      <c r="AK156" s="18"/>
      <c r="AL156" s="18"/>
      <c r="AM156" s="18"/>
      <c r="AN156" s="18"/>
      <c r="AO156" s="18"/>
      <c r="AP156" s="18"/>
      <c r="AQ156" s="18"/>
      <c r="AR156" s="18"/>
      <c r="AS156" s="18"/>
      <c r="AT156" s="18"/>
      <c r="AU156" s="18"/>
      <c r="AV156" s="18"/>
      <c r="AW156" s="18"/>
      <c r="AX156" s="18"/>
      <c r="AY156" s="18"/>
      <c r="AZ156" s="18"/>
      <c r="BA156" s="18"/>
      <c r="BB156" s="18"/>
      <c r="BC156" s="18"/>
      <c r="BD156" s="18"/>
      <c r="BE156" s="18"/>
      <c r="BF156" s="18"/>
      <c r="BG156" s="18"/>
      <c r="BH156" s="18"/>
      <c r="BI156" s="18"/>
      <c r="BJ156" s="18"/>
      <c r="BK156" s="18"/>
      <c r="BL156" s="18"/>
      <c r="BM156" s="18"/>
      <c r="BN156" s="18"/>
      <c r="BO156" s="18"/>
      <c r="BP156" s="18"/>
    </row>
    <row r="157" spans="4:68" s="16" customFormat="1">
      <c r="D157" s="17"/>
      <c r="E157" s="18"/>
      <c r="F157" s="18"/>
      <c r="G157" s="18"/>
      <c r="H157" s="18"/>
      <c r="I157" s="18"/>
      <c r="J157" s="18"/>
      <c r="K157" s="18"/>
      <c r="L157" s="18"/>
      <c r="M157" s="18"/>
      <c r="N157" s="18"/>
      <c r="O157" s="18"/>
      <c r="P157" s="18"/>
      <c r="Q157" s="18"/>
      <c r="R157" s="18"/>
      <c r="S157" s="19"/>
      <c r="T157" s="18"/>
      <c r="U157" s="18"/>
      <c r="V157" s="18"/>
      <c r="W157" s="18"/>
      <c r="X157" s="18"/>
      <c r="Y157" s="18"/>
      <c r="Z157" s="18"/>
      <c r="AA157" s="18"/>
      <c r="AB157" s="18"/>
      <c r="AC157" s="18"/>
      <c r="AD157" s="18"/>
      <c r="AE157" s="18"/>
      <c r="AF157" s="18"/>
      <c r="AG157" s="18"/>
      <c r="AH157" s="18"/>
      <c r="AI157" s="18"/>
      <c r="AJ157" s="18"/>
      <c r="AK157" s="18"/>
      <c r="AL157" s="18"/>
      <c r="AM157" s="18"/>
      <c r="AN157" s="18"/>
      <c r="AO157" s="18"/>
      <c r="AP157" s="18"/>
      <c r="AQ157" s="18"/>
      <c r="AR157" s="18"/>
      <c r="AS157" s="18"/>
      <c r="AT157" s="18"/>
      <c r="AU157" s="18"/>
      <c r="AV157" s="18"/>
      <c r="AW157" s="18"/>
      <c r="AX157" s="18"/>
      <c r="AY157" s="18"/>
      <c r="AZ157" s="18"/>
      <c r="BA157" s="18"/>
      <c r="BB157" s="18"/>
      <c r="BC157" s="18"/>
      <c r="BD157" s="18"/>
      <c r="BE157" s="18"/>
      <c r="BF157" s="18"/>
      <c r="BG157" s="18"/>
      <c r="BH157" s="18"/>
      <c r="BI157" s="18"/>
      <c r="BJ157" s="18"/>
      <c r="BK157" s="18"/>
      <c r="BL157" s="18"/>
      <c r="BM157" s="18"/>
      <c r="BN157" s="18"/>
      <c r="BO157" s="18"/>
      <c r="BP157" s="18"/>
    </row>
    <row r="158" spans="4:68" s="16" customFormat="1">
      <c r="D158" s="17"/>
      <c r="E158" s="18"/>
      <c r="F158" s="18"/>
      <c r="G158" s="18"/>
      <c r="H158" s="18"/>
      <c r="I158" s="18"/>
      <c r="J158" s="18"/>
      <c r="K158" s="18"/>
      <c r="L158" s="18"/>
      <c r="M158" s="18"/>
      <c r="N158" s="18"/>
      <c r="O158" s="18"/>
      <c r="P158" s="18"/>
      <c r="Q158" s="18"/>
      <c r="R158" s="18"/>
      <c r="S158" s="19"/>
      <c r="T158" s="18"/>
      <c r="U158" s="18"/>
      <c r="V158" s="18"/>
      <c r="W158" s="18"/>
      <c r="X158" s="18"/>
      <c r="Y158" s="18"/>
      <c r="Z158" s="18"/>
      <c r="AA158" s="18"/>
      <c r="AB158" s="18"/>
      <c r="AC158" s="18"/>
      <c r="AD158" s="18"/>
      <c r="AE158" s="18"/>
      <c r="AF158" s="18"/>
      <c r="AG158" s="18"/>
      <c r="AH158" s="18"/>
      <c r="AI158" s="18"/>
      <c r="AJ158" s="18"/>
      <c r="AK158" s="18"/>
      <c r="AL158" s="18"/>
      <c r="AM158" s="18"/>
      <c r="AN158" s="18"/>
      <c r="AO158" s="18"/>
      <c r="AP158" s="18"/>
      <c r="AQ158" s="18"/>
      <c r="AR158" s="18"/>
      <c r="AS158" s="18"/>
      <c r="AT158" s="18"/>
      <c r="AU158" s="18"/>
      <c r="AV158" s="18"/>
      <c r="AW158" s="18"/>
      <c r="AX158" s="18"/>
      <c r="AY158" s="18"/>
      <c r="AZ158" s="18"/>
      <c r="BA158" s="18"/>
      <c r="BB158" s="18"/>
      <c r="BC158" s="18"/>
      <c r="BD158" s="18"/>
      <c r="BE158" s="18"/>
      <c r="BF158" s="18"/>
      <c r="BG158" s="18"/>
      <c r="BH158" s="18"/>
      <c r="BI158" s="18"/>
      <c r="BJ158" s="18"/>
      <c r="BK158" s="18"/>
      <c r="BL158" s="18"/>
      <c r="BM158" s="18"/>
      <c r="BN158" s="18"/>
      <c r="BO158" s="18"/>
      <c r="BP158" s="18"/>
    </row>
    <row r="159" spans="4:68" s="16" customFormat="1">
      <c r="D159" s="17"/>
      <c r="E159" s="18"/>
      <c r="F159" s="18"/>
      <c r="G159" s="18"/>
      <c r="H159" s="18"/>
      <c r="I159" s="18"/>
      <c r="J159" s="18"/>
      <c r="K159" s="18"/>
      <c r="L159" s="18"/>
      <c r="M159" s="18"/>
      <c r="N159" s="18"/>
      <c r="O159" s="18"/>
      <c r="P159" s="18"/>
      <c r="Q159" s="18"/>
      <c r="R159" s="18"/>
      <c r="S159" s="19"/>
      <c r="T159" s="18"/>
      <c r="U159" s="18"/>
      <c r="V159" s="18"/>
      <c r="W159" s="18"/>
      <c r="X159" s="18"/>
      <c r="Y159" s="18"/>
      <c r="Z159" s="18"/>
      <c r="AA159" s="18"/>
      <c r="AB159" s="18"/>
      <c r="AC159" s="18"/>
      <c r="AD159" s="18"/>
      <c r="AE159" s="18"/>
      <c r="AF159" s="18"/>
      <c r="AG159" s="18"/>
      <c r="AH159" s="18"/>
      <c r="AI159" s="18"/>
      <c r="AJ159" s="18"/>
      <c r="AK159" s="18"/>
      <c r="AL159" s="18"/>
      <c r="AM159" s="18"/>
      <c r="AN159" s="18"/>
      <c r="AO159" s="18"/>
      <c r="AP159" s="18"/>
      <c r="AQ159" s="18"/>
      <c r="AR159" s="18"/>
      <c r="AS159" s="18"/>
      <c r="AT159" s="18"/>
      <c r="AU159" s="18"/>
      <c r="AV159" s="18"/>
      <c r="AW159" s="18"/>
      <c r="AX159" s="18"/>
      <c r="AY159" s="18"/>
      <c r="AZ159" s="18"/>
      <c r="BA159" s="18"/>
      <c r="BB159" s="18"/>
      <c r="BC159" s="18"/>
      <c r="BD159" s="18"/>
      <c r="BE159" s="18"/>
      <c r="BF159" s="18"/>
      <c r="BG159" s="18"/>
      <c r="BH159" s="18"/>
      <c r="BI159" s="18"/>
      <c r="BJ159" s="18"/>
      <c r="BK159" s="18"/>
      <c r="BL159" s="18"/>
      <c r="BM159" s="18"/>
      <c r="BN159" s="18"/>
      <c r="BO159" s="18"/>
      <c r="BP159" s="18"/>
    </row>
    <row r="160" spans="4:68" s="16" customFormat="1">
      <c r="D160" s="17"/>
      <c r="E160" s="18"/>
      <c r="F160" s="18"/>
      <c r="G160" s="18"/>
      <c r="H160" s="18"/>
      <c r="I160" s="18"/>
      <c r="J160" s="18"/>
      <c r="K160" s="18"/>
      <c r="L160" s="18"/>
      <c r="M160" s="18"/>
      <c r="N160" s="18"/>
      <c r="O160" s="18"/>
      <c r="P160" s="18"/>
      <c r="Q160" s="18"/>
      <c r="R160" s="18"/>
      <c r="S160" s="19"/>
      <c r="T160" s="18"/>
      <c r="U160" s="18"/>
      <c r="V160" s="18"/>
      <c r="W160" s="18"/>
      <c r="X160" s="18"/>
      <c r="Y160" s="18"/>
      <c r="Z160" s="18"/>
      <c r="AA160" s="18"/>
      <c r="AB160" s="18"/>
      <c r="AC160" s="18"/>
      <c r="AD160" s="18"/>
      <c r="AE160" s="18"/>
      <c r="AF160" s="18"/>
      <c r="AG160" s="18"/>
      <c r="AH160" s="18"/>
      <c r="AI160" s="18"/>
      <c r="AJ160" s="18"/>
      <c r="AK160" s="18"/>
      <c r="AL160" s="18"/>
      <c r="AM160" s="18"/>
      <c r="AN160" s="18"/>
      <c r="AO160" s="18"/>
      <c r="AP160" s="18"/>
      <c r="AQ160" s="18"/>
      <c r="AR160" s="18"/>
      <c r="AS160" s="18"/>
      <c r="AT160" s="18"/>
      <c r="AU160" s="18"/>
      <c r="AV160" s="18"/>
      <c r="AW160" s="18"/>
      <c r="AX160" s="18"/>
      <c r="AY160" s="18"/>
      <c r="AZ160" s="18"/>
      <c r="BA160" s="18"/>
      <c r="BB160" s="18"/>
      <c r="BC160" s="18"/>
      <c r="BD160" s="18"/>
      <c r="BE160" s="18"/>
      <c r="BF160" s="18"/>
      <c r="BG160" s="18"/>
      <c r="BH160" s="18"/>
      <c r="BI160" s="18"/>
      <c r="BJ160" s="18"/>
      <c r="BK160" s="18"/>
      <c r="BL160" s="18"/>
      <c r="BM160" s="18"/>
      <c r="BN160" s="18"/>
      <c r="BO160" s="18"/>
      <c r="BP160" s="18"/>
    </row>
    <row r="161" spans="4:68" s="16" customFormat="1">
      <c r="D161" s="17"/>
      <c r="E161" s="18"/>
      <c r="F161" s="18"/>
      <c r="G161" s="18"/>
      <c r="H161" s="18"/>
      <c r="I161" s="18"/>
      <c r="J161" s="18"/>
      <c r="K161" s="18"/>
      <c r="L161" s="18"/>
      <c r="M161" s="18"/>
      <c r="N161" s="18"/>
      <c r="O161" s="18"/>
      <c r="P161" s="18"/>
      <c r="Q161" s="18"/>
      <c r="R161" s="18"/>
      <c r="S161" s="19"/>
      <c r="T161" s="18"/>
      <c r="U161" s="18"/>
      <c r="V161" s="18"/>
      <c r="W161" s="18"/>
      <c r="X161" s="18"/>
      <c r="Y161" s="18"/>
      <c r="Z161" s="18"/>
      <c r="AA161" s="18"/>
      <c r="AB161" s="18"/>
      <c r="AC161" s="18"/>
      <c r="AD161" s="18"/>
      <c r="AE161" s="18"/>
      <c r="AF161" s="18"/>
      <c r="AG161" s="18"/>
      <c r="AH161" s="18"/>
      <c r="AI161" s="18"/>
      <c r="AJ161" s="18"/>
      <c r="AK161" s="18"/>
      <c r="AL161" s="18"/>
      <c r="AM161" s="18"/>
      <c r="AN161" s="18"/>
      <c r="AO161" s="18"/>
      <c r="AP161" s="18"/>
      <c r="AQ161" s="18"/>
      <c r="AR161" s="18"/>
      <c r="AS161" s="18"/>
      <c r="AT161" s="18"/>
      <c r="AU161" s="18"/>
      <c r="AV161" s="18"/>
      <c r="AW161" s="18"/>
      <c r="AX161" s="18"/>
      <c r="AY161" s="18"/>
      <c r="AZ161" s="18"/>
      <c r="BA161" s="18"/>
      <c r="BB161" s="18"/>
      <c r="BC161" s="18"/>
      <c r="BD161" s="18"/>
      <c r="BE161" s="18"/>
      <c r="BF161" s="18"/>
      <c r="BG161" s="18"/>
      <c r="BH161" s="18"/>
      <c r="BI161" s="18"/>
      <c r="BJ161" s="18"/>
      <c r="BK161" s="18"/>
      <c r="BL161" s="18"/>
      <c r="BM161" s="18"/>
      <c r="BN161" s="18"/>
      <c r="BO161" s="18"/>
      <c r="BP161" s="18"/>
    </row>
    <row r="162" spans="4:68" s="16" customFormat="1">
      <c r="D162" s="17"/>
      <c r="E162" s="18"/>
      <c r="F162" s="18"/>
      <c r="G162" s="18"/>
      <c r="H162" s="18"/>
      <c r="I162" s="18"/>
      <c r="J162" s="18"/>
      <c r="K162" s="18"/>
      <c r="L162" s="18"/>
      <c r="M162" s="18"/>
      <c r="N162" s="18"/>
      <c r="O162" s="18"/>
      <c r="P162" s="18"/>
      <c r="Q162" s="18"/>
      <c r="R162" s="18"/>
      <c r="S162" s="19"/>
      <c r="T162" s="18"/>
      <c r="U162" s="18"/>
      <c r="V162" s="18"/>
      <c r="W162" s="18"/>
      <c r="X162" s="18"/>
      <c r="Y162" s="18"/>
      <c r="Z162" s="18"/>
      <c r="AA162" s="18"/>
      <c r="AB162" s="18"/>
      <c r="AC162" s="18"/>
      <c r="AD162" s="18"/>
      <c r="AE162" s="18"/>
      <c r="AF162" s="18"/>
      <c r="AG162" s="18"/>
      <c r="AH162" s="18"/>
      <c r="AI162" s="18"/>
      <c r="AJ162" s="18"/>
      <c r="AK162" s="18"/>
      <c r="AL162" s="18"/>
      <c r="AM162" s="18"/>
      <c r="AN162" s="18"/>
      <c r="AO162" s="18"/>
      <c r="AP162" s="18"/>
      <c r="AQ162" s="18"/>
      <c r="AR162" s="18"/>
      <c r="AS162" s="18"/>
      <c r="AT162" s="18"/>
      <c r="AU162" s="18"/>
      <c r="AV162" s="18"/>
      <c r="AW162" s="18"/>
      <c r="AX162" s="18"/>
      <c r="AY162" s="18"/>
      <c r="AZ162" s="18"/>
      <c r="BA162" s="18"/>
      <c r="BB162" s="18"/>
      <c r="BC162" s="18"/>
      <c r="BD162" s="18"/>
      <c r="BE162" s="18"/>
      <c r="BF162" s="18"/>
      <c r="BG162" s="18"/>
      <c r="BH162" s="18"/>
      <c r="BI162" s="18"/>
      <c r="BJ162" s="18"/>
      <c r="BK162" s="18"/>
      <c r="BL162" s="18"/>
      <c r="BM162" s="18"/>
      <c r="BN162" s="18"/>
      <c r="BO162" s="18"/>
      <c r="BP162" s="18"/>
    </row>
    <row r="163" spans="4:68" s="16" customFormat="1">
      <c r="D163" s="17"/>
      <c r="E163" s="18"/>
      <c r="F163" s="18"/>
      <c r="G163" s="18"/>
      <c r="H163" s="18"/>
      <c r="I163" s="18"/>
      <c r="J163" s="18"/>
      <c r="K163" s="18"/>
      <c r="L163" s="18"/>
      <c r="M163" s="18"/>
      <c r="N163" s="18"/>
      <c r="O163" s="18"/>
      <c r="P163" s="18"/>
      <c r="Q163" s="18"/>
      <c r="R163" s="18"/>
      <c r="S163" s="19"/>
      <c r="T163" s="18"/>
      <c r="U163" s="18"/>
      <c r="V163" s="18"/>
      <c r="W163" s="18"/>
      <c r="X163" s="18"/>
      <c r="Y163" s="18"/>
      <c r="Z163" s="18"/>
      <c r="AA163" s="18"/>
      <c r="AB163" s="18"/>
      <c r="AC163" s="18"/>
      <c r="AD163" s="18"/>
      <c r="AE163" s="18"/>
      <c r="AF163" s="18"/>
      <c r="AG163" s="18"/>
      <c r="AH163" s="18"/>
      <c r="AI163" s="18"/>
      <c r="AJ163" s="18"/>
      <c r="AK163" s="18"/>
      <c r="AL163" s="18"/>
      <c r="AM163" s="18"/>
      <c r="AN163" s="18"/>
      <c r="AO163" s="18"/>
      <c r="AP163" s="18"/>
      <c r="AQ163" s="18"/>
      <c r="AR163" s="18"/>
      <c r="AS163" s="18"/>
      <c r="AT163" s="18"/>
      <c r="AU163" s="18"/>
      <c r="AV163" s="18"/>
      <c r="AW163" s="18"/>
      <c r="AX163" s="18"/>
      <c r="AY163" s="18"/>
      <c r="AZ163" s="18"/>
      <c r="BA163" s="18"/>
      <c r="BB163" s="18"/>
      <c r="BC163" s="18"/>
      <c r="BD163" s="18"/>
      <c r="BE163" s="18"/>
      <c r="BF163" s="18"/>
      <c r="BG163" s="18"/>
      <c r="BH163" s="18"/>
      <c r="BI163" s="18"/>
      <c r="BJ163" s="18"/>
      <c r="BK163" s="18"/>
      <c r="BL163" s="18"/>
      <c r="BM163" s="18"/>
      <c r="BN163" s="18"/>
      <c r="BO163" s="18"/>
      <c r="BP163" s="18"/>
    </row>
    <row r="164" spans="4:68" s="16" customFormat="1">
      <c r="D164" s="17"/>
      <c r="E164" s="18"/>
      <c r="F164" s="18"/>
      <c r="G164" s="18"/>
      <c r="H164" s="18"/>
      <c r="I164" s="18"/>
      <c r="J164" s="18"/>
      <c r="K164" s="18"/>
      <c r="L164" s="18"/>
      <c r="M164" s="18"/>
      <c r="N164" s="18"/>
      <c r="O164" s="18"/>
      <c r="P164" s="18"/>
      <c r="Q164" s="18"/>
      <c r="R164" s="18"/>
      <c r="S164" s="19"/>
      <c r="T164" s="18"/>
      <c r="U164" s="18"/>
      <c r="V164" s="18"/>
      <c r="W164" s="18"/>
      <c r="X164" s="18"/>
      <c r="Y164" s="18"/>
      <c r="Z164" s="18"/>
      <c r="AA164" s="18"/>
      <c r="AB164" s="18"/>
      <c r="AC164" s="18"/>
      <c r="AD164" s="18"/>
      <c r="AE164" s="18"/>
      <c r="AF164" s="18"/>
      <c r="AG164" s="18"/>
      <c r="AH164" s="18"/>
      <c r="AI164" s="18"/>
      <c r="AJ164" s="18"/>
      <c r="AK164" s="18"/>
      <c r="AL164" s="18"/>
      <c r="AM164" s="18"/>
      <c r="AN164" s="18"/>
      <c r="AO164" s="18"/>
      <c r="AP164" s="18"/>
      <c r="AQ164" s="18"/>
      <c r="AR164" s="18"/>
      <c r="AS164" s="18"/>
      <c r="AT164" s="18"/>
      <c r="AU164" s="18"/>
      <c r="AV164" s="18"/>
      <c r="AW164" s="18"/>
      <c r="AX164" s="18"/>
      <c r="AY164" s="18"/>
      <c r="AZ164" s="18"/>
      <c r="BA164" s="18"/>
      <c r="BB164" s="18"/>
      <c r="BC164" s="18"/>
      <c r="BD164" s="18"/>
      <c r="BE164" s="18"/>
      <c r="BF164" s="18"/>
      <c r="BG164" s="18"/>
      <c r="BH164" s="18"/>
      <c r="BI164" s="18"/>
      <c r="BJ164" s="18"/>
      <c r="BK164" s="18"/>
      <c r="BL164" s="18"/>
      <c r="BM164" s="18"/>
      <c r="BN164" s="18"/>
      <c r="BO164" s="18"/>
      <c r="BP164" s="18"/>
    </row>
    <row r="165" spans="4:68" s="16" customFormat="1">
      <c r="D165" s="17"/>
      <c r="E165" s="18"/>
      <c r="F165" s="18"/>
      <c r="G165" s="18"/>
      <c r="H165" s="18"/>
      <c r="I165" s="18"/>
      <c r="J165" s="18"/>
      <c r="K165" s="18"/>
      <c r="L165" s="18"/>
      <c r="M165" s="18"/>
      <c r="N165" s="18"/>
      <c r="O165" s="18"/>
      <c r="P165" s="18"/>
      <c r="Q165" s="18"/>
      <c r="R165" s="18"/>
      <c r="S165" s="19"/>
      <c r="T165" s="18"/>
      <c r="U165" s="18"/>
      <c r="V165" s="18"/>
      <c r="W165" s="18"/>
      <c r="X165" s="18"/>
      <c r="Y165" s="18"/>
      <c r="Z165" s="18"/>
      <c r="AA165" s="18"/>
      <c r="AB165" s="18"/>
      <c r="AC165" s="18"/>
      <c r="AD165" s="18"/>
      <c r="AE165" s="18"/>
      <c r="AF165" s="18"/>
      <c r="AG165" s="18"/>
      <c r="AH165" s="18"/>
      <c r="AI165" s="18"/>
      <c r="AJ165" s="18"/>
      <c r="AK165" s="18"/>
      <c r="AL165" s="18"/>
      <c r="AM165" s="18"/>
      <c r="AN165" s="18"/>
      <c r="AO165" s="18"/>
      <c r="AP165" s="18"/>
      <c r="AQ165" s="18"/>
      <c r="AR165" s="18"/>
      <c r="AS165" s="18"/>
      <c r="AT165" s="18"/>
      <c r="AU165" s="18"/>
      <c r="AV165" s="18"/>
      <c r="AW165" s="18"/>
      <c r="AX165" s="18"/>
      <c r="AY165" s="18"/>
      <c r="AZ165" s="18"/>
      <c r="BA165" s="18"/>
      <c r="BB165" s="18"/>
      <c r="BC165" s="18"/>
      <c r="BD165" s="18"/>
      <c r="BE165" s="18"/>
      <c r="BF165" s="18"/>
      <c r="BG165" s="18"/>
      <c r="BH165" s="18"/>
      <c r="BI165" s="18"/>
      <c r="BJ165" s="18"/>
      <c r="BK165" s="18"/>
      <c r="BL165" s="18"/>
      <c r="BM165" s="18"/>
      <c r="BN165" s="18"/>
      <c r="BO165" s="18"/>
      <c r="BP165" s="18"/>
    </row>
    <row r="166" spans="4:68" s="16" customFormat="1">
      <c r="D166" s="17"/>
      <c r="E166" s="18"/>
      <c r="F166" s="18"/>
      <c r="G166" s="18"/>
      <c r="H166" s="18"/>
      <c r="I166" s="18"/>
      <c r="J166" s="18"/>
      <c r="K166" s="18"/>
      <c r="L166" s="18"/>
      <c r="M166" s="18"/>
      <c r="N166" s="18"/>
      <c r="O166" s="18"/>
      <c r="P166" s="18"/>
      <c r="Q166" s="18"/>
      <c r="R166" s="18"/>
      <c r="S166" s="19"/>
      <c r="T166" s="18"/>
      <c r="U166" s="18"/>
      <c r="V166" s="18"/>
      <c r="W166" s="18"/>
      <c r="X166" s="18"/>
      <c r="Y166" s="18"/>
      <c r="Z166" s="18"/>
      <c r="AA166" s="18"/>
      <c r="AB166" s="18"/>
      <c r="AC166" s="18"/>
      <c r="AD166" s="18"/>
      <c r="AE166" s="18"/>
      <c r="AF166" s="18"/>
      <c r="AG166" s="18"/>
      <c r="AH166" s="18"/>
      <c r="AI166" s="18"/>
      <c r="AJ166" s="18"/>
      <c r="AK166" s="18"/>
      <c r="AL166" s="18"/>
      <c r="AM166" s="18"/>
      <c r="AN166" s="18"/>
      <c r="AO166" s="18"/>
      <c r="AP166" s="18"/>
      <c r="AQ166" s="18"/>
      <c r="AR166" s="18"/>
      <c r="AS166" s="18"/>
      <c r="AT166" s="18"/>
      <c r="AU166" s="18"/>
      <c r="AV166" s="18"/>
      <c r="AW166" s="18"/>
      <c r="AX166" s="18"/>
      <c r="AY166" s="18"/>
      <c r="AZ166" s="18"/>
      <c r="BA166" s="18"/>
      <c r="BB166" s="18"/>
      <c r="BC166" s="18"/>
      <c r="BD166" s="18"/>
      <c r="BE166" s="18"/>
      <c r="BF166" s="18"/>
      <c r="BG166" s="18"/>
      <c r="BH166" s="18"/>
      <c r="BI166" s="18"/>
      <c r="BJ166" s="18"/>
      <c r="BK166" s="18"/>
      <c r="BL166" s="18"/>
      <c r="BM166" s="18"/>
      <c r="BN166" s="18"/>
      <c r="BO166" s="18"/>
      <c r="BP166" s="18"/>
    </row>
    <row r="167" spans="4:68" s="16" customFormat="1">
      <c r="D167" s="17"/>
      <c r="E167" s="18"/>
      <c r="F167" s="18"/>
      <c r="G167" s="18"/>
      <c r="H167" s="18"/>
      <c r="I167" s="18"/>
      <c r="J167" s="18"/>
      <c r="K167" s="18"/>
      <c r="L167" s="18"/>
      <c r="M167" s="18"/>
      <c r="N167" s="18"/>
      <c r="O167" s="18"/>
      <c r="P167" s="18"/>
      <c r="Q167" s="18"/>
      <c r="R167" s="18"/>
      <c r="S167" s="19"/>
      <c r="T167" s="18"/>
      <c r="U167" s="18"/>
      <c r="V167" s="18"/>
      <c r="W167" s="18"/>
      <c r="X167" s="18"/>
      <c r="Y167" s="18"/>
      <c r="Z167" s="18"/>
      <c r="AA167" s="18"/>
      <c r="AB167" s="18"/>
      <c r="AC167" s="18"/>
      <c r="AD167" s="18"/>
      <c r="AE167" s="18"/>
      <c r="AF167" s="18"/>
      <c r="AG167" s="18"/>
      <c r="AH167" s="18"/>
      <c r="AI167" s="18"/>
      <c r="AJ167" s="18"/>
      <c r="AK167" s="18"/>
      <c r="AL167" s="18"/>
      <c r="AM167" s="18"/>
      <c r="AN167" s="18"/>
      <c r="AO167" s="18"/>
      <c r="AP167" s="18"/>
      <c r="AQ167" s="18"/>
      <c r="AR167" s="18"/>
      <c r="AS167" s="18"/>
      <c r="AT167" s="18"/>
      <c r="AU167" s="18"/>
      <c r="AV167" s="18"/>
      <c r="AW167" s="18"/>
      <c r="AX167" s="18"/>
      <c r="AY167" s="18"/>
      <c r="AZ167" s="18"/>
      <c r="BA167" s="18"/>
      <c r="BB167" s="18"/>
      <c r="BC167" s="18"/>
      <c r="BD167" s="18"/>
      <c r="BE167" s="18"/>
      <c r="BF167" s="18"/>
      <c r="BG167" s="18"/>
      <c r="BH167" s="18"/>
      <c r="BI167" s="18"/>
      <c r="BJ167" s="18"/>
      <c r="BK167" s="18"/>
      <c r="BL167" s="18"/>
      <c r="BM167" s="18"/>
      <c r="BN167" s="18"/>
      <c r="BO167" s="18"/>
      <c r="BP167" s="18"/>
    </row>
    <row r="168" spans="4:68" s="16" customFormat="1">
      <c r="D168" s="17"/>
      <c r="E168" s="18"/>
      <c r="F168" s="18"/>
      <c r="G168" s="18"/>
      <c r="H168" s="18"/>
      <c r="I168" s="18"/>
      <c r="J168" s="18"/>
      <c r="K168" s="18"/>
      <c r="L168" s="18"/>
      <c r="M168" s="18"/>
      <c r="N168" s="18"/>
      <c r="O168" s="18"/>
      <c r="P168" s="18"/>
      <c r="Q168" s="18"/>
      <c r="R168" s="18"/>
      <c r="S168" s="19"/>
      <c r="T168" s="18"/>
      <c r="U168" s="18"/>
      <c r="V168" s="18"/>
      <c r="W168" s="18"/>
      <c r="X168" s="18"/>
      <c r="Y168" s="18"/>
      <c r="Z168" s="18"/>
      <c r="AA168" s="18"/>
      <c r="AB168" s="18"/>
      <c r="AC168" s="18"/>
      <c r="AD168" s="18"/>
      <c r="AE168" s="18"/>
      <c r="AF168" s="18"/>
      <c r="AG168" s="18"/>
      <c r="AH168" s="18"/>
      <c r="AI168" s="18"/>
      <c r="AJ168" s="18"/>
      <c r="AK168" s="18"/>
      <c r="AL168" s="18"/>
      <c r="AM168" s="18"/>
      <c r="AN168" s="18"/>
      <c r="AO168" s="18"/>
      <c r="AP168" s="18"/>
      <c r="AQ168" s="18"/>
      <c r="AR168" s="18"/>
      <c r="AS168" s="18"/>
      <c r="AT168" s="18"/>
      <c r="AU168" s="18"/>
      <c r="AV168" s="18"/>
      <c r="AW168" s="18"/>
      <c r="AX168" s="18"/>
      <c r="AY168" s="18"/>
      <c r="AZ168" s="18"/>
      <c r="BA168" s="18"/>
      <c r="BB168" s="18"/>
      <c r="BC168" s="18"/>
      <c r="BD168" s="18"/>
      <c r="BE168" s="18"/>
      <c r="BF168" s="18"/>
      <c r="BG168" s="18"/>
      <c r="BH168" s="18"/>
      <c r="BI168" s="18"/>
      <c r="BJ168" s="18"/>
      <c r="BK168" s="18"/>
      <c r="BL168" s="18"/>
      <c r="BM168" s="18"/>
      <c r="BN168" s="18"/>
      <c r="BO168" s="18"/>
      <c r="BP168" s="18"/>
    </row>
    <row r="169" spans="4:68" s="16" customFormat="1">
      <c r="D169" s="17"/>
      <c r="E169" s="18"/>
      <c r="F169" s="18"/>
      <c r="G169" s="18"/>
      <c r="H169" s="18"/>
      <c r="I169" s="18"/>
      <c r="J169" s="18"/>
      <c r="K169" s="18"/>
      <c r="L169" s="18"/>
      <c r="M169" s="18"/>
      <c r="N169" s="18"/>
      <c r="O169" s="18"/>
      <c r="P169" s="18"/>
      <c r="Q169" s="18"/>
      <c r="R169" s="18"/>
      <c r="S169" s="19"/>
      <c r="T169" s="18"/>
      <c r="U169" s="18"/>
      <c r="V169" s="18"/>
      <c r="W169" s="18"/>
      <c r="X169" s="18"/>
      <c r="Y169" s="18"/>
      <c r="Z169" s="18"/>
      <c r="AA169" s="18"/>
      <c r="AB169" s="18"/>
      <c r="AC169" s="18"/>
      <c r="AD169" s="18"/>
      <c r="AE169" s="18"/>
      <c r="AF169" s="18"/>
      <c r="AG169" s="18"/>
      <c r="AH169" s="18"/>
      <c r="AI169" s="18"/>
      <c r="AJ169" s="18"/>
      <c r="AK169" s="18"/>
      <c r="AL169" s="18"/>
      <c r="AM169" s="18"/>
      <c r="AN169" s="18"/>
      <c r="AO169" s="18"/>
      <c r="AP169" s="18"/>
      <c r="AQ169" s="18"/>
      <c r="AR169" s="18"/>
      <c r="AS169" s="18"/>
      <c r="AT169" s="18"/>
      <c r="AU169" s="18"/>
      <c r="AV169" s="18"/>
      <c r="AW169" s="18"/>
      <c r="AX169" s="18"/>
      <c r="AY169" s="18"/>
      <c r="AZ169" s="18"/>
      <c r="BA169" s="18"/>
      <c r="BB169" s="18"/>
      <c r="BC169" s="18"/>
      <c r="BD169" s="18"/>
      <c r="BE169" s="18"/>
      <c r="BF169" s="18"/>
      <c r="BG169" s="18"/>
      <c r="BH169" s="18"/>
      <c r="BI169" s="18"/>
      <c r="BJ169" s="18"/>
      <c r="BK169" s="18"/>
      <c r="BL169" s="18"/>
      <c r="BM169" s="18"/>
      <c r="BN169" s="18"/>
      <c r="BO169" s="18"/>
      <c r="BP169" s="18"/>
    </row>
    <row r="170" spans="4:68" s="16" customFormat="1">
      <c r="D170" s="17"/>
      <c r="E170" s="18"/>
      <c r="F170" s="18"/>
      <c r="G170" s="18"/>
      <c r="H170" s="18"/>
      <c r="I170" s="18"/>
      <c r="J170" s="18"/>
      <c r="K170" s="18"/>
      <c r="L170" s="18"/>
      <c r="M170" s="18"/>
      <c r="N170" s="18"/>
      <c r="O170" s="18"/>
      <c r="P170" s="18"/>
      <c r="Q170" s="18"/>
      <c r="R170" s="18"/>
      <c r="S170" s="19"/>
      <c r="T170" s="18"/>
      <c r="U170" s="18"/>
      <c r="V170" s="18"/>
      <c r="W170" s="18"/>
      <c r="X170" s="18"/>
      <c r="Y170" s="18"/>
      <c r="Z170" s="18"/>
      <c r="AA170" s="18"/>
      <c r="AB170" s="18"/>
      <c r="AC170" s="18"/>
      <c r="AD170" s="18"/>
      <c r="AE170" s="18"/>
      <c r="AF170" s="18"/>
      <c r="AG170" s="18"/>
      <c r="AH170" s="18"/>
      <c r="AI170" s="18"/>
      <c r="AJ170" s="18"/>
      <c r="AK170" s="18"/>
      <c r="AL170" s="18"/>
      <c r="AM170" s="18"/>
      <c r="AN170" s="18"/>
      <c r="AO170" s="18"/>
      <c r="AP170" s="18"/>
      <c r="AQ170" s="18"/>
      <c r="AR170" s="18"/>
      <c r="AS170" s="18"/>
      <c r="AT170" s="18"/>
      <c r="AU170" s="18"/>
      <c r="AV170" s="18"/>
      <c r="AW170" s="18"/>
      <c r="AX170" s="18"/>
      <c r="AY170" s="18"/>
      <c r="AZ170" s="18"/>
      <c r="BA170" s="18"/>
      <c r="BB170" s="18"/>
      <c r="BC170" s="18"/>
      <c r="BD170" s="18"/>
      <c r="BE170" s="18"/>
      <c r="BF170" s="18"/>
      <c r="BG170" s="18"/>
      <c r="BH170" s="18"/>
      <c r="BI170" s="18"/>
      <c r="BJ170" s="18"/>
      <c r="BK170" s="18"/>
      <c r="BL170" s="18"/>
      <c r="BM170" s="18"/>
      <c r="BN170" s="18"/>
      <c r="BO170" s="18"/>
      <c r="BP170" s="18"/>
    </row>
    <row r="171" spans="4:68" s="16" customFormat="1">
      <c r="D171" s="17"/>
      <c r="E171" s="18"/>
      <c r="F171" s="18"/>
      <c r="G171" s="18"/>
      <c r="H171" s="18"/>
      <c r="I171" s="18"/>
      <c r="J171" s="18"/>
      <c r="K171" s="18"/>
      <c r="L171" s="18"/>
      <c r="M171" s="18"/>
      <c r="N171" s="18"/>
      <c r="O171" s="18"/>
      <c r="P171" s="18"/>
      <c r="Q171" s="18"/>
      <c r="R171" s="18"/>
      <c r="S171" s="19"/>
      <c r="T171" s="18"/>
      <c r="U171" s="18"/>
      <c r="V171" s="18"/>
      <c r="W171" s="18"/>
      <c r="X171" s="18"/>
      <c r="Y171" s="18"/>
      <c r="Z171" s="18"/>
      <c r="AA171" s="18"/>
      <c r="AB171" s="18"/>
      <c r="AC171" s="18"/>
      <c r="AD171" s="18"/>
      <c r="AE171" s="18"/>
      <c r="AF171" s="18"/>
      <c r="AG171" s="18"/>
      <c r="AH171" s="18"/>
      <c r="AI171" s="18"/>
      <c r="AJ171" s="18"/>
      <c r="AK171" s="18"/>
      <c r="AL171" s="18"/>
      <c r="AM171" s="18"/>
      <c r="AN171" s="18"/>
      <c r="AO171" s="18"/>
      <c r="AP171" s="18"/>
      <c r="AQ171" s="18"/>
      <c r="AR171" s="18"/>
      <c r="AS171" s="18"/>
      <c r="AT171" s="18"/>
      <c r="AU171" s="18"/>
      <c r="AV171" s="18"/>
      <c r="AW171" s="18"/>
      <c r="AX171" s="18"/>
      <c r="AY171" s="18"/>
      <c r="AZ171" s="18"/>
      <c r="BA171" s="18"/>
      <c r="BB171" s="18"/>
      <c r="BC171" s="18"/>
      <c r="BD171" s="18"/>
      <c r="BE171" s="18"/>
      <c r="BF171" s="18"/>
      <c r="BG171" s="18"/>
      <c r="BH171" s="18"/>
      <c r="BI171" s="18"/>
      <c r="BJ171" s="18"/>
      <c r="BK171" s="18"/>
      <c r="BL171" s="18"/>
      <c r="BM171" s="18"/>
      <c r="BN171" s="18"/>
      <c r="BO171" s="18"/>
      <c r="BP171" s="18"/>
    </row>
    <row r="172" spans="4:68" s="16" customFormat="1">
      <c r="D172" s="17"/>
      <c r="E172" s="18"/>
      <c r="F172" s="18"/>
      <c r="G172" s="18"/>
      <c r="H172" s="18"/>
      <c r="I172" s="18"/>
      <c r="J172" s="18"/>
      <c r="K172" s="18"/>
      <c r="L172" s="18"/>
      <c r="M172" s="18"/>
      <c r="N172" s="18"/>
      <c r="O172" s="18"/>
      <c r="P172" s="18"/>
      <c r="Q172" s="18"/>
      <c r="R172" s="18"/>
      <c r="S172" s="19"/>
      <c r="T172" s="18"/>
      <c r="U172" s="18"/>
      <c r="V172" s="18"/>
      <c r="W172" s="18"/>
      <c r="X172" s="18"/>
      <c r="Y172" s="18"/>
      <c r="Z172" s="18"/>
      <c r="AA172" s="18"/>
      <c r="AB172" s="18"/>
      <c r="AC172" s="18"/>
      <c r="AD172" s="18"/>
      <c r="AE172" s="18"/>
      <c r="AF172" s="18"/>
      <c r="AG172" s="18"/>
      <c r="AH172" s="18"/>
      <c r="AI172" s="18"/>
      <c r="AJ172" s="18"/>
      <c r="AK172" s="18"/>
      <c r="AL172" s="18"/>
      <c r="AM172" s="18"/>
      <c r="AN172" s="18"/>
      <c r="AO172" s="18"/>
      <c r="AP172" s="18"/>
      <c r="AQ172" s="18"/>
      <c r="AR172" s="18"/>
      <c r="AS172" s="18"/>
      <c r="AT172" s="18"/>
      <c r="AU172" s="18"/>
      <c r="AV172" s="18"/>
      <c r="AW172" s="18"/>
      <c r="AX172" s="18"/>
      <c r="AY172" s="18"/>
      <c r="AZ172" s="18"/>
      <c r="BA172" s="18"/>
      <c r="BB172" s="18"/>
      <c r="BC172" s="18"/>
      <c r="BD172" s="18"/>
      <c r="BE172" s="18"/>
      <c r="BF172" s="18"/>
      <c r="BG172" s="18"/>
      <c r="BH172" s="18"/>
      <c r="BI172" s="18"/>
      <c r="BJ172" s="18"/>
      <c r="BK172" s="18"/>
      <c r="BL172" s="18"/>
      <c r="BM172" s="18"/>
      <c r="BN172" s="18"/>
      <c r="BO172" s="18"/>
      <c r="BP172" s="18"/>
    </row>
    <row r="173" spans="4:68" s="16" customFormat="1">
      <c r="D173" s="17"/>
      <c r="E173" s="18"/>
      <c r="F173" s="18"/>
      <c r="G173" s="18"/>
      <c r="H173" s="18"/>
      <c r="I173" s="18"/>
      <c r="J173" s="18"/>
      <c r="K173" s="18"/>
      <c r="L173" s="18"/>
      <c r="M173" s="18"/>
      <c r="N173" s="18"/>
      <c r="O173" s="18"/>
      <c r="P173" s="18"/>
      <c r="Q173" s="18"/>
      <c r="R173" s="18"/>
      <c r="S173" s="19"/>
      <c r="T173" s="18"/>
      <c r="U173" s="18"/>
      <c r="V173" s="18"/>
      <c r="W173" s="18"/>
      <c r="X173" s="18"/>
      <c r="Y173" s="18"/>
      <c r="Z173" s="18"/>
      <c r="AA173" s="18"/>
      <c r="AB173" s="18"/>
      <c r="AC173" s="18"/>
      <c r="AD173" s="18"/>
      <c r="AE173" s="18"/>
      <c r="AF173" s="18"/>
      <c r="AG173" s="18"/>
      <c r="AH173" s="18"/>
      <c r="AI173" s="18"/>
      <c r="AJ173" s="18"/>
      <c r="AK173" s="18"/>
      <c r="AL173" s="18"/>
      <c r="AM173" s="18"/>
      <c r="AN173" s="18"/>
      <c r="AO173" s="18"/>
      <c r="AP173" s="18"/>
      <c r="AQ173" s="18"/>
      <c r="AR173" s="18"/>
      <c r="AS173" s="18"/>
      <c r="AT173" s="18"/>
      <c r="AU173" s="18"/>
      <c r="AV173" s="18"/>
      <c r="AW173" s="18"/>
      <c r="AX173" s="18"/>
      <c r="AY173" s="18"/>
      <c r="AZ173" s="18"/>
      <c r="BA173" s="18"/>
      <c r="BB173" s="18"/>
      <c r="BC173" s="18"/>
      <c r="BD173" s="18"/>
      <c r="BE173" s="18"/>
      <c r="BF173" s="18"/>
      <c r="BG173" s="18"/>
      <c r="BH173" s="18"/>
      <c r="BI173" s="18"/>
      <c r="BJ173" s="18"/>
      <c r="BK173" s="18"/>
      <c r="BL173" s="18"/>
      <c r="BM173" s="18"/>
      <c r="BN173" s="18"/>
      <c r="BO173" s="18"/>
      <c r="BP173" s="18"/>
    </row>
    <row r="174" spans="4:68" s="16" customFormat="1">
      <c r="D174" s="17"/>
      <c r="E174" s="18"/>
      <c r="F174" s="18"/>
      <c r="G174" s="18"/>
      <c r="H174" s="18"/>
      <c r="I174" s="18"/>
      <c r="J174" s="18"/>
      <c r="K174" s="18"/>
      <c r="L174" s="18"/>
      <c r="M174" s="18"/>
      <c r="N174" s="18"/>
      <c r="O174" s="18"/>
      <c r="P174" s="18"/>
      <c r="Q174" s="18"/>
      <c r="R174" s="18"/>
      <c r="S174" s="19"/>
      <c r="T174" s="18"/>
      <c r="U174" s="18"/>
      <c r="V174" s="18"/>
      <c r="W174" s="18"/>
      <c r="X174" s="18"/>
      <c r="Y174" s="18"/>
      <c r="Z174" s="18"/>
      <c r="AA174" s="18"/>
      <c r="AB174" s="18"/>
      <c r="AC174" s="18"/>
      <c r="AD174" s="18"/>
      <c r="AE174" s="18"/>
      <c r="AF174" s="18"/>
      <c r="AG174" s="18"/>
      <c r="AH174" s="18"/>
      <c r="AI174" s="18"/>
      <c r="AJ174" s="18"/>
      <c r="AK174" s="18"/>
      <c r="AL174" s="18"/>
      <c r="AM174" s="18"/>
      <c r="AN174" s="18"/>
      <c r="AO174" s="18"/>
      <c r="AP174" s="18"/>
      <c r="AQ174" s="18"/>
      <c r="AR174" s="18"/>
      <c r="AS174" s="18"/>
      <c r="AT174" s="18"/>
      <c r="AU174" s="18"/>
      <c r="AV174" s="18"/>
      <c r="AW174" s="18"/>
      <c r="AX174" s="18"/>
      <c r="AY174" s="18"/>
      <c r="AZ174" s="18"/>
      <c r="BA174" s="18"/>
      <c r="BB174" s="18"/>
      <c r="BC174" s="18"/>
      <c r="BD174" s="18"/>
      <c r="BE174" s="18"/>
      <c r="BF174" s="18"/>
      <c r="BG174" s="18"/>
      <c r="BH174" s="18"/>
      <c r="BI174" s="18"/>
      <c r="BJ174" s="18"/>
      <c r="BK174" s="18"/>
      <c r="BL174" s="18"/>
      <c r="BM174" s="18"/>
      <c r="BN174" s="18"/>
      <c r="BO174" s="18"/>
      <c r="BP174" s="18"/>
    </row>
    <row r="175" spans="4:68" s="16" customFormat="1">
      <c r="D175" s="17"/>
      <c r="E175" s="18"/>
      <c r="F175" s="18"/>
      <c r="G175" s="18"/>
      <c r="H175" s="18"/>
      <c r="I175" s="18"/>
      <c r="J175" s="18"/>
      <c r="K175" s="18"/>
      <c r="L175" s="18"/>
      <c r="M175" s="18"/>
      <c r="N175" s="18"/>
      <c r="O175" s="18"/>
      <c r="P175" s="18"/>
      <c r="Q175" s="18"/>
      <c r="R175" s="18"/>
      <c r="S175" s="19"/>
      <c r="T175" s="18"/>
      <c r="U175" s="18"/>
      <c r="V175" s="18"/>
      <c r="W175" s="18"/>
      <c r="X175" s="18"/>
      <c r="Y175" s="18"/>
      <c r="Z175" s="18"/>
      <c r="AA175" s="18"/>
      <c r="AB175" s="18"/>
      <c r="AC175" s="18"/>
      <c r="AD175" s="18"/>
      <c r="AE175" s="18"/>
      <c r="AF175" s="18"/>
      <c r="AG175" s="18"/>
      <c r="AH175" s="18"/>
      <c r="AI175" s="18"/>
      <c r="AJ175" s="18"/>
      <c r="AK175" s="18"/>
      <c r="AL175" s="18"/>
      <c r="AM175" s="18"/>
      <c r="AN175" s="18"/>
      <c r="AO175" s="18"/>
      <c r="AP175" s="18"/>
      <c r="AQ175" s="18"/>
      <c r="AR175" s="18"/>
      <c r="AS175" s="18"/>
      <c r="AT175" s="18"/>
      <c r="AU175" s="18"/>
      <c r="AV175" s="18"/>
      <c r="AW175" s="18"/>
      <c r="AX175" s="18"/>
      <c r="AY175" s="18"/>
      <c r="AZ175" s="18"/>
      <c r="BA175" s="18"/>
      <c r="BB175" s="18"/>
      <c r="BC175" s="18"/>
      <c r="BD175" s="18"/>
      <c r="BE175" s="18"/>
      <c r="BF175" s="18"/>
      <c r="BG175" s="18"/>
      <c r="BH175" s="18"/>
      <c r="BI175" s="18"/>
      <c r="BJ175" s="18"/>
      <c r="BK175" s="18"/>
      <c r="BL175" s="18"/>
      <c r="BM175" s="18"/>
      <c r="BN175" s="18"/>
      <c r="BO175" s="18"/>
      <c r="BP175" s="18"/>
    </row>
    <row r="176" spans="4:68" s="16" customFormat="1">
      <c r="D176" s="17"/>
      <c r="E176" s="18"/>
      <c r="F176" s="18"/>
      <c r="G176" s="18"/>
      <c r="H176" s="18"/>
      <c r="I176" s="18"/>
      <c r="J176" s="18"/>
      <c r="K176" s="18"/>
      <c r="L176" s="18"/>
      <c r="M176" s="18"/>
      <c r="N176" s="18"/>
      <c r="O176" s="18"/>
      <c r="P176" s="18"/>
      <c r="Q176" s="18"/>
      <c r="R176" s="18"/>
      <c r="S176" s="19"/>
      <c r="T176" s="18"/>
      <c r="U176" s="18"/>
      <c r="V176" s="18"/>
      <c r="W176" s="18"/>
      <c r="X176" s="18"/>
      <c r="Y176" s="18"/>
      <c r="Z176" s="18"/>
      <c r="AA176" s="18"/>
      <c r="AB176" s="18"/>
      <c r="AC176" s="18"/>
      <c r="AD176" s="18"/>
      <c r="AE176" s="18"/>
      <c r="AF176" s="18"/>
      <c r="AG176" s="18"/>
      <c r="AH176" s="18"/>
      <c r="AI176" s="18"/>
      <c r="AJ176" s="18"/>
      <c r="AK176" s="18"/>
      <c r="AL176" s="18"/>
      <c r="AM176" s="18"/>
      <c r="AN176" s="18"/>
      <c r="AO176" s="18"/>
      <c r="AP176" s="18"/>
      <c r="AQ176" s="18"/>
      <c r="AR176" s="18"/>
      <c r="AS176" s="18"/>
      <c r="AT176" s="18"/>
      <c r="AU176" s="18"/>
      <c r="AV176" s="18"/>
      <c r="AW176" s="18"/>
      <c r="AX176" s="18"/>
      <c r="AY176" s="18"/>
      <c r="AZ176" s="18"/>
      <c r="BA176" s="18"/>
      <c r="BB176" s="18"/>
      <c r="BC176" s="18"/>
      <c r="BD176" s="18"/>
      <c r="BE176" s="18"/>
      <c r="BF176" s="18"/>
      <c r="BG176" s="18"/>
      <c r="BH176" s="18"/>
      <c r="BI176" s="18"/>
      <c r="BJ176" s="18"/>
      <c r="BK176" s="18"/>
      <c r="BL176" s="18"/>
      <c r="BM176" s="18"/>
      <c r="BN176" s="18"/>
      <c r="BO176" s="18"/>
      <c r="BP176" s="18"/>
    </row>
    <row r="177" spans="4:68" s="16" customFormat="1">
      <c r="D177" s="17"/>
      <c r="E177" s="18"/>
      <c r="F177" s="18"/>
      <c r="G177" s="18"/>
      <c r="H177" s="18"/>
      <c r="I177" s="18"/>
      <c r="J177" s="18"/>
      <c r="K177" s="18"/>
      <c r="L177" s="18"/>
      <c r="M177" s="18"/>
      <c r="N177" s="18"/>
      <c r="O177" s="18"/>
      <c r="P177" s="18"/>
      <c r="Q177" s="18"/>
      <c r="R177" s="18"/>
      <c r="S177" s="19"/>
      <c r="T177" s="18"/>
      <c r="U177" s="18"/>
      <c r="V177" s="18"/>
      <c r="W177" s="18"/>
      <c r="X177" s="18"/>
      <c r="Y177" s="18"/>
      <c r="Z177" s="18"/>
      <c r="AA177" s="18"/>
      <c r="AB177" s="18"/>
      <c r="AC177" s="18"/>
      <c r="AD177" s="18"/>
      <c r="AE177" s="18"/>
      <c r="AF177" s="18"/>
      <c r="AG177" s="18"/>
      <c r="AH177" s="18"/>
      <c r="AI177" s="18"/>
      <c r="AJ177" s="18"/>
      <c r="AK177" s="18"/>
      <c r="AL177" s="18"/>
      <c r="AM177" s="18"/>
      <c r="AN177" s="18"/>
      <c r="AO177" s="18"/>
      <c r="AP177" s="18"/>
      <c r="AQ177" s="18"/>
      <c r="AR177" s="18"/>
      <c r="AS177" s="18"/>
      <c r="AT177" s="18"/>
      <c r="AU177" s="18"/>
      <c r="AV177" s="18"/>
      <c r="AW177" s="18"/>
      <c r="AX177" s="18"/>
      <c r="AY177" s="18"/>
      <c r="AZ177" s="18"/>
      <c r="BA177" s="18"/>
      <c r="BB177" s="18"/>
      <c r="BC177" s="18"/>
      <c r="BD177" s="18"/>
      <c r="BE177" s="18"/>
      <c r="BF177" s="18"/>
      <c r="BG177" s="18"/>
      <c r="BH177" s="18"/>
      <c r="BI177" s="18"/>
      <c r="BJ177" s="18"/>
      <c r="BK177" s="18"/>
      <c r="BL177" s="18"/>
      <c r="BM177" s="18"/>
      <c r="BN177" s="18"/>
      <c r="BO177" s="18"/>
      <c r="BP177" s="18"/>
    </row>
    <row r="178" spans="4:68" s="16" customFormat="1">
      <c r="D178" s="17"/>
      <c r="E178" s="18"/>
      <c r="F178" s="18"/>
      <c r="G178" s="18"/>
      <c r="H178" s="18"/>
      <c r="I178" s="18"/>
      <c r="J178" s="18"/>
      <c r="K178" s="18"/>
      <c r="L178" s="18"/>
      <c r="M178" s="18"/>
      <c r="N178" s="18"/>
      <c r="O178" s="18"/>
      <c r="P178" s="18"/>
      <c r="Q178" s="18"/>
      <c r="R178" s="18"/>
      <c r="S178" s="19"/>
      <c r="T178" s="18"/>
      <c r="U178" s="18"/>
      <c r="V178" s="18"/>
      <c r="W178" s="18"/>
      <c r="X178" s="18"/>
      <c r="Y178" s="18"/>
      <c r="Z178" s="18"/>
      <c r="AA178" s="18"/>
      <c r="AB178" s="18"/>
      <c r="AC178" s="18"/>
      <c r="AD178" s="18"/>
      <c r="AE178" s="18"/>
      <c r="AF178" s="18"/>
      <c r="AG178" s="18"/>
      <c r="AH178" s="18"/>
      <c r="AI178" s="18"/>
      <c r="AJ178" s="18"/>
      <c r="AK178" s="18"/>
      <c r="AL178" s="18"/>
      <c r="AM178" s="18"/>
      <c r="AN178" s="18"/>
      <c r="AO178" s="18"/>
      <c r="AP178" s="18"/>
      <c r="AQ178" s="18"/>
      <c r="AR178" s="18"/>
      <c r="AS178" s="18"/>
      <c r="AT178" s="18"/>
      <c r="AU178" s="18"/>
      <c r="AV178" s="18"/>
      <c r="AW178" s="18"/>
      <c r="AX178" s="18"/>
      <c r="AY178" s="18"/>
      <c r="AZ178" s="18"/>
      <c r="BA178" s="18"/>
      <c r="BB178" s="18"/>
      <c r="BC178" s="18"/>
      <c r="BD178" s="18"/>
      <c r="BE178" s="18"/>
      <c r="BF178" s="18"/>
      <c r="BG178" s="18"/>
      <c r="BH178" s="18"/>
      <c r="BI178" s="18"/>
      <c r="BJ178" s="18"/>
      <c r="BK178" s="18"/>
      <c r="BL178" s="18"/>
      <c r="BM178" s="18"/>
      <c r="BN178" s="18"/>
      <c r="BO178" s="18"/>
      <c r="BP178" s="18"/>
    </row>
    <row r="179" spans="4:68" s="16" customFormat="1">
      <c r="D179" s="17"/>
      <c r="E179" s="18"/>
      <c r="F179" s="18"/>
      <c r="G179" s="18"/>
      <c r="H179" s="18"/>
      <c r="I179" s="18"/>
      <c r="J179" s="18"/>
      <c r="K179" s="18"/>
      <c r="L179" s="18"/>
      <c r="M179" s="18"/>
      <c r="N179" s="18"/>
      <c r="O179" s="18"/>
      <c r="P179" s="18"/>
      <c r="Q179" s="18"/>
      <c r="R179" s="18"/>
      <c r="S179" s="19"/>
      <c r="T179" s="18"/>
      <c r="U179" s="18"/>
      <c r="V179" s="18"/>
      <c r="W179" s="18"/>
      <c r="X179" s="18"/>
      <c r="Y179" s="18"/>
      <c r="Z179" s="18"/>
      <c r="AA179" s="18"/>
      <c r="AB179" s="18"/>
      <c r="AC179" s="18"/>
      <c r="AD179" s="18"/>
      <c r="AE179" s="18"/>
      <c r="AF179" s="18"/>
      <c r="AG179" s="18"/>
      <c r="AH179" s="18"/>
      <c r="AI179" s="18"/>
      <c r="AJ179" s="18"/>
      <c r="AK179" s="18"/>
      <c r="AL179" s="18"/>
      <c r="AM179" s="18"/>
      <c r="AN179" s="18"/>
      <c r="AO179" s="18"/>
      <c r="AP179" s="18"/>
      <c r="AQ179" s="18"/>
      <c r="AR179" s="18"/>
      <c r="AS179" s="18"/>
      <c r="AT179" s="18"/>
      <c r="AU179" s="18"/>
      <c r="AV179" s="18"/>
      <c r="AW179" s="18"/>
      <c r="AX179" s="18"/>
      <c r="AY179" s="18"/>
      <c r="AZ179" s="18"/>
      <c r="BA179" s="18"/>
      <c r="BB179" s="18"/>
      <c r="BC179" s="18"/>
      <c r="BD179" s="18"/>
      <c r="BE179" s="18"/>
      <c r="BF179" s="18"/>
      <c r="BG179" s="18"/>
      <c r="BH179" s="18"/>
      <c r="BI179" s="18"/>
      <c r="BJ179" s="18"/>
      <c r="BK179" s="18"/>
      <c r="BL179" s="18"/>
      <c r="BM179" s="18"/>
      <c r="BN179" s="18"/>
      <c r="BO179" s="18"/>
      <c r="BP179" s="18"/>
    </row>
    <row r="180" spans="4:68" s="16" customFormat="1">
      <c r="D180" s="17"/>
      <c r="E180" s="18"/>
      <c r="F180" s="18"/>
      <c r="G180" s="18"/>
      <c r="H180" s="18"/>
      <c r="I180" s="18"/>
      <c r="J180" s="18"/>
      <c r="K180" s="18"/>
      <c r="L180" s="18"/>
      <c r="M180" s="18"/>
      <c r="N180" s="18"/>
      <c r="O180" s="18"/>
      <c r="P180" s="18"/>
      <c r="Q180" s="18"/>
      <c r="R180" s="18"/>
      <c r="S180" s="19"/>
      <c r="T180" s="18"/>
      <c r="U180" s="18"/>
      <c r="V180" s="18"/>
      <c r="W180" s="18"/>
      <c r="X180" s="18"/>
      <c r="Y180" s="18"/>
      <c r="Z180" s="18"/>
      <c r="AA180" s="18"/>
      <c r="AB180" s="18"/>
      <c r="AC180" s="18"/>
      <c r="AD180" s="18"/>
      <c r="AE180" s="18"/>
      <c r="AF180" s="18"/>
      <c r="AG180" s="18"/>
      <c r="AH180" s="18"/>
      <c r="AI180" s="18"/>
      <c r="AJ180" s="18"/>
      <c r="AK180" s="18"/>
      <c r="AL180" s="18"/>
      <c r="AM180" s="18"/>
      <c r="AN180" s="18"/>
      <c r="AO180" s="18"/>
      <c r="AP180" s="18"/>
      <c r="AQ180" s="18"/>
      <c r="AR180" s="18"/>
      <c r="AS180" s="18"/>
      <c r="AT180" s="18"/>
      <c r="AU180" s="18"/>
      <c r="AV180" s="18"/>
      <c r="AW180" s="18"/>
      <c r="AX180" s="18"/>
      <c r="AY180" s="18"/>
      <c r="AZ180" s="18"/>
      <c r="BA180" s="18"/>
      <c r="BB180" s="18"/>
      <c r="BC180" s="18"/>
      <c r="BD180" s="18"/>
      <c r="BE180" s="18"/>
      <c r="BF180" s="18"/>
      <c r="BG180" s="18"/>
      <c r="BH180" s="18"/>
      <c r="BI180" s="18"/>
      <c r="BJ180" s="18"/>
      <c r="BK180" s="18"/>
      <c r="BL180" s="18"/>
      <c r="BM180" s="18"/>
      <c r="BN180" s="18"/>
      <c r="BO180" s="18"/>
      <c r="BP180" s="18"/>
    </row>
    <row r="181" spans="4:68" s="16" customFormat="1">
      <c r="D181" s="17"/>
      <c r="E181" s="18"/>
      <c r="F181" s="18"/>
      <c r="G181" s="18"/>
      <c r="H181" s="18"/>
      <c r="I181" s="18"/>
      <c r="J181" s="18"/>
      <c r="K181" s="18"/>
      <c r="L181" s="18"/>
      <c r="M181" s="18"/>
      <c r="N181" s="18"/>
      <c r="O181" s="18"/>
      <c r="P181" s="18"/>
      <c r="Q181" s="18"/>
      <c r="R181" s="18"/>
      <c r="S181" s="19"/>
      <c r="T181" s="18"/>
      <c r="U181" s="18"/>
      <c r="V181" s="18"/>
      <c r="W181" s="18"/>
      <c r="X181" s="18"/>
      <c r="Y181" s="18"/>
      <c r="Z181" s="18"/>
      <c r="AA181" s="18"/>
      <c r="AB181" s="18"/>
      <c r="AC181" s="18"/>
      <c r="AD181" s="18"/>
      <c r="AE181" s="18"/>
      <c r="AF181" s="18"/>
      <c r="AG181" s="18"/>
      <c r="AH181" s="18"/>
      <c r="AI181" s="18"/>
      <c r="AJ181" s="18"/>
      <c r="AK181" s="18"/>
      <c r="AL181" s="18"/>
      <c r="AM181" s="18"/>
      <c r="AN181" s="18"/>
      <c r="AO181" s="18"/>
      <c r="AP181" s="18"/>
      <c r="AQ181" s="18"/>
      <c r="AR181" s="18"/>
      <c r="AS181" s="18"/>
      <c r="AT181" s="18"/>
      <c r="AU181" s="18"/>
      <c r="AV181" s="18"/>
      <c r="AW181" s="18"/>
      <c r="AX181" s="18"/>
      <c r="AY181" s="18"/>
      <c r="AZ181" s="18"/>
      <c r="BA181" s="18"/>
      <c r="BB181" s="18"/>
      <c r="BC181" s="18"/>
      <c r="BD181" s="18"/>
      <c r="BE181" s="18"/>
      <c r="BF181" s="18"/>
      <c r="BG181" s="18"/>
      <c r="BH181" s="18"/>
      <c r="BI181" s="18"/>
      <c r="BJ181" s="18"/>
      <c r="BK181" s="18"/>
      <c r="BL181" s="18"/>
      <c r="BM181" s="18"/>
      <c r="BN181" s="18"/>
      <c r="BO181" s="18"/>
      <c r="BP181" s="18"/>
    </row>
    <row r="182" spans="4:68" s="16" customFormat="1">
      <c r="D182" s="17"/>
      <c r="E182" s="18"/>
      <c r="F182" s="18"/>
      <c r="G182" s="18"/>
      <c r="H182" s="18"/>
      <c r="I182" s="18"/>
      <c r="J182" s="18"/>
      <c r="K182" s="18"/>
      <c r="L182" s="18"/>
      <c r="M182" s="18"/>
      <c r="N182" s="18"/>
      <c r="O182" s="18"/>
      <c r="P182" s="18"/>
      <c r="Q182" s="18"/>
      <c r="R182" s="18"/>
      <c r="S182" s="19"/>
      <c r="T182" s="18"/>
      <c r="U182" s="18"/>
      <c r="V182" s="18"/>
      <c r="W182" s="18"/>
      <c r="X182" s="18"/>
      <c r="Y182" s="18"/>
      <c r="Z182" s="18"/>
      <c r="AA182" s="18"/>
      <c r="AB182" s="18"/>
      <c r="AC182" s="18"/>
      <c r="AD182" s="18"/>
      <c r="AE182" s="18"/>
      <c r="AF182" s="18"/>
      <c r="AG182" s="18"/>
      <c r="AH182" s="18"/>
      <c r="AI182" s="18"/>
      <c r="AJ182" s="18"/>
      <c r="AK182" s="18"/>
      <c r="AL182" s="18"/>
      <c r="AM182" s="18"/>
      <c r="AN182" s="18"/>
      <c r="AO182" s="18"/>
      <c r="AP182" s="18"/>
      <c r="AQ182" s="18"/>
      <c r="AR182" s="18"/>
      <c r="AS182" s="18"/>
      <c r="AT182" s="18"/>
      <c r="AU182" s="18"/>
      <c r="AV182" s="18"/>
      <c r="AW182" s="18"/>
      <c r="AX182" s="18"/>
      <c r="AY182" s="18"/>
      <c r="AZ182" s="18"/>
      <c r="BA182" s="18"/>
      <c r="BB182" s="18"/>
      <c r="BC182" s="18"/>
      <c r="BD182" s="18"/>
      <c r="BE182" s="18"/>
      <c r="BF182" s="18"/>
      <c r="BG182" s="18"/>
      <c r="BH182" s="18"/>
      <c r="BI182" s="18"/>
      <c r="BJ182" s="18"/>
      <c r="BK182" s="18"/>
      <c r="BL182" s="18"/>
      <c r="BM182" s="18"/>
      <c r="BN182" s="18"/>
      <c r="BO182" s="18"/>
      <c r="BP182" s="18"/>
    </row>
    <row r="183" spans="4:68" s="16" customFormat="1">
      <c r="D183" s="17"/>
      <c r="E183" s="18"/>
      <c r="F183" s="18"/>
      <c r="G183" s="18"/>
      <c r="H183" s="18"/>
      <c r="I183" s="18"/>
      <c r="J183" s="18"/>
      <c r="K183" s="18"/>
      <c r="L183" s="18"/>
      <c r="M183" s="18"/>
      <c r="N183" s="18"/>
      <c r="O183" s="18"/>
      <c r="P183" s="18"/>
      <c r="Q183" s="18"/>
      <c r="R183" s="18"/>
      <c r="S183" s="19"/>
      <c r="T183" s="18"/>
      <c r="U183" s="18"/>
      <c r="V183" s="18"/>
      <c r="W183" s="18"/>
      <c r="X183" s="18"/>
      <c r="Y183" s="18"/>
      <c r="Z183" s="18"/>
      <c r="AA183" s="18"/>
      <c r="AB183" s="18"/>
      <c r="AC183" s="18"/>
      <c r="AD183" s="18"/>
      <c r="AE183" s="18"/>
      <c r="AF183" s="18"/>
      <c r="AG183" s="18"/>
      <c r="AH183" s="18"/>
      <c r="AI183" s="18"/>
      <c r="AJ183" s="18"/>
      <c r="AK183" s="18"/>
      <c r="AL183" s="18"/>
      <c r="AM183" s="18"/>
      <c r="AN183" s="18"/>
      <c r="AO183" s="18"/>
      <c r="AP183" s="18"/>
      <c r="AQ183" s="18"/>
      <c r="AR183" s="18"/>
      <c r="AS183" s="18"/>
      <c r="AT183" s="18"/>
      <c r="AU183" s="18"/>
      <c r="AV183" s="18"/>
      <c r="AW183" s="18"/>
      <c r="AX183" s="18"/>
      <c r="AY183" s="18"/>
      <c r="AZ183" s="18"/>
      <c r="BA183" s="18"/>
      <c r="BB183" s="18"/>
      <c r="BC183" s="18"/>
      <c r="BD183" s="18"/>
      <c r="BE183" s="18"/>
      <c r="BF183" s="18"/>
      <c r="BG183" s="18"/>
      <c r="BH183" s="18"/>
      <c r="BI183" s="18"/>
      <c r="BJ183" s="18"/>
      <c r="BK183" s="18"/>
      <c r="BL183" s="18"/>
      <c r="BM183" s="18"/>
      <c r="BN183" s="18"/>
      <c r="BO183" s="18"/>
      <c r="BP183" s="18"/>
    </row>
    <row r="184" spans="4:68" s="16" customFormat="1">
      <c r="D184" s="17"/>
      <c r="E184" s="18"/>
      <c r="F184" s="18"/>
      <c r="G184" s="18"/>
      <c r="H184" s="18"/>
      <c r="I184" s="18"/>
      <c r="J184" s="18"/>
      <c r="K184" s="18"/>
      <c r="L184" s="18"/>
      <c r="M184" s="18"/>
      <c r="N184" s="18"/>
      <c r="O184" s="18"/>
      <c r="P184" s="18"/>
      <c r="Q184" s="18"/>
      <c r="R184" s="18"/>
      <c r="S184" s="19"/>
      <c r="T184" s="18"/>
      <c r="U184" s="18"/>
      <c r="V184" s="18"/>
      <c r="W184" s="18"/>
      <c r="X184" s="18"/>
      <c r="Y184" s="18"/>
      <c r="Z184" s="18"/>
      <c r="AA184" s="18"/>
      <c r="AB184" s="18"/>
      <c r="AC184" s="18"/>
      <c r="AD184" s="18"/>
      <c r="AE184" s="18"/>
      <c r="AF184" s="18"/>
      <c r="AG184" s="18"/>
      <c r="AH184" s="18"/>
      <c r="AI184" s="18"/>
      <c r="AJ184" s="18"/>
      <c r="AK184" s="18"/>
      <c r="AL184" s="18"/>
      <c r="AM184" s="18"/>
      <c r="AN184" s="18"/>
      <c r="AO184" s="18"/>
      <c r="AP184" s="18"/>
      <c r="AQ184" s="18"/>
      <c r="AR184" s="18"/>
      <c r="AS184" s="18"/>
      <c r="AT184" s="18"/>
      <c r="AU184" s="18"/>
      <c r="AV184" s="18"/>
      <c r="AW184" s="18"/>
      <c r="AX184" s="18"/>
      <c r="AY184" s="18"/>
      <c r="AZ184" s="18"/>
      <c r="BA184" s="18"/>
      <c r="BB184" s="18"/>
      <c r="BC184" s="18"/>
      <c r="BD184" s="18"/>
      <c r="BE184" s="18"/>
      <c r="BF184" s="18"/>
      <c r="BG184" s="18"/>
      <c r="BH184" s="18"/>
      <c r="BI184" s="18"/>
      <c r="BJ184" s="18"/>
      <c r="BK184" s="18"/>
      <c r="BL184" s="18"/>
      <c r="BM184" s="18"/>
      <c r="BN184" s="18"/>
      <c r="BO184" s="18"/>
      <c r="BP184" s="18"/>
    </row>
    <row r="185" spans="4:68" s="16" customFormat="1">
      <c r="D185" s="17"/>
      <c r="E185" s="18"/>
      <c r="F185" s="18"/>
      <c r="G185" s="18"/>
      <c r="H185" s="18"/>
      <c r="I185" s="18"/>
      <c r="J185" s="18"/>
      <c r="K185" s="18"/>
      <c r="L185" s="18"/>
      <c r="M185" s="18"/>
      <c r="N185" s="18"/>
      <c r="O185" s="18"/>
      <c r="P185" s="18"/>
      <c r="Q185" s="18"/>
      <c r="R185" s="18"/>
      <c r="S185" s="19"/>
      <c r="T185" s="18"/>
      <c r="U185" s="18"/>
      <c r="V185" s="18"/>
      <c r="W185" s="18"/>
      <c r="X185" s="18"/>
      <c r="Y185" s="18"/>
      <c r="Z185" s="18"/>
      <c r="AA185" s="18"/>
      <c r="AB185" s="18"/>
      <c r="AC185" s="18"/>
      <c r="AD185" s="18"/>
      <c r="AE185" s="18"/>
      <c r="AF185" s="18"/>
      <c r="AG185" s="18"/>
      <c r="AH185" s="18"/>
      <c r="AI185" s="18"/>
      <c r="AJ185" s="18"/>
      <c r="AK185" s="18"/>
      <c r="AL185" s="18"/>
      <c r="AM185" s="18"/>
      <c r="AN185" s="18"/>
      <c r="AO185" s="18"/>
      <c r="AP185" s="18"/>
      <c r="AQ185" s="18"/>
      <c r="AR185" s="18"/>
      <c r="AS185" s="18"/>
      <c r="AT185" s="18"/>
      <c r="AU185" s="18"/>
      <c r="AV185" s="18"/>
      <c r="AW185" s="18"/>
      <c r="AX185" s="18"/>
      <c r="AY185" s="18"/>
      <c r="AZ185" s="18"/>
      <c r="BA185" s="18"/>
      <c r="BB185" s="18"/>
      <c r="BC185" s="18"/>
      <c r="BD185" s="18"/>
      <c r="BE185" s="18"/>
      <c r="BF185" s="18"/>
      <c r="BG185" s="18"/>
      <c r="BH185" s="18"/>
      <c r="BI185" s="18"/>
      <c r="BJ185" s="18"/>
      <c r="BK185" s="18"/>
      <c r="BL185" s="18"/>
      <c r="BM185" s="18"/>
      <c r="BN185" s="18"/>
      <c r="BO185" s="18"/>
      <c r="BP185" s="18"/>
    </row>
    <row r="186" spans="4:68" s="16" customFormat="1">
      <c r="D186" s="17"/>
      <c r="E186" s="18"/>
      <c r="F186" s="18"/>
      <c r="G186" s="18"/>
      <c r="H186" s="18"/>
      <c r="I186" s="18"/>
      <c r="J186" s="18"/>
      <c r="K186" s="18"/>
      <c r="L186" s="18"/>
      <c r="M186" s="18"/>
      <c r="N186" s="18"/>
      <c r="O186" s="18"/>
      <c r="P186" s="18"/>
      <c r="Q186" s="18"/>
      <c r="R186" s="18"/>
      <c r="S186" s="19"/>
      <c r="T186" s="18"/>
      <c r="U186" s="18"/>
      <c r="V186" s="18"/>
      <c r="W186" s="18"/>
      <c r="X186" s="18"/>
      <c r="Y186" s="18"/>
      <c r="Z186" s="18"/>
      <c r="AA186" s="18"/>
      <c r="AB186" s="18"/>
      <c r="AC186" s="18"/>
      <c r="AD186" s="18"/>
      <c r="AE186" s="18"/>
      <c r="AF186" s="18"/>
      <c r="AG186" s="18"/>
      <c r="AH186" s="18"/>
      <c r="AI186" s="18"/>
      <c r="AJ186" s="18"/>
      <c r="AK186" s="18"/>
      <c r="AL186" s="18"/>
      <c r="AM186" s="18"/>
      <c r="AN186" s="18"/>
      <c r="AO186" s="18"/>
      <c r="AP186" s="18"/>
      <c r="AQ186" s="18"/>
      <c r="AR186" s="18"/>
      <c r="AS186" s="18"/>
      <c r="AT186" s="18"/>
      <c r="AU186" s="18"/>
      <c r="AV186" s="18"/>
      <c r="AW186" s="18"/>
      <c r="AX186" s="18"/>
      <c r="AY186" s="18"/>
      <c r="AZ186" s="18"/>
      <c r="BA186" s="18"/>
      <c r="BB186" s="18"/>
      <c r="BC186" s="18"/>
      <c r="BD186" s="18"/>
      <c r="BE186" s="18"/>
      <c r="BF186" s="18"/>
      <c r="BG186" s="18"/>
      <c r="BH186" s="18"/>
      <c r="BI186" s="18"/>
      <c r="BJ186" s="18"/>
      <c r="BK186" s="18"/>
      <c r="BL186" s="18"/>
      <c r="BM186" s="18"/>
      <c r="BN186" s="18"/>
      <c r="BO186" s="18"/>
      <c r="BP186" s="18"/>
    </row>
    <row r="187" spans="4:68" s="16" customFormat="1">
      <c r="D187" s="17"/>
      <c r="E187" s="18"/>
      <c r="F187" s="18"/>
      <c r="G187" s="18"/>
      <c r="H187" s="18"/>
      <c r="I187" s="18"/>
      <c r="J187" s="18"/>
      <c r="K187" s="18"/>
      <c r="L187" s="18"/>
      <c r="M187" s="18"/>
      <c r="N187" s="18"/>
      <c r="O187" s="18"/>
      <c r="P187" s="18"/>
      <c r="Q187" s="18"/>
      <c r="R187" s="18"/>
      <c r="S187" s="19"/>
      <c r="T187" s="18"/>
      <c r="U187" s="18"/>
      <c r="V187" s="18"/>
      <c r="W187" s="18"/>
      <c r="X187" s="18"/>
      <c r="Y187" s="18"/>
      <c r="Z187" s="18"/>
      <c r="AA187" s="18"/>
      <c r="AB187" s="18"/>
      <c r="AC187" s="18"/>
      <c r="AD187" s="18"/>
      <c r="AE187" s="18"/>
      <c r="AF187" s="18"/>
      <c r="AG187" s="18"/>
      <c r="AH187" s="18"/>
      <c r="AI187" s="18"/>
      <c r="AJ187" s="18"/>
      <c r="AK187" s="18"/>
      <c r="AL187" s="18"/>
      <c r="AM187" s="18"/>
      <c r="AN187" s="18"/>
      <c r="AO187" s="18"/>
      <c r="AP187" s="18"/>
      <c r="AQ187" s="18"/>
      <c r="AR187" s="18"/>
      <c r="AS187" s="18"/>
      <c r="AT187" s="18"/>
      <c r="AU187" s="18"/>
      <c r="AV187" s="18"/>
      <c r="AW187" s="18"/>
      <c r="AX187" s="18"/>
      <c r="AY187" s="18"/>
      <c r="AZ187" s="18"/>
      <c r="BA187" s="18"/>
      <c r="BB187" s="18"/>
      <c r="BC187" s="18"/>
      <c r="BD187" s="18"/>
      <c r="BE187" s="18"/>
      <c r="BF187" s="18"/>
      <c r="BG187" s="18"/>
      <c r="BH187" s="18"/>
      <c r="BI187" s="18"/>
      <c r="BJ187" s="18"/>
      <c r="BK187" s="18"/>
      <c r="BL187" s="18"/>
      <c r="BM187" s="18"/>
      <c r="BN187" s="18"/>
      <c r="BO187" s="18"/>
      <c r="BP187" s="18"/>
    </row>
    <row r="188" spans="4:68" s="16" customFormat="1">
      <c r="D188" s="17"/>
      <c r="E188" s="18"/>
      <c r="F188" s="18"/>
      <c r="G188" s="18"/>
      <c r="H188" s="18"/>
      <c r="I188" s="18"/>
      <c r="J188" s="18"/>
      <c r="K188" s="18"/>
      <c r="L188" s="18"/>
      <c r="M188" s="18"/>
      <c r="N188" s="18"/>
      <c r="O188" s="18"/>
      <c r="P188" s="18"/>
      <c r="Q188" s="18"/>
      <c r="R188" s="18"/>
      <c r="S188" s="19"/>
      <c r="T188" s="18"/>
      <c r="U188" s="18"/>
      <c r="V188" s="18"/>
      <c r="W188" s="18"/>
      <c r="X188" s="18"/>
      <c r="Y188" s="18"/>
      <c r="Z188" s="18"/>
      <c r="AA188" s="18"/>
      <c r="AB188" s="18"/>
      <c r="AC188" s="18"/>
      <c r="AD188" s="18"/>
      <c r="AE188" s="18"/>
      <c r="AF188" s="18"/>
      <c r="AG188" s="18"/>
      <c r="AH188" s="18"/>
      <c r="AI188" s="18"/>
      <c r="AJ188" s="18"/>
      <c r="AK188" s="18"/>
      <c r="AL188" s="18"/>
      <c r="AM188" s="18"/>
      <c r="AN188" s="18"/>
      <c r="AO188" s="18"/>
      <c r="AP188" s="18"/>
      <c r="AQ188" s="18"/>
      <c r="AR188" s="18"/>
      <c r="AS188" s="18"/>
      <c r="AT188" s="18"/>
      <c r="AU188" s="18"/>
      <c r="AV188" s="18"/>
      <c r="AW188" s="18"/>
      <c r="AX188" s="18"/>
      <c r="AY188" s="18"/>
      <c r="AZ188" s="18"/>
      <c r="BA188" s="18"/>
      <c r="BB188" s="18"/>
      <c r="BC188" s="18"/>
      <c r="BD188" s="18"/>
      <c r="BE188" s="18"/>
      <c r="BF188" s="18"/>
      <c r="BG188" s="18"/>
      <c r="BH188" s="18"/>
      <c r="BI188" s="18"/>
      <c r="BJ188" s="18"/>
      <c r="BK188" s="18"/>
      <c r="BL188" s="18"/>
      <c r="BM188" s="18"/>
      <c r="BN188" s="18"/>
      <c r="BO188" s="18"/>
      <c r="BP188" s="18"/>
    </row>
    <row r="189" spans="4:68" s="16" customFormat="1">
      <c r="D189" s="17"/>
      <c r="E189" s="18"/>
      <c r="F189" s="18"/>
      <c r="G189" s="18"/>
      <c r="H189" s="18"/>
      <c r="I189" s="18"/>
      <c r="J189" s="18"/>
      <c r="K189" s="18"/>
      <c r="L189" s="18"/>
      <c r="M189" s="18"/>
      <c r="N189" s="18"/>
      <c r="O189" s="18"/>
      <c r="P189" s="18"/>
      <c r="Q189" s="18"/>
      <c r="R189" s="18"/>
      <c r="S189" s="19"/>
      <c r="T189" s="18"/>
      <c r="U189" s="18"/>
      <c r="V189" s="18"/>
      <c r="W189" s="18"/>
      <c r="X189" s="18"/>
      <c r="Y189" s="18"/>
      <c r="Z189" s="18"/>
      <c r="AA189" s="18"/>
      <c r="AB189" s="18"/>
      <c r="AC189" s="18"/>
      <c r="AD189" s="18"/>
      <c r="AE189" s="18"/>
      <c r="AF189" s="18"/>
      <c r="AG189" s="18"/>
      <c r="AH189" s="18"/>
      <c r="AI189" s="18"/>
      <c r="AJ189" s="18"/>
      <c r="AK189" s="18"/>
      <c r="AL189" s="18"/>
      <c r="AM189" s="18"/>
      <c r="AN189" s="18"/>
      <c r="AO189" s="18"/>
      <c r="AP189" s="18"/>
      <c r="AQ189" s="18"/>
      <c r="AR189" s="18"/>
      <c r="AS189" s="18"/>
      <c r="AT189" s="18"/>
      <c r="AU189" s="18"/>
      <c r="AV189" s="18"/>
      <c r="AW189" s="18"/>
      <c r="AX189" s="18"/>
      <c r="AY189" s="18"/>
      <c r="AZ189" s="18"/>
      <c r="BA189" s="18"/>
      <c r="BB189" s="18"/>
      <c r="BC189" s="18"/>
      <c r="BD189" s="18"/>
      <c r="BE189" s="18"/>
      <c r="BF189" s="18"/>
      <c r="BG189" s="18"/>
      <c r="BH189" s="18"/>
      <c r="BI189" s="18"/>
      <c r="BJ189" s="18"/>
      <c r="BK189" s="18"/>
      <c r="BL189" s="18"/>
      <c r="BM189" s="18"/>
      <c r="BN189" s="18"/>
      <c r="BO189" s="18"/>
      <c r="BP189" s="18"/>
    </row>
    <row r="190" spans="4:68" s="16" customFormat="1">
      <c r="D190" s="17"/>
      <c r="E190" s="18"/>
      <c r="F190" s="18"/>
      <c r="G190" s="18"/>
      <c r="H190" s="18"/>
      <c r="I190" s="18"/>
      <c r="J190" s="18"/>
      <c r="K190" s="18"/>
      <c r="L190" s="18"/>
      <c r="M190" s="18"/>
      <c r="N190" s="18"/>
      <c r="O190" s="18"/>
      <c r="P190" s="18"/>
      <c r="Q190" s="18"/>
      <c r="R190" s="18"/>
      <c r="S190" s="19"/>
      <c r="T190" s="18"/>
      <c r="U190" s="18"/>
      <c r="V190" s="18"/>
      <c r="W190" s="18"/>
      <c r="X190" s="18"/>
      <c r="Y190" s="18"/>
      <c r="Z190" s="18"/>
      <c r="AA190" s="18"/>
      <c r="AB190" s="18"/>
      <c r="AC190" s="18"/>
      <c r="AD190" s="18"/>
      <c r="AE190" s="18"/>
      <c r="AF190" s="18"/>
      <c r="AG190" s="18"/>
      <c r="AH190" s="18"/>
      <c r="AI190" s="18"/>
      <c r="AJ190" s="18"/>
      <c r="AK190" s="18"/>
      <c r="AL190" s="18"/>
      <c r="AM190" s="18"/>
      <c r="AN190" s="18"/>
      <c r="AO190" s="18"/>
      <c r="AP190" s="18"/>
      <c r="AQ190" s="18"/>
      <c r="AR190" s="18"/>
      <c r="AS190" s="18"/>
      <c r="AT190" s="18"/>
      <c r="AU190" s="18"/>
      <c r="AV190" s="18"/>
      <c r="AW190" s="18"/>
      <c r="AX190" s="18"/>
      <c r="AY190" s="18"/>
      <c r="AZ190" s="18"/>
      <c r="BA190" s="18"/>
      <c r="BB190" s="18"/>
      <c r="BC190" s="18"/>
      <c r="BD190" s="18"/>
      <c r="BE190" s="18"/>
      <c r="BF190" s="18"/>
      <c r="BG190" s="18"/>
      <c r="BH190" s="18"/>
      <c r="BI190" s="18"/>
      <c r="BJ190" s="18"/>
      <c r="BK190" s="18"/>
      <c r="BL190" s="18"/>
      <c r="BM190" s="18"/>
      <c r="BN190" s="18"/>
      <c r="BO190" s="18"/>
      <c r="BP190" s="18"/>
    </row>
    <row r="191" spans="4:68" s="16" customFormat="1">
      <c r="D191" s="17"/>
      <c r="E191" s="18"/>
      <c r="F191" s="18"/>
      <c r="G191" s="18"/>
      <c r="H191" s="18"/>
      <c r="I191" s="18"/>
      <c r="J191" s="18"/>
      <c r="K191" s="18"/>
      <c r="L191" s="18"/>
      <c r="M191" s="18"/>
      <c r="N191" s="18"/>
      <c r="O191" s="18"/>
      <c r="P191" s="18"/>
      <c r="Q191" s="18"/>
      <c r="R191" s="18"/>
      <c r="S191" s="19"/>
      <c r="T191" s="18"/>
      <c r="U191" s="18"/>
      <c r="V191" s="18"/>
      <c r="W191" s="18"/>
      <c r="X191" s="18"/>
      <c r="Y191" s="18"/>
      <c r="Z191" s="18"/>
      <c r="AA191" s="18"/>
      <c r="AB191" s="18"/>
      <c r="AC191" s="18"/>
      <c r="AD191" s="18"/>
      <c r="AE191" s="18"/>
      <c r="AF191" s="18"/>
      <c r="AG191" s="18"/>
      <c r="AH191" s="18"/>
      <c r="AI191" s="18"/>
      <c r="AJ191" s="18"/>
      <c r="AK191" s="18"/>
      <c r="AL191" s="18"/>
      <c r="AM191" s="18"/>
      <c r="AN191" s="18"/>
      <c r="AO191" s="18"/>
      <c r="AP191" s="18"/>
      <c r="AQ191" s="18"/>
      <c r="AR191" s="18"/>
      <c r="AS191" s="18"/>
      <c r="AT191" s="18"/>
      <c r="AU191" s="18"/>
      <c r="AV191" s="18"/>
      <c r="AW191" s="18"/>
      <c r="AX191" s="18"/>
      <c r="AY191" s="18"/>
      <c r="AZ191" s="18"/>
      <c r="BA191" s="18"/>
      <c r="BB191" s="18"/>
      <c r="BC191" s="18"/>
      <c r="BD191" s="18"/>
      <c r="BE191" s="18"/>
      <c r="BF191" s="18"/>
      <c r="BG191" s="18"/>
      <c r="BH191" s="18"/>
      <c r="BI191" s="18"/>
      <c r="BJ191" s="18"/>
      <c r="BK191" s="18"/>
      <c r="BL191" s="18"/>
      <c r="BM191" s="18"/>
      <c r="BN191" s="18"/>
      <c r="BO191" s="18"/>
      <c r="BP191" s="18"/>
    </row>
    <row r="192" spans="4:68" s="16" customFormat="1">
      <c r="D192" s="17"/>
      <c r="E192" s="18"/>
      <c r="F192" s="18"/>
      <c r="G192" s="18"/>
      <c r="H192" s="18"/>
      <c r="I192" s="18"/>
      <c r="J192" s="18"/>
      <c r="K192" s="18"/>
      <c r="L192" s="18"/>
      <c r="M192" s="18"/>
      <c r="N192" s="18"/>
      <c r="O192" s="18"/>
      <c r="P192" s="18"/>
      <c r="Q192" s="18"/>
      <c r="R192" s="18"/>
      <c r="S192" s="19"/>
      <c r="T192" s="18"/>
      <c r="U192" s="18"/>
      <c r="V192" s="18"/>
      <c r="W192" s="18"/>
      <c r="X192" s="18"/>
      <c r="Y192" s="18"/>
      <c r="Z192" s="18"/>
      <c r="AA192" s="18"/>
      <c r="AB192" s="18"/>
      <c r="AC192" s="18"/>
      <c r="AD192" s="18"/>
      <c r="AE192" s="18"/>
      <c r="AF192" s="18"/>
      <c r="AG192" s="18"/>
      <c r="AH192" s="18"/>
      <c r="AI192" s="18"/>
      <c r="AJ192" s="18"/>
      <c r="AK192" s="18"/>
      <c r="AL192" s="18"/>
      <c r="AM192" s="18"/>
      <c r="AN192" s="18"/>
      <c r="AO192" s="18"/>
      <c r="AP192" s="18"/>
      <c r="AQ192" s="18"/>
      <c r="AR192" s="18"/>
      <c r="AS192" s="18"/>
      <c r="AT192" s="18"/>
      <c r="AU192" s="18"/>
      <c r="AV192" s="18"/>
      <c r="AW192" s="18"/>
      <c r="AX192" s="18"/>
      <c r="AY192" s="18"/>
      <c r="AZ192" s="18"/>
      <c r="BA192" s="18"/>
      <c r="BB192" s="18"/>
      <c r="BC192" s="18"/>
      <c r="BD192" s="18"/>
      <c r="BE192" s="18"/>
      <c r="BF192" s="18"/>
      <c r="BG192" s="18"/>
      <c r="BH192" s="18"/>
      <c r="BI192" s="18"/>
      <c r="BJ192" s="18"/>
      <c r="BK192" s="18"/>
      <c r="BL192" s="18"/>
      <c r="BM192" s="18"/>
      <c r="BN192" s="18"/>
      <c r="BO192" s="18"/>
      <c r="BP192" s="18"/>
    </row>
    <row r="193" spans="4:68" s="16" customFormat="1">
      <c r="D193" s="17"/>
      <c r="E193" s="18"/>
      <c r="F193" s="18"/>
      <c r="G193" s="18"/>
      <c r="H193" s="18"/>
      <c r="I193" s="18"/>
      <c r="J193" s="18"/>
      <c r="K193" s="18"/>
      <c r="L193" s="18"/>
      <c r="M193" s="18"/>
      <c r="N193" s="18"/>
      <c r="O193" s="18"/>
      <c r="P193" s="18"/>
      <c r="Q193" s="18"/>
      <c r="R193" s="18"/>
      <c r="S193" s="19"/>
      <c r="T193" s="18"/>
      <c r="U193" s="18"/>
      <c r="V193" s="18"/>
      <c r="W193" s="18"/>
      <c r="X193" s="18"/>
      <c r="Y193" s="18"/>
      <c r="Z193" s="18"/>
      <c r="AA193" s="18"/>
      <c r="AB193" s="18"/>
      <c r="AC193" s="18"/>
      <c r="AD193" s="18"/>
      <c r="AE193" s="18"/>
      <c r="AF193" s="18"/>
      <c r="AG193" s="18"/>
      <c r="AH193" s="18"/>
      <c r="AI193" s="18"/>
      <c r="AJ193" s="18"/>
      <c r="AK193" s="18"/>
      <c r="AL193" s="18"/>
      <c r="AM193" s="18"/>
      <c r="AN193" s="18"/>
      <c r="AO193" s="18"/>
      <c r="AP193" s="18"/>
      <c r="AQ193" s="18"/>
      <c r="AR193" s="18"/>
      <c r="AS193" s="18"/>
      <c r="AT193" s="18"/>
      <c r="AU193" s="18"/>
      <c r="AV193" s="18"/>
      <c r="AW193" s="18"/>
      <c r="AX193" s="18"/>
      <c r="AY193" s="18"/>
      <c r="AZ193" s="18"/>
      <c r="BA193" s="18"/>
      <c r="BB193" s="18"/>
      <c r="BC193" s="18"/>
      <c r="BD193" s="18"/>
      <c r="BE193" s="18"/>
      <c r="BF193" s="18"/>
      <c r="BG193" s="18"/>
      <c r="BH193" s="18"/>
      <c r="BI193" s="18"/>
      <c r="BJ193" s="18"/>
      <c r="BK193" s="18"/>
      <c r="BL193" s="18"/>
      <c r="BM193" s="18"/>
      <c r="BN193" s="18"/>
      <c r="BO193" s="18"/>
      <c r="BP193" s="18"/>
    </row>
    <row r="194" spans="4:68" s="16" customFormat="1">
      <c r="D194" s="17"/>
      <c r="E194" s="18"/>
      <c r="F194" s="18"/>
      <c r="G194" s="18"/>
      <c r="H194" s="18"/>
      <c r="I194" s="18"/>
      <c r="J194" s="18"/>
      <c r="K194" s="18"/>
      <c r="L194" s="18"/>
      <c r="M194" s="18"/>
      <c r="N194" s="18"/>
      <c r="O194" s="18"/>
      <c r="P194" s="18"/>
      <c r="Q194" s="18"/>
      <c r="R194" s="18"/>
      <c r="S194" s="19"/>
      <c r="T194" s="18"/>
      <c r="U194" s="18"/>
      <c r="V194" s="18"/>
      <c r="W194" s="18"/>
      <c r="X194" s="18"/>
      <c r="Y194" s="18"/>
      <c r="Z194" s="18"/>
      <c r="AA194" s="18"/>
      <c r="AB194" s="18"/>
      <c r="AC194" s="18"/>
      <c r="AD194" s="18"/>
      <c r="AE194" s="18"/>
      <c r="AF194" s="18"/>
      <c r="AG194" s="18"/>
      <c r="AH194" s="18"/>
      <c r="AI194" s="18"/>
      <c r="AJ194" s="18"/>
      <c r="AK194" s="18"/>
      <c r="AL194" s="18"/>
      <c r="AM194" s="18"/>
      <c r="AN194" s="18"/>
      <c r="AO194" s="18"/>
      <c r="AP194" s="18"/>
      <c r="AQ194" s="18"/>
      <c r="AR194" s="18"/>
      <c r="AS194" s="18"/>
      <c r="AT194" s="18"/>
      <c r="AU194" s="18"/>
      <c r="AV194" s="18"/>
      <c r="AW194" s="18"/>
      <c r="AX194" s="18"/>
      <c r="AY194" s="18"/>
      <c r="AZ194" s="18"/>
      <c r="BA194" s="18"/>
      <c r="BB194" s="18"/>
      <c r="BC194" s="18"/>
      <c r="BD194" s="18"/>
      <c r="BE194" s="18"/>
      <c r="BF194" s="18"/>
      <c r="BG194" s="18"/>
      <c r="BH194" s="18"/>
      <c r="BI194" s="18"/>
      <c r="BJ194" s="18"/>
      <c r="BK194" s="18"/>
      <c r="BL194" s="18"/>
      <c r="BM194" s="18"/>
      <c r="BN194" s="18"/>
      <c r="BO194" s="18"/>
      <c r="BP194" s="18"/>
    </row>
    <row r="195" spans="4:68" s="16" customFormat="1">
      <c r="D195" s="17"/>
      <c r="E195" s="18"/>
      <c r="F195" s="18"/>
      <c r="G195" s="18"/>
      <c r="H195" s="18"/>
      <c r="I195" s="18"/>
      <c r="J195" s="18"/>
      <c r="K195" s="18"/>
      <c r="L195" s="18"/>
      <c r="M195" s="18"/>
      <c r="N195" s="18"/>
      <c r="O195" s="18"/>
      <c r="P195" s="18"/>
      <c r="Q195" s="18"/>
      <c r="R195" s="18"/>
      <c r="S195" s="19"/>
      <c r="T195" s="18"/>
      <c r="U195" s="18"/>
      <c r="V195" s="18"/>
      <c r="W195" s="18"/>
      <c r="X195" s="18"/>
      <c r="Y195" s="18"/>
      <c r="Z195" s="18"/>
      <c r="AA195" s="18"/>
      <c r="AB195" s="18"/>
      <c r="AC195" s="18"/>
      <c r="AD195" s="18"/>
      <c r="AE195" s="18"/>
      <c r="AF195" s="18"/>
      <c r="AG195" s="18"/>
      <c r="AH195" s="18"/>
      <c r="AI195" s="18"/>
      <c r="AJ195" s="18"/>
      <c r="AK195" s="18"/>
      <c r="AL195" s="18"/>
      <c r="AM195" s="18"/>
      <c r="AN195" s="18"/>
      <c r="AO195" s="18"/>
      <c r="AP195" s="18"/>
      <c r="AQ195" s="18"/>
      <c r="AR195" s="18"/>
      <c r="AS195" s="18"/>
      <c r="AT195" s="18"/>
      <c r="AU195" s="18"/>
      <c r="AV195" s="18"/>
      <c r="AW195" s="18"/>
      <c r="AX195" s="18"/>
      <c r="AY195" s="18"/>
      <c r="AZ195" s="18"/>
      <c r="BA195" s="18"/>
      <c r="BB195" s="18"/>
      <c r="BC195" s="18"/>
      <c r="BD195" s="18"/>
      <c r="BE195" s="18"/>
      <c r="BF195" s="18"/>
      <c r="BG195" s="18"/>
      <c r="BH195" s="18"/>
      <c r="BI195" s="18"/>
      <c r="BJ195" s="18"/>
      <c r="BK195" s="18"/>
      <c r="BL195" s="18"/>
      <c r="BM195" s="18"/>
      <c r="BN195" s="18"/>
      <c r="BO195" s="18"/>
      <c r="BP195" s="18"/>
    </row>
    <row r="196" spans="4:68" s="16" customFormat="1">
      <c r="D196" s="17"/>
      <c r="E196" s="18"/>
      <c r="F196" s="18"/>
      <c r="G196" s="18"/>
      <c r="H196" s="18"/>
      <c r="I196" s="18"/>
      <c r="J196" s="18"/>
      <c r="K196" s="18"/>
      <c r="L196" s="18"/>
      <c r="M196" s="18"/>
      <c r="N196" s="18"/>
      <c r="O196" s="18"/>
      <c r="P196" s="18"/>
      <c r="Q196" s="18"/>
      <c r="R196" s="18"/>
      <c r="S196" s="19"/>
      <c r="T196" s="18"/>
      <c r="U196" s="18"/>
      <c r="V196" s="18"/>
      <c r="W196" s="18"/>
      <c r="X196" s="18"/>
      <c r="Y196" s="18"/>
      <c r="Z196" s="18"/>
      <c r="AA196" s="18"/>
      <c r="AB196" s="18"/>
      <c r="AC196" s="18"/>
      <c r="AD196" s="18"/>
      <c r="AE196" s="18"/>
      <c r="AF196" s="18"/>
      <c r="AG196" s="18"/>
      <c r="AH196" s="18"/>
      <c r="AI196" s="18"/>
      <c r="AJ196" s="18"/>
      <c r="AK196" s="18"/>
      <c r="AL196" s="18"/>
      <c r="AM196" s="18"/>
      <c r="AN196" s="18"/>
      <c r="AO196" s="18"/>
      <c r="AP196" s="18"/>
      <c r="AQ196" s="18"/>
      <c r="AR196" s="18"/>
      <c r="AS196" s="18"/>
      <c r="AT196" s="18"/>
      <c r="AU196" s="18"/>
      <c r="AV196" s="18"/>
      <c r="AW196" s="18"/>
      <c r="AX196" s="18"/>
      <c r="AY196" s="18"/>
      <c r="AZ196" s="18"/>
      <c r="BA196" s="18"/>
      <c r="BB196" s="18"/>
      <c r="BC196" s="18"/>
      <c r="BD196" s="18"/>
      <c r="BE196" s="18"/>
      <c r="BF196" s="18"/>
      <c r="BG196" s="18"/>
      <c r="BH196" s="18"/>
      <c r="BI196" s="18"/>
      <c r="BJ196" s="18"/>
      <c r="BK196" s="18"/>
      <c r="BL196" s="18"/>
      <c r="BM196" s="18"/>
      <c r="BN196" s="18"/>
      <c r="BO196" s="18"/>
      <c r="BP196" s="18"/>
    </row>
    <row r="197" spans="4:68" s="16" customFormat="1">
      <c r="D197" s="17"/>
      <c r="E197" s="18"/>
      <c r="F197" s="18"/>
      <c r="G197" s="18"/>
      <c r="H197" s="18"/>
      <c r="I197" s="18"/>
      <c r="J197" s="18"/>
      <c r="K197" s="18"/>
      <c r="L197" s="18"/>
      <c r="M197" s="18"/>
      <c r="N197" s="18"/>
      <c r="O197" s="18"/>
      <c r="P197" s="18"/>
      <c r="Q197" s="18"/>
      <c r="R197" s="18"/>
      <c r="S197" s="19"/>
      <c r="T197" s="18"/>
      <c r="U197" s="18"/>
      <c r="V197" s="18"/>
      <c r="W197" s="18"/>
      <c r="X197" s="18"/>
      <c r="Y197" s="18"/>
      <c r="Z197" s="18"/>
      <c r="AA197" s="18"/>
      <c r="AB197" s="18"/>
      <c r="AC197" s="18"/>
      <c r="AD197" s="18"/>
      <c r="AE197" s="18"/>
      <c r="AF197" s="18"/>
      <c r="AG197" s="18"/>
      <c r="AH197" s="18"/>
      <c r="AI197" s="18"/>
      <c r="AJ197" s="18"/>
      <c r="AK197" s="18"/>
      <c r="AL197" s="18"/>
      <c r="AM197" s="18"/>
      <c r="AN197" s="18"/>
      <c r="AO197" s="18"/>
      <c r="AP197" s="18"/>
      <c r="AQ197" s="18"/>
      <c r="AR197" s="18"/>
      <c r="AS197" s="18"/>
      <c r="AT197" s="18"/>
      <c r="AU197" s="18"/>
      <c r="AV197" s="18"/>
      <c r="AW197" s="18"/>
      <c r="AX197" s="18"/>
      <c r="AY197" s="18"/>
      <c r="AZ197" s="18"/>
      <c r="BA197" s="18"/>
      <c r="BB197" s="18"/>
      <c r="BC197" s="18"/>
      <c r="BD197" s="18"/>
      <c r="BE197" s="18"/>
      <c r="BF197" s="18"/>
      <c r="BG197" s="18"/>
      <c r="BH197" s="18"/>
      <c r="BI197" s="18"/>
      <c r="BJ197" s="18"/>
      <c r="BK197" s="18"/>
      <c r="BL197" s="18"/>
      <c r="BM197" s="18"/>
      <c r="BN197" s="18"/>
      <c r="BO197" s="18"/>
      <c r="BP197" s="18"/>
    </row>
    <row r="198" spans="4:68" s="16" customFormat="1">
      <c r="D198" s="17"/>
      <c r="E198" s="18"/>
      <c r="F198" s="18"/>
      <c r="G198" s="18"/>
      <c r="H198" s="18"/>
      <c r="I198" s="18"/>
      <c r="J198" s="18"/>
      <c r="K198" s="18"/>
      <c r="L198" s="18"/>
      <c r="M198" s="18"/>
      <c r="N198" s="18"/>
      <c r="O198" s="18"/>
      <c r="P198" s="18"/>
      <c r="Q198" s="18"/>
      <c r="R198" s="18"/>
      <c r="S198" s="19"/>
      <c r="T198" s="18"/>
      <c r="U198" s="18"/>
      <c r="V198" s="18"/>
      <c r="W198" s="18"/>
      <c r="X198" s="18"/>
      <c r="Y198" s="18"/>
      <c r="Z198" s="18"/>
      <c r="AA198" s="18"/>
      <c r="AB198" s="18"/>
      <c r="AC198" s="18"/>
      <c r="AD198" s="18"/>
      <c r="AE198" s="18"/>
      <c r="AF198" s="18"/>
      <c r="AG198" s="18"/>
      <c r="AH198" s="18"/>
      <c r="AI198" s="18"/>
      <c r="AJ198" s="18"/>
      <c r="AK198" s="18"/>
      <c r="AL198" s="18"/>
      <c r="AM198" s="18"/>
      <c r="AN198" s="18"/>
      <c r="AO198" s="18"/>
      <c r="AP198" s="18"/>
      <c r="AQ198" s="18"/>
      <c r="AR198" s="18"/>
      <c r="AS198" s="18"/>
      <c r="AT198" s="18"/>
      <c r="AU198" s="18"/>
      <c r="AV198" s="18"/>
      <c r="AW198" s="18"/>
      <c r="AX198" s="18"/>
      <c r="AY198" s="18"/>
      <c r="AZ198" s="18"/>
      <c r="BA198" s="18"/>
      <c r="BB198" s="18"/>
      <c r="BC198" s="18"/>
      <c r="BD198" s="18"/>
      <c r="BE198" s="18"/>
      <c r="BF198" s="18"/>
      <c r="BG198" s="18"/>
      <c r="BH198" s="18"/>
      <c r="BI198" s="18"/>
      <c r="BJ198" s="18"/>
      <c r="BK198" s="18"/>
      <c r="BL198" s="18"/>
      <c r="BM198" s="18"/>
      <c r="BN198" s="18"/>
      <c r="BO198" s="18"/>
      <c r="BP198" s="18"/>
    </row>
    <row r="199" spans="4:68" s="16" customFormat="1">
      <c r="D199" s="17"/>
      <c r="E199" s="18"/>
      <c r="F199" s="18"/>
      <c r="G199" s="18"/>
      <c r="H199" s="18"/>
      <c r="I199" s="18"/>
      <c r="J199" s="18"/>
      <c r="K199" s="18"/>
      <c r="L199" s="18"/>
      <c r="M199" s="18"/>
      <c r="N199" s="18"/>
      <c r="O199" s="18"/>
      <c r="P199" s="18"/>
      <c r="Q199" s="18"/>
      <c r="R199" s="18"/>
      <c r="S199" s="19"/>
      <c r="T199" s="18"/>
      <c r="U199" s="18"/>
      <c r="V199" s="18"/>
      <c r="W199" s="18"/>
      <c r="X199" s="18"/>
      <c r="Y199" s="18"/>
      <c r="Z199" s="18"/>
      <c r="AA199" s="18"/>
      <c r="AB199" s="18"/>
      <c r="AC199" s="18"/>
      <c r="AD199" s="18"/>
      <c r="AE199" s="18"/>
      <c r="AF199" s="18"/>
      <c r="AG199" s="18"/>
      <c r="AH199" s="18"/>
      <c r="AI199" s="18"/>
      <c r="AJ199" s="18"/>
      <c r="AK199" s="18"/>
      <c r="AL199" s="18"/>
      <c r="AM199" s="18"/>
      <c r="AN199" s="18"/>
      <c r="AO199" s="18"/>
      <c r="AP199" s="18"/>
      <c r="AQ199" s="18"/>
      <c r="AR199" s="18"/>
      <c r="AS199" s="18"/>
      <c r="AT199" s="18"/>
      <c r="AU199" s="18"/>
      <c r="AV199" s="18"/>
      <c r="AW199" s="18"/>
      <c r="AX199" s="18"/>
      <c r="AY199" s="18"/>
      <c r="AZ199" s="18"/>
      <c r="BA199" s="18"/>
      <c r="BB199" s="18"/>
      <c r="BC199" s="18"/>
      <c r="BD199" s="18"/>
      <c r="BE199" s="18"/>
      <c r="BF199" s="18"/>
      <c r="BG199" s="18"/>
      <c r="BH199" s="18"/>
      <c r="BI199" s="18"/>
      <c r="BJ199" s="18"/>
      <c r="BK199" s="18"/>
      <c r="BL199" s="18"/>
      <c r="BM199" s="18"/>
      <c r="BN199" s="18"/>
      <c r="BO199" s="18"/>
      <c r="BP199" s="18"/>
    </row>
    <row r="200" spans="4:68" s="16" customFormat="1">
      <c r="D200" s="17"/>
      <c r="E200" s="18"/>
      <c r="F200" s="18"/>
      <c r="G200" s="18"/>
      <c r="H200" s="18"/>
      <c r="I200" s="18"/>
      <c r="J200" s="18"/>
      <c r="K200" s="18"/>
      <c r="L200" s="18"/>
      <c r="M200" s="18"/>
      <c r="N200" s="18"/>
      <c r="O200" s="18"/>
      <c r="P200" s="18"/>
      <c r="Q200" s="18"/>
      <c r="R200" s="18"/>
      <c r="S200" s="19"/>
      <c r="T200" s="18"/>
      <c r="U200" s="18"/>
      <c r="V200" s="18"/>
      <c r="W200" s="18"/>
      <c r="X200" s="18"/>
      <c r="Y200" s="18"/>
      <c r="Z200" s="18"/>
      <c r="AA200" s="18"/>
      <c r="AB200" s="18"/>
      <c r="AC200" s="18"/>
      <c r="AD200" s="18"/>
      <c r="AE200" s="18"/>
      <c r="AF200" s="18"/>
      <c r="AG200" s="18"/>
      <c r="AH200" s="18"/>
      <c r="AI200" s="18"/>
      <c r="AJ200" s="18"/>
      <c r="AK200" s="18"/>
      <c r="AL200" s="18"/>
      <c r="AM200" s="18"/>
      <c r="AN200" s="18"/>
      <c r="AO200" s="18"/>
      <c r="AP200" s="18"/>
      <c r="AQ200" s="18"/>
      <c r="AR200" s="18"/>
      <c r="AS200" s="18"/>
      <c r="AT200" s="18"/>
      <c r="AU200" s="18"/>
      <c r="AV200" s="18"/>
      <c r="AW200" s="18"/>
      <c r="AX200" s="18"/>
      <c r="AY200" s="18"/>
      <c r="AZ200" s="18"/>
      <c r="BA200" s="18"/>
      <c r="BB200" s="18"/>
      <c r="BC200" s="18"/>
      <c r="BD200" s="18"/>
      <c r="BE200" s="18"/>
      <c r="BF200" s="18"/>
      <c r="BG200" s="18"/>
      <c r="BH200" s="18"/>
      <c r="BI200" s="18"/>
      <c r="BJ200" s="18"/>
      <c r="BK200" s="18"/>
      <c r="BL200" s="18"/>
      <c r="BM200" s="18"/>
      <c r="BN200" s="18"/>
      <c r="BO200" s="18"/>
      <c r="BP200" s="18"/>
    </row>
    <row r="201" spans="4:68" s="16" customFormat="1">
      <c r="D201" s="17"/>
      <c r="E201" s="18"/>
      <c r="F201" s="18"/>
      <c r="G201" s="18"/>
      <c r="H201" s="18"/>
      <c r="I201" s="18"/>
      <c r="J201" s="18"/>
      <c r="K201" s="18"/>
      <c r="L201" s="18"/>
      <c r="M201" s="18"/>
      <c r="N201" s="18"/>
      <c r="O201" s="18"/>
      <c r="P201" s="18"/>
      <c r="Q201" s="18"/>
      <c r="R201" s="18"/>
      <c r="S201" s="19"/>
      <c r="T201" s="18"/>
      <c r="U201" s="18"/>
      <c r="V201" s="18"/>
      <c r="W201" s="18"/>
      <c r="X201" s="18"/>
      <c r="Y201" s="18"/>
      <c r="Z201" s="18"/>
      <c r="AA201" s="18"/>
      <c r="AB201" s="18"/>
      <c r="AC201" s="18"/>
      <c r="AD201" s="18"/>
      <c r="AE201" s="18"/>
      <c r="AF201" s="18"/>
      <c r="AG201" s="18"/>
      <c r="AH201" s="18"/>
      <c r="AI201" s="18"/>
      <c r="AJ201" s="18"/>
      <c r="AK201" s="18"/>
      <c r="AL201" s="18"/>
      <c r="AM201" s="18"/>
      <c r="AN201" s="18"/>
      <c r="AO201" s="18"/>
      <c r="AP201" s="18"/>
      <c r="AQ201" s="18"/>
      <c r="AR201" s="18"/>
      <c r="AS201" s="18"/>
      <c r="AT201" s="18"/>
      <c r="AU201" s="18"/>
      <c r="AV201" s="18"/>
      <c r="AW201" s="18"/>
      <c r="AX201" s="18"/>
      <c r="AY201" s="18"/>
      <c r="AZ201" s="18"/>
      <c r="BA201" s="18"/>
      <c r="BB201" s="18"/>
      <c r="BC201" s="18"/>
      <c r="BD201" s="18"/>
      <c r="BE201" s="18"/>
      <c r="BF201" s="18"/>
      <c r="BG201" s="18"/>
      <c r="BH201" s="18"/>
      <c r="BI201" s="18"/>
      <c r="BJ201" s="18"/>
      <c r="BK201" s="18"/>
      <c r="BL201" s="18"/>
      <c r="BM201" s="18"/>
      <c r="BN201" s="18"/>
      <c r="BO201" s="18"/>
      <c r="BP201" s="18"/>
    </row>
    <row r="202" spans="4:68" s="16" customFormat="1">
      <c r="D202" s="17"/>
      <c r="E202" s="18"/>
      <c r="F202" s="18"/>
      <c r="G202" s="18"/>
      <c r="H202" s="18"/>
      <c r="I202" s="18"/>
      <c r="J202" s="18"/>
      <c r="K202" s="18"/>
      <c r="L202" s="18"/>
      <c r="M202" s="18"/>
      <c r="N202" s="18"/>
      <c r="O202" s="18"/>
      <c r="P202" s="18"/>
      <c r="Q202" s="18"/>
      <c r="R202" s="18"/>
      <c r="S202" s="19"/>
      <c r="T202" s="18"/>
      <c r="U202" s="18"/>
      <c r="V202" s="18"/>
      <c r="W202" s="18"/>
      <c r="X202" s="18"/>
      <c r="Y202" s="18"/>
      <c r="Z202" s="18"/>
      <c r="AA202" s="18"/>
      <c r="AB202" s="18"/>
      <c r="AC202" s="18"/>
      <c r="AD202" s="18"/>
      <c r="AE202" s="18"/>
      <c r="AF202" s="18"/>
      <c r="AG202" s="18"/>
      <c r="AH202" s="18"/>
      <c r="AI202" s="18"/>
      <c r="AJ202" s="18"/>
      <c r="AK202" s="18"/>
      <c r="AL202" s="18"/>
      <c r="AM202" s="18"/>
      <c r="AN202" s="18"/>
      <c r="AO202" s="18"/>
      <c r="AP202" s="18"/>
      <c r="AQ202" s="18"/>
      <c r="AR202" s="18"/>
      <c r="AS202" s="18"/>
      <c r="AT202" s="18"/>
      <c r="AU202" s="18"/>
      <c r="AV202" s="18"/>
      <c r="AW202" s="18"/>
      <c r="AX202" s="18"/>
      <c r="AY202" s="18"/>
      <c r="AZ202" s="18"/>
      <c r="BA202" s="18"/>
      <c r="BB202" s="18"/>
      <c r="BC202" s="18"/>
      <c r="BD202" s="18"/>
      <c r="BE202" s="18"/>
      <c r="BF202" s="18"/>
      <c r="BG202" s="18"/>
      <c r="BH202" s="18"/>
      <c r="BI202" s="18"/>
      <c r="BJ202" s="18"/>
      <c r="BK202" s="18"/>
      <c r="BL202" s="18"/>
      <c r="BM202" s="18"/>
      <c r="BN202" s="18"/>
      <c r="BO202" s="18"/>
      <c r="BP202" s="18"/>
    </row>
    <row r="203" spans="4:68" s="16" customFormat="1">
      <c r="D203" s="17"/>
      <c r="E203" s="18"/>
      <c r="F203" s="18"/>
      <c r="G203" s="18"/>
      <c r="H203" s="18"/>
      <c r="I203" s="18"/>
      <c r="J203" s="18"/>
      <c r="K203" s="18"/>
      <c r="L203" s="18"/>
      <c r="M203" s="18"/>
      <c r="N203" s="18"/>
      <c r="O203" s="18"/>
      <c r="P203" s="18"/>
      <c r="Q203" s="18"/>
      <c r="R203" s="18"/>
      <c r="S203" s="19"/>
      <c r="T203" s="18"/>
      <c r="U203" s="18"/>
      <c r="V203" s="18"/>
      <c r="W203" s="18"/>
      <c r="X203" s="18"/>
      <c r="Y203" s="18"/>
      <c r="Z203" s="18"/>
      <c r="AA203" s="18"/>
      <c r="AB203" s="18"/>
      <c r="AC203" s="18"/>
      <c r="AD203" s="18"/>
      <c r="AE203" s="18"/>
      <c r="AF203" s="18"/>
      <c r="AG203" s="18"/>
      <c r="AH203" s="18"/>
      <c r="AI203" s="18"/>
      <c r="AJ203" s="18"/>
      <c r="AK203" s="18"/>
      <c r="AL203" s="18"/>
      <c r="AM203" s="18"/>
      <c r="AN203" s="18"/>
      <c r="AO203" s="18"/>
      <c r="AP203" s="18"/>
      <c r="AQ203" s="18"/>
      <c r="AR203" s="18"/>
      <c r="AS203" s="18"/>
      <c r="AT203" s="18"/>
      <c r="AU203" s="18"/>
      <c r="AV203" s="18"/>
      <c r="AW203" s="18"/>
      <c r="AX203" s="18"/>
      <c r="AY203" s="18"/>
      <c r="AZ203" s="18"/>
      <c r="BA203" s="18"/>
      <c r="BB203" s="18"/>
      <c r="BC203" s="18"/>
      <c r="BD203" s="18"/>
      <c r="BE203" s="18"/>
      <c r="BF203" s="18"/>
      <c r="BG203" s="18"/>
      <c r="BH203" s="18"/>
      <c r="BI203" s="18"/>
      <c r="BJ203" s="18"/>
      <c r="BK203" s="18"/>
      <c r="BL203" s="18"/>
      <c r="BM203" s="18"/>
      <c r="BN203" s="18"/>
      <c r="BO203" s="18"/>
      <c r="BP203" s="18"/>
    </row>
    <row r="204" spans="4:68" s="16" customFormat="1">
      <c r="D204" s="17"/>
      <c r="E204" s="18"/>
      <c r="F204" s="18"/>
      <c r="G204" s="18"/>
      <c r="H204" s="18"/>
      <c r="I204" s="18"/>
      <c r="J204" s="18"/>
      <c r="K204" s="18"/>
      <c r="L204" s="18"/>
      <c r="M204" s="18"/>
      <c r="N204" s="18"/>
      <c r="O204" s="18"/>
      <c r="P204" s="18"/>
      <c r="Q204" s="18"/>
      <c r="R204" s="18"/>
      <c r="S204" s="19"/>
      <c r="T204" s="18"/>
      <c r="U204" s="18"/>
      <c r="V204" s="18"/>
      <c r="W204" s="18"/>
      <c r="X204" s="18"/>
      <c r="Y204" s="18"/>
      <c r="Z204" s="18"/>
      <c r="AA204" s="18"/>
      <c r="AB204" s="18"/>
      <c r="AC204" s="18"/>
      <c r="AD204" s="18"/>
      <c r="AE204" s="18"/>
      <c r="AF204" s="18"/>
      <c r="AG204" s="18"/>
      <c r="AH204" s="18"/>
      <c r="AI204" s="18"/>
      <c r="AJ204" s="18"/>
      <c r="AK204" s="18"/>
      <c r="AL204" s="18"/>
      <c r="AM204" s="18"/>
      <c r="AN204" s="18"/>
      <c r="AO204" s="18"/>
      <c r="AP204" s="18"/>
      <c r="AQ204" s="18"/>
      <c r="AR204" s="18"/>
      <c r="AS204" s="18"/>
      <c r="AT204" s="18"/>
      <c r="AU204" s="18"/>
      <c r="AV204" s="18"/>
      <c r="AW204" s="18"/>
      <c r="AX204" s="18"/>
      <c r="AY204" s="18"/>
      <c r="AZ204" s="18"/>
      <c r="BA204" s="18"/>
      <c r="BB204" s="18"/>
      <c r="BC204" s="18"/>
      <c r="BD204" s="18"/>
      <c r="BE204" s="18"/>
      <c r="BF204" s="18"/>
      <c r="BG204" s="18"/>
      <c r="BH204" s="18"/>
      <c r="BI204" s="18"/>
      <c r="BJ204" s="18"/>
      <c r="BK204" s="18"/>
      <c r="BL204" s="18"/>
      <c r="BM204" s="18"/>
      <c r="BN204" s="18"/>
      <c r="BO204" s="18"/>
      <c r="BP204" s="18"/>
    </row>
    <row r="205" spans="4:68" s="16" customFormat="1">
      <c r="D205" s="17"/>
      <c r="E205" s="18"/>
      <c r="F205" s="18"/>
      <c r="G205" s="18"/>
      <c r="H205" s="18"/>
      <c r="I205" s="18"/>
      <c r="J205" s="18"/>
      <c r="K205" s="18"/>
      <c r="L205" s="18"/>
      <c r="M205" s="18"/>
      <c r="N205" s="18"/>
      <c r="O205" s="18"/>
      <c r="P205" s="18"/>
      <c r="Q205" s="18"/>
      <c r="R205" s="18"/>
      <c r="S205" s="19"/>
      <c r="T205" s="18"/>
      <c r="U205" s="18"/>
      <c r="V205" s="18"/>
      <c r="W205" s="18"/>
      <c r="X205" s="18"/>
      <c r="Y205" s="18"/>
      <c r="Z205" s="18"/>
      <c r="AA205" s="18"/>
      <c r="AB205" s="18"/>
      <c r="AC205" s="18"/>
      <c r="AD205" s="18"/>
      <c r="AE205" s="18"/>
      <c r="AF205" s="18"/>
      <c r="AG205" s="18"/>
      <c r="AH205" s="18"/>
      <c r="AI205" s="18"/>
      <c r="AJ205" s="18"/>
      <c r="AK205" s="18"/>
      <c r="AL205" s="18"/>
      <c r="AM205" s="18"/>
      <c r="AN205" s="18"/>
      <c r="AO205" s="18"/>
      <c r="AP205" s="18"/>
      <c r="AQ205" s="18"/>
      <c r="AR205" s="18"/>
      <c r="AS205" s="18"/>
      <c r="AT205" s="18"/>
      <c r="AU205" s="18"/>
      <c r="AV205" s="18"/>
      <c r="AW205" s="18"/>
      <c r="AX205" s="18"/>
      <c r="AY205" s="18"/>
      <c r="AZ205" s="18"/>
      <c r="BA205" s="18"/>
      <c r="BB205" s="18"/>
      <c r="BC205" s="18"/>
      <c r="BD205" s="18"/>
      <c r="BE205" s="18"/>
      <c r="BF205" s="18"/>
      <c r="BG205" s="18"/>
      <c r="BH205" s="18"/>
      <c r="BI205" s="18"/>
      <c r="BJ205" s="18"/>
      <c r="BK205" s="18"/>
      <c r="BL205" s="18"/>
      <c r="BM205" s="18"/>
      <c r="BN205" s="18"/>
      <c r="BO205" s="18"/>
      <c r="BP205" s="18"/>
    </row>
    <row r="206" spans="4:68" s="16" customFormat="1">
      <c r="D206" s="17"/>
      <c r="E206" s="18"/>
      <c r="F206" s="18"/>
      <c r="G206" s="18"/>
      <c r="H206" s="18"/>
      <c r="I206" s="18"/>
      <c r="J206" s="18"/>
      <c r="K206" s="18"/>
      <c r="L206" s="18"/>
      <c r="M206" s="18"/>
      <c r="N206" s="18"/>
      <c r="O206" s="18"/>
      <c r="P206" s="18"/>
      <c r="Q206" s="18"/>
      <c r="R206" s="18"/>
      <c r="S206" s="19"/>
      <c r="T206" s="18"/>
      <c r="U206" s="18"/>
      <c r="V206" s="18"/>
      <c r="W206" s="18"/>
      <c r="X206" s="18"/>
      <c r="Y206" s="18"/>
      <c r="Z206" s="18"/>
      <c r="AA206" s="18"/>
      <c r="AB206" s="18"/>
      <c r="AC206" s="18"/>
      <c r="AD206" s="18"/>
      <c r="AE206" s="18"/>
      <c r="AF206" s="18"/>
      <c r="AG206" s="18"/>
      <c r="AH206" s="18"/>
      <c r="AI206" s="18"/>
      <c r="AJ206" s="18"/>
      <c r="AK206" s="18"/>
      <c r="AL206" s="18"/>
      <c r="AM206" s="18"/>
      <c r="AN206" s="18"/>
      <c r="AO206" s="18"/>
      <c r="AP206" s="18"/>
      <c r="AQ206" s="18"/>
      <c r="AR206" s="18"/>
      <c r="AS206" s="18"/>
      <c r="AT206" s="18"/>
      <c r="AU206" s="18"/>
      <c r="AV206" s="18"/>
      <c r="AW206" s="18"/>
      <c r="AX206" s="18"/>
      <c r="AY206" s="18"/>
      <c r="AZ206" s="18"/>
      <c r="BA206" s="18"/>
      <c r="BB206" s="18"/>
      <c r="BC206" s="18"/>
      <c r="BD206" s="18"/>
      <c r="BE206" s="18"/>
      <c r="BF206" s="18"/>
      <c r="BG206" s="18"/>
      <c r="BH206" s="18"/>
      <c r="BI206" s="18"/>
      <c r="BJ206" s="18"/>
      <c r="BK206" s="18"/>
      <c r="BL206" s="18"/>
      <c r="BM206" s="18"/>
      <c r="BN206" s="18"/>
      <c r="BO206" s="18"/>
      <c r="BP206" s="18"/>
    </row>
    <row r="207" spans="4:68" s="16" customFormat="1">
      <c r="D207" s="17"/>
      <c r="E207" s="18"/>
      <c r="F207" s="18"/>
      <c r="G207" s="18"/>
      <c r="H207" s="18"/>
      <c r="I207" s="18"/>
      <c r="J207" s="18"/>
      <c r="K207" s="18"/>
      <c r="L207" s="18"/>
      <c r="M207" s="18"/>
      <c r="N207" s="18"/>
      <c r="O207" s="18"/>
      <c r="P207" s="18"/>
      <c r="Q207" s="18"/>
      <c r="R207" s="18"/>
      <c r="S207" s="19"/>
      <c r="T207" s="18"/>
      <c r="U207" s="18"/>
      <c r="V207" s="18"/>
      <c r="W207" s="18"/>
      <c r="X207" s="18"/>
      <c r="Y207" s="18"/>
      <c r="Z207" s="18"/>
      <c r="AA207" s="18"/>
      <c r="AB207" s="18"/>
      <c r="AC207" s="18"/>
      <c r="AD207" s="18"/>
      <c r="AE207" s="18"/>
      <c r="AF207" s="18"/>
      <c r="AG207" s="18"/>
      <c r="AH207" s="18"/>
      <c r="AI207" s="18"/>
      <c r="AJ207" s="18"/>
      <c r="AK207" s="18"/>
      <c r="AL207" s="18"/>
      <c r="AM207" s="18"/>
      <c r="AN207" s="18"/>
      <c r="AO207" s="18"/>
      <c r="AP207" s="18"/>
      <c r="AQ207" s="18"/>
      <c r="AR207" s="18"/>
      <c r="AS207" s="18"/>
      <c r="AT207" s="18"/>
      <c r="AU207" s="18"/>
      <c r="AV207" s="18"/>
      <c r="AW207" s="18"/>
      <c r="AX207" s="18"/>
      <c r="AY207" s="18"/>
      <c r="AZ207" s="18"/>
      <c r="BA207" s="18"/>
      <c r="BB207" s="18"/>
      <c r="BC207" s="18"/>
      <c r="BD207" s="18"/>
      <c r="BE207" s="18"/>
      <c r="BF207" s="18"/>
      <c r="BG207" s="18"/>
      <c r="BH207" s="18"/>
      <c r="BI207" s="18"/>
      <c r="BJ207" s="18"/>
      <c r="BK207" s="18"/>
      <c r="BL207" s="18"/>
      <c r="BM207" s="18"/>
      <c r="BN207" s="18"/>
      <c r="BO207" s="18"/>
      <c r="BP207" s="18"/>
    </row>
    <row r="208" spans="4:68" s="16" customFormat="1">
      <c r="D208" s="17"/>
      <c r="E208" s="18"/>
      <c r="F208" s="18"/>
      <c r="G208" s="18"/>
      <c r="H208" s="18"/>
      <c r="I208" s="18"/>
      <c r="J208" s="18"/>
      <c r="K208" s="18"/>
      <c r="L208" s="18"/>
      <c r="M208" s="18"/>
      <c r="N208" s="18"/>
      <c r="O208" s="18"/>
      <c r="P208" s="18"/>
      <c r="Q208" s="18"/>
      <c r="R208" s="18"/>
      <c r="S208" s="19"/>
      <c r="T208" s="18"/>
      <c r="U208" s="18"/>
      <c r="V208" s="18"/>
      <c r="W208" s="18"/>
      <c r="X208" s="18"/>
      <c r="Y208" s="18"/>
      <c r="Z208" s="18"/>
      <c r="AA208" s="18"/>
      <c r="AB208" s="18"/>
      <c r="AC208" s="18"/>
      <c r="AD208" s="18"/>
      <c r="AE208" s="18"/>
      <c r="AF208" s="18"/>
      <c r="AG208" s="18"/>
      <c r="AH208" s="18"/>
      <c r="AI208" s="18"/>
      <c r="AJ208" s="18"/>
      <c r="AK208" s="18"/>
      <c r="AL208" s="18"/>
      <c r="AM208" s="18"/>
      <c r="AN208" s="18"/>
      <c r="AO208" s="18"/>
      <c r="AP208" s="18"/>
      <c r="AQ208" s="18"/>
      <c r="AR208" s="18"/>
      <c r="AS208" s="18"/>
      <c r="AT208" s="18"/>
      <c r="AU208" s="18"/>
      <c r="AV208" s="18"/>
      <c r="AW208" s="18"/>
      <c r="AX208" s="18"/>
      <c r="AY208" s="18"/>
      <c r="AZ208" s="18"/>
      <c r="BA208" s="18"/>
      <c r="BB208" s="18"/>
      <c r="BC208" s="18"/>
      <c r="BD208" s="18"/>
      <c r="BE208" s="18"/>
      <c r="BF208" s="18"/>
      <c r="BG208" s="18"/>
      <c r="BH208" s="18"/>
      <c r="BI208" s="18"/>
      <c r="BJ208" s="18"/>
      <c r="BK208" s="18"/>
      <c r="BL208" s="18"/>
      <c r="BM208" s="18"/>
      <c r="BN208" s="18"/>
      <c r="BO208" s="18"/>
      <c r="BP208" s="18"/>
    </row>
    <row r="209" spans="4:68" s="16" customFormat="1">
      <c r="D209" s="17"/>
      <c r="E209" s="18"/>
      <c r="F209" s="18"/>
      <c r="G209" s="18"/>
      <c r="H209" s="18"/>
      <c r="I209" s="18"/>
      <c r="J209" s="18"/>
      <c r="K209" s="18"/>
      <c r="L209" s="18"/>
      <c r="M209" s="18"/>
      <c r="N209" s="18"/>
      <c r="O209" s="18"/>
      <c r="P209" s="18"/>
      <c r="Q209" s="18"/>
      <c r="R209" s="18"/>
      <c r="S209" s="19"/>
      <c r="T209" s="18"/>
      <c r="U209" s="18"/>
      <c r="V209" s="18"/>
      <c r="W209" s="18"/>
      <c r="X209" s="18"/>
      <c r="Y209" s="18"/>
      <c r="Z209" s="18"/>
      <c r="AA209" s="18"/>
      <c r="AB209" s="18"/>
      <c r="AC209" s="18"/>
      <c r="AD209" s="18"/>
      <c r="AE209" s="18"/>
      <c r="AF209" s="18"/>
      <c r="AG209" s="18"/>
      <c r="AH209" s="18"/>
      <c r="AI209" s="18"/>
      <c r="AJ209" s="18"/>
      <c r="AK209" s="18"/>
      <c r="AL209" s="18"/>
      <c r="AM209" s="18"/>
      <c r="AN209" s="18"/>
      <c r="AO209" s="18"/>
      <c r="AP209" s="18"/>
      <c r="AQ209" s="18"/>
      <c r="AR209" s="18"/>
      <c r="AS209" s="18"/>
      <c r="AT209" s="18"/>
      <c r="AU209" s="18"/>
      <c r="AV209" s="18"/>
      <c r="AW209" s="18"/>
      <c r="AX209" s="18"/>
      <c r="AY209" s="18"/>
      <c r="AZ209" s="18"/>
      <c r="BA209" s="18"/>
      <c r="BB209" s="18"/>
      <c r="BC209" s="18"/>
      <c r="BD209" s="18"/>
      <c r="BE209" s="18"/>
      <c r="BF209" s="18"/>
      <c r="BG209" s="18"/>
      <c r="BH209" s="18"/>
      <c r="BI209" s="18"/>
      <c r="BJ209" s="18"/>
      <c r="BK209" s="18"/>
      <c r="BL209" s="18"/>
      <c r="BM209" s="18"/>
      <c r="BN209" s="18"/>
      <c r="BO209" s="18"/>
      <c r="BP209" s="18"/>
    </row>
    <row r="210" spans="4:68" s="16" customFormat="1">
      <c r="D210" s="17"/>
      <c r="E210" s="18"/>
      <c r="F210" s="18"/>
      <c r="G210" s="18"/>
      <c r="H210" s="18"/>
      <c r="I210" s="18"/>
      <c r="J210" s="18"/>
      <c r="K210" s="18"/>
      <c r="L210" s="18"/>
      <c r="M210" s="18"/>
      <c r="N210" s="18"/>
      <c r="O210" s="18"/>
      <c r="P210" s="18"/>
      <c r="Q210" s="18"/>
      <c r="R210" s="18"/>
      <c r="S210" s="19"/>
      <c r="T210" s="18"/>
      <c r="U210" s="18"/>
      <c r="V210" s="18"/>
      <c r="W210" s="18"/>
      <c r="X210" s="18"/>
      <c r="Y210" s="18"/>
      <c r="Z210" s="18"/>
      <c r="AA210" s="18"/>
      <c r="AB210" s="18"/>
      <c r="AC210" s="18"/>
      <c r="AD210" s="18"/>
      <c r="AE210" s="18"/>
      <c r="AF210" s="18"/>
      <c r="AG210" s="18"/>
      <c r="AH210" s="18"/>
      <c r="AI210" s="18"/>
      <c r="AJ210" s="18"/>
      <c r="AK210" s="18"/>
      <c r="AL210" s="18"/>
      <c r="AM210" s="18"/>
      <c r="AN210" s="18"/>
      <c r="AO210" s="18"/>
      <c r="AP210" s="18"/>
      <c r="AQ210" s="18"/>
      <c r="AR210" s="18"/>
      <c r="AS210" s="18"/>
      <c r="AT210" s="18"/>
      <c r="AU210" s="18"/>
      <c r="AV210" s="18"/>
      <c r="AW210" s="18"/>
      <c r="AX210" s="18"/>
      <c r="AY210" s="18"/>
      <c r="AZ210" s="18"/>
      <c r="BA210" s="18"/>
      <c r="BB210" s="18"/>
      <c r="BC210" s="18"/>
      <c r="BD210" s="18"/>
      <c r="BE210" s="18"/>
      <c r="BF210" s="18"/>
      <c r="BG210" s="18"/>
      <c r="BH210" s="18"/>
      <c r="BI210" s="18"/>
      <c r="BJ210" s="18"/>
      <c r="BK210" s="18"/>
      <c r="BL210" s="18"/>
      <c r="BM210" s="18"/>
      <c r="BN210" s="18"/>
      <c r="BO210" s="18"/>
      <c r="BP210" s="18"/>
    </row>
    <row r="211" spans="4:68" s="16" customFormat="1">
      <c r="D211" s="17"/>
      <c r="E211" s="18"/>
      <c r="F211" s="18"/>
      <c r="G211" s="18"/>
      <c r="H211" s="18"/>
      <c r="I211" s="18"/>
      <c r="J211" s="18"/>
      <c r="K211" s="18"/>
      <c r="L211" s="18"/>
      <c r="M211" s="18"/>
      <c r="N211" s="18"/>
      <c r="O211" s="18"/>
      <c r="P211" s="18"/>
      <c r="Q211" s="18"/>
      <c r="R211" s="18"/>
      <c r="S211" s="19"/>
      <c r="T211" s="18"/>
      <c r="U211" s="18"/>
      <c r="V211" s="18"/>
      <c r="W211" s="18"/>
      <c r="X211" s="18"/>
      <c r="Y211" s="18"/>
      <c r="Z211" s="18"/>
      <c r="AA211" s="18"/>
      <c r="AB211" s="18"/>
      <c r="AC211" s="18"/>
      <c r="AD211" s="18"/>
      <c r="AE211" s="18"/>
      <c r="AF211" s="18"/>
      <c r="AG211" s="18"/>
      <c r="AH211" s="18"/>
      <c r="AI211" s="18"/>
      <c r="AJ211" s="18"/>
      <c r="AK211" s="18"/>
      <c r="AL211" s="18"/>
      <c r="AM211" s="18"/>
      <c r="AN211" s="18"/>
      <c r="AO211" s="18"/>
      <c r="AP211" s="18"/>
      <c r="AQ211" s="18"/>
      <c r="AR211" s="18"/>
      <c r="AS211" s="18"/>
      <c r="AT211" s="18"/>
      <c r="AU211" s="18"/>
      <c r="AV211" s="18"/>
      <c r="AW211" s="18"/>
      <c r="AX211" s="18"/>
      <c r="AY211" s="18"/>
      <c r="AZ211" s="18"/>
      <c r="BA211" s="18"/>
      <c r="BB211" s="18"/>
      <c r="BC211" s="18"/>
      <c r="BD211" s="18"/>
      <c r="BE211" s="18"/>
      <c r="BF211" s="18"/>
      <c r="BG211" s="18"/>
      <c r="BH211" s="18"/>
      <c r="BI211" s="18"/>
      <c r="BJ211" s="18"/>
      <c r="BK211" s="18"/>
      <c r="BL211" s="18"/>
      <c r="BM211" s="18"/>
      <c r="BN211" s="18"/>
      <c r="BO211" s="18"/>
      <c r="BP211" s="18"/>
    </row>
    <row r="212" spans="4:68" s="16" customFormat="1">
      <c r="D212" s="17"/>
      <c r="E212" s="18"/>
      <c r="F212" s="18"/>
      <c r="G212" s="18"/>
      <c r="H212" s="18"/>
      <c r="I212" s="18"/>
      <c r="J212" s="18"/>
      <c r="K212" s="18"/>
      <c r="L212" s="18"/>
      <c r="M212" s="18"/>
      <c r="N212" s="18"/>
      <c r="O212" s="18"/>
      <c r="P212" s="18"/>
      <c r="Q212" s="18"/>
      <c r="R212" s="18"/>
      <c r="S212" s="19"/>
      <c r="T212" s="18"/>
      <c r="U212" s="18"/>
      <c r="V212" s="18"/>
      <c r="W212" s="18"/>
      <c r="X212" s="18"/>
      <c r="Y212" s="18"/>
      <c r="Z212" s="18"/>
      <c r="AA212" s="18"/>
      <c r="AB212" s="18"/>
      <c r="AC212" s="18"/>
      <c r="AD212" s="18"/>
      <c r="AE212" s="18"/>
      <c r="AF212" s="18"/>
      <c r="AG212" s="18"/>
      <c r="AH212" s="18"/>
      <c r="AI212" s="18"/>
      <c r="AJ212" s="18"/>
      <c r="AK212" s="18"/>
      <c r="AL212" s="18"/>
      <c r="AM212" s="18"/>
      <c r="AN212" s="18"/>
      <c r="AO212" s="18"/>
      <c r="AP212" s="18"/>
      <c r="AQ212" s="18"/>
      <c r="AR212" s="18"/>
      <c r="AS212" s="18"/>
      <c r="AT212" s="18"/>
      <c r="AU212" s="18"/>
      <c r="AV212" s="18"/>
      <c r="AW212" s="18"/>
      <c r="AX212" s="18"/>
      <c r="AY212" s="18"/>
      <c r="AZ212" s="18"/>
      <c r="BA212" s="18"/>
      <c r="BB212" s="18"/>
      <c r="BC212" s="18"/>
      <c r="BD212" s="18"/>
      <c r="BE212" s="18"/>
      <c r="BF212" s="18"/>
      <c r="BG212" s="18"/>
      <c r="BH212" s="18"/>
      <c r="BI212" s="18"/>
      <c r="BJ212" s="18"/>
      <c r="BK212" s="18"/>
      <c r="BL212" s="18"/>
      <c r="BM212" s="18"/>
      <c r="BN212" s="18"/>
      <c r="BO212" s="18"/>
      <c r="BP212" s="18"/>
    </row>
    <row r="213" spans="4:68" s="16" customFormat="1">
      <c r="D213" s="17"/>
      <c r="E213" s="18"/>
      <c r="F213" s="18"/>
      <c r="G213" s="18"/>
      <c r="H213" s="18"/>
      <c r="I213" s="18"/>
      <c r="J213" s="18"/>
      <c r="K213" s="18"/>
      <c r="L213" s="18"/>
      <c r="M213" s="18"/>
      <c r="N213" s="18"/>
      <c r="O213" s="18"/>
      <c r="P213" s="18"/>
      <c r="Q213" s="18"/>
      <c r="R213" s="18"/>
      <c r="S213" s="19"/>
      <c r="T213" s="18"/>
      <c r="U213" s="18"/>
      <c r="V213" s="18"/>
      <c r="W213" s="18"/>
      <c r="X213" s="18"/>
      <c r="Y213" s="18"/>
      <c r="Z213" s="18"/>
      <c r="AA213" s="18"/>
      <c r="AB213" s="18"/>
      <c r="AC213" s="18"/>
      <c r="AD213" s="18"/>
      <c r="AE213" s="18"/>
      <c r="AF213" s="18"/>
      <c r="AG213" s="18"/>
      <c r="AH213" s="18"/>
      <c r="AI213" s="18"/>
      <c r="AJ213" s="18"/>
      <c r="AK213" s="18"/>
      <c r="AL213" s="18"/>
      <c r="AM213" s="18"/>
      <c r="AN213" s="18"/>
      <c r="AO213" s="18"/>
      <c r="AP213" s="18"/>
      <c r="AQ213" s="18"/>
      <c r="AR213" s="18"/>
      <c r="AS213" s="18"/>
      <c r="AT213" s="18"/>
      <c r="AU213" s="18"/>
      <c r="AV213" s="18"/>
      <c r="AW213" s="18"/>
      <c r="AX213" s="18"/>
      <c r="AY213" s="18"/>
      <c r="AZ213" s="18"/>
      <c r="BA213" s="18"/>
      <c r="BB213" s="18"/>
      <c r="BC213" s="18"/>
      <c r="BD213" s="18"/>
      <c r="BE213" s="18"/>
      <c r="BF213" s="18"/>
      <c r="BG213" s="18"/>
      <c r="BH213" s="18"/>
      <c r="BI213" s="18"/>
      <c r="BJ213" s="18"/>
      <c r="BK213" s="18"/>
      <c r="BL213" s="18"/>
      <c r="BM213" s="18"/>
      <c r="BN213" s="18"/>
      <c r="BO213" s="18"/>
      <c r="BP213" s="18"/>
    </row>
    <row r="214" spans="4:68" s="16" customFormat="1">
      <c r="D214" s="17"/>
      <c r="E214" s="18"/>
      <c r="F214" s="18"/>
      <c r="G214" s="18"/>
      <c r="H214" s="18"/>
      <c r="I214" s="18"/>
      <c r="J214" s="18"/>
      <c r="K214" s="18"/>
      <c r="L214" s="18"/>
      <c r="M214" s="18"/>
      <c r="N214" s="18"/>
      <c r="O214" s="18"/>
      <c r="P214" s="18"/>
      <c r="Q214" s="18"/>
      <c r="R214" s="18"/>
      <c r="S214" s="19"/>
      <c r="T214" s="18"/>
      <c r="U214" s="18"/>
      <c r="V214" s="18"/>
      <c r="W214" s="18"/>
      <c r="X214" s="18"/>
      <c r="Y214" s="18"/>
      <c r="Z214" s="18"/>
      <c r="AA214" s="18"/>
      <c r="AB214" s="18"/>
      <c r="AC214" s="18"/>
      <c r="AD214" s="18"/>
      <c r="AE214" s="18"/>
      <c r="AF214" s="18"/>
      <c r="AG214" s="18"/>
      <c r="AH214" s="18"/>
      <c r="AI214" s="18"/>
      <c r="AJ214" s="18"/>
      <c r="AK214" s="18"/>
      <c r="AL214" s="18"/>
      <c r="AM214" s="18"/>
      <c r="AN214" s="18"/>
      <c r="AO214" s="18"/>
      <c r="AP214" s="18"/>
      <c r="AQ214" s="18"/>
      <c r="AR214" s="18"/>
      <c r="AS214" s="18"/>
      <c r="AT214" s="18"/>
      <c r="AU214" s="18"/>
      <c r="AV214" s="18"/>
      <c r="AW214" s="18"/>
      <c r="AX214" s="18"/>
      <c r="AY214" s="18"/>
      <c r="AZ214" s="18"/>
      <c r="BA214" s="18"/>
      <c r="BB214" s="18"/>
      <c r="BC214" s="18"/>
      <c r="BD214" s="18"/>
      <c r="BE214" s="18"/>
      <c r="BF214" s="18"/>
      <c r="BG214" s="18"/>
      <c r="BH214" s="18"/>
      <c r="BI214" s="18"/>
      <c r="BJ214" s="18"/>
      <c r="BK214" s="18"/>
      <c r="BL214" s="18"/>
      <c r="BM214" s="18"/>
      <c r="BN214" s="18"/>
      <c r="BO214" s="18"/>
      <c r="BP214" s="18"/>
    </row>
    <row r="215" spans="4:68" s="16" customFormat="1">
      <c r="D215" s="17"/>
      <c r="E215" s="18"/>
      <c r="F215" s="18"/>
      <c r="G215" s="18"/>
      <c r="H215" s="18"/>
      <c r="I215" s="18"/>
      <c r="J215" s="18"/>
      <c r="K215" s="18"/>
      <c r="L215" s="18"/>
      <c r="M215" s="18"/>
      <c r="N215" s="18"/>
      <c r="O215" s="18"/>
      <c r="P215" s="18"/>
      <c r="Q215" s="18"/>
      <c r="R215" s="18"/>
      <c r="S215" s="19"/>
      <c r="T215" s="18"/>
      <c r="U215" s="18"/>
      <c r="V215" s="18"/>
      <c r="W215" s="18"/>
      <c r="X215" s="18"/>
      <c r="Y215" s="18"/>
      <c r="Z215" s="18"/>
      <c r="AA215" s="18"/>
      <c r="AB215" s="18"/>
      <c r="AC215" s="18"/>
      <c r="AD215" s="18"/>
      <c r="AE215" s="18"/>
      <c r="AF215" s="18"/>
      <c r="AG215" s="18"/>
      <c r="AH215" s="18"/>
      <c r="AI215" s="18"/>
      <c r="AJ215" s="18"/>
      <c r="AK215" s="18"/>
      <c r="AL215" s="18"/>
      <c r="AM215" s="18"/>
      <c r="AN215" s="18"/>
      <c r="AO215" s="18"/>
      <c r="AP215" s="18"/>
      <c r="AQ215" s="18"/>
      <c r="AR215" s="18"/>
      <c r="AS215" s="18"/>
      <c r="AT215" s="18"/>
      <c r="AU215" s="18"/>
      <c r="AV215" s="18"/>
      <c r="AW215" s="18"/>
      <c r="AX215" s="18"/>
      <c r="AY215" s="18"/>
      <c r="AZ215" s="18"/>
      <c r="BA215" s="18"/>
      <c r="BB215" s="18"/>
      <c r="BC215" s="18"/>
      <c r="BD215" s="18"/>
      <c r="BE215" s="18"/>
      <c r="BF215" s="18"/>
      <c r="BG215" s="18"/>
      <c r="BH215" s="18"/>
      <c r="BI215" s="18"/>
      <c r="BJ215" s="18"/>
      <c r="BK215" s="18"/>
      <c r="BL215" s="18"/>
      <c r="BM215" s="18"/>
      <c r="BN215" s="18"/>
      <c r="BO215" s="18"/>
      <c r="BP215" s="18"/>
    </row>
    <row r="216" spans="4:68" s="16" customFormat="1">
      <c r="D216" s="17"/>
      <c r="E216" s="18"/>
      <c r="F216" s="18"/>
      <c r="G216" s="18"/>
      <c r="H216" s="18"/>
      <c r="I216" s="18"/>
      <c r="J216" s="18"/>
      <c r="K216" s="18"/>
      <c r="L216" s="18"/>
      <c r="M216" s="18"/>
      <c r="N216" s="18"/>
      <c r="O216" s="18"/>
      <c r="P216" s="18"/>
      <c r="Q216" s="18"/>
      <c r="R216" s="18"/>
      <c r="S216" s="19"/>
      <c r="T216" s="18"/>
      <c r="U216" s="18"/>
      <c r="V216" s="18"/>
      <c r="W216" s="18"/>
      <c r="X216" s="18"/>
      <c r="Y216" s="18"/>
      <c r="Z216" s="18"/>
      <c r="AA216" s="18"/>
      <c r="AB216" s="18"/>
      <c r="AC216" s="18"/>
      <c r="AD216" s="18"/>
      <c r="AE216" s="18"/>
      <c r="AF216" s="18"/>
      <c r="AG216" s="18"/>
      <c r="AH216" s="18"/>
      <c r="AI216" s="18"/>
      <c r="AJ216" s="18"/>
      <c r="AK216" s="18"/>
      <c r="AL216" s="18"/>
      <c r="AM216" s="18"/>
      <c r="AN216" s="18"/>
      <c r="AO216" s="18"/>
      <c r="AP216" s="18"/>
      <c r="AQ216" s="18"/>
      <c r="AR216" s="18"/>
      <c r="AS216" s="18"/>
      <c r="AT216" s="18"/>
      <c r="AU216" s="18"/>
      <c r="AV216" s="18"/>
      <c r="AW216" s="18"/>
      <c r="AX216" s="18"/>
      <c r="AY216" s="18"/>
      <c r="AZ216" s="18"/>
      <c r="BA216" s="18"/>
      <c r="BB216" s="18"/>
      <c r="BC216" s="18"/>
      <c r="BD216" s="18"/>
      <c r="BE216" s="18"/>
      <c r="BF216" s="18"/>
      <c r="BG216" s="18"/>
      <c r="BH216" s="18"/>
      <c r="BI216" s="18"/>
      <c r="BJ216" s="18"/>
      <c r="BK216" s="18"/>
      <c r="BL216" s="18"/>
      <c r="BM216" s="18"/>
      <c r="BN216" s="18"/>
      <c r="BO216" s="18"/>
      <c r="BP216" s="18"/>
    </row>
    <row r="217" spans="4:68" s="16" customFormat="1">
      <c r="D217" s="17"/>
      <c r="E217" s="18"/>
      <c r="F217" s="18"/>
      <c r="G217" s="18"/>
      <c r="H217" s="18"/>
      <c r="I217" s="18"/>
      <c r="J217" s="18"/>
      <c r="K217" s="18"/>
      <c r="L217" s="18"/>
      <c r="M217" s="18"/>
      <c r="N217" s="18"/>
      <c r="O217" s="18"/>
      <c r="P217" s="18"/>
      <c r="Q217" s="18"/>
      <c r="R217" s="18"/>
      <c r="S217" s="19"/>
      <c r="T217" s="18"/>
      <c r="U217" s="18"/>
      <c r="V217" s="18"/>
      <c r="W217" s="18"/>
      <c r="X217" s="18"/>
      <c r="Y217" s="18"/>
      <c r="Z217" s="18"/>
      <c r="AA217" s="18"/>
      <c r="AB217" s="18"/>
      <c r="AC217" s="18"/>
      <c r="AD217" s="18"/>
      <c r="AE217" s="18"/>
      <c r="AF217" s="18"/>
      <c r="AG217" s="18"/>
      <c r="AH217" s="18"/>
      <c r="AI217" s="18"/>
      <c r="AJ217" s="18"/>
      <c r="AK217" s="18"/>
      <c r="AL217" s="18"/>
      <c r="AM217" s="18"/>
      <c r="AN217" s="18"/>
      <c r="AO217" s="18"/>
      <c r="AP217" s="18"/>
      <c r="AQ217" s="18"/>
      <c r="AR217" s="18"/>
      <c r="AS217" s="18"/>
      <c r="AT217" s="18"/>
      <c r="AU217" s="18"/>
      <c r="AV217" s="18"/>
      <c r="AW217" s="18"/>
      <c r="AX217" s="18"/>
      <c r="AY217" s="18"/>
      <c r="AZ217" s="18"/>
      <c r="BA217" s="18"/>
      <c r="BB217" s="18"/>
      <c r="BC217" s="18"/>
      <c r="BD217" s="18"/>
      <c r="BE217" s="18"/>
      <c r="BF217" s="18"/>
      <c r="BG217" s="18"/>
      <c r="BH217" s="18"/>
      <c r="BI217" s="18"/>
      <c r="BJ217" s="18"/>
      <c r="BK217" s="18"/>
      <c r="BL217" s="18"/>
      <c r="BM217" s="18"/>
      <c r="BN217" s="18"/>
      <c r="BO217" s="18"/>
      <c r="BP217" s="18"/>
    </row>
    <row r="218" spans="4:68" s="16" customFormat="1">
      <c r="D218" s="17"/>
      <c r="E218" s="18"/>
      <c r="F218" s="18"/>
      <c r="G218" s="18"/>
      <c r="H218" s="18"/>
      <c r="I218" s="18"/>
      <c r="J218" s="18"/>
      <c r="K218" s="18"/>
      <c r="L218" s="18"/>
      <c r="M218" s="18"/>
      <c r="N218" s="18"/>
      <c r="O218" s="18"/>
      <c r="P218" s="18"/>
      <c r="Q218" s="18"/>
      <c r="R218" s="18"/>
      <c r="S218" s="19"/>
      <c r="T218" s="18"/>
      <c r="U218" s="18"/>
      <c r="V218" s="18"/>
      <c r="W218" s="18"/>
      <c r="X218" s="18"/>
      <c r="Y218" s="18"/>
      <c r="Z218" s="18"/>
      <c r="AA218" s="18"/>
      <c r="AB218" s="18"/>
      <c r="AC218" s="18"/>
      <c r="AD218" s="18"/>
      <c r="AE218" s="18"/>
      <c r="AF218" s="18"/>
      <c r="AG218" s="18"/>
      <c r="AH218" s="18"/>
      <c r="AI218" s="18"/>
      <c r="AJ218" s="18"/>
      <c r="AK218" s="18"/>
      <c r="AL218" s="18"/>
      <c r="AM218" s="18"/>
      <c r="AN218" s="18"/>
      <c r="AO218" s="18"/>
      <c r="AP218" s="18"/>
      <c r="AQ218" s="18"/>
      <c r="AR218" s="18"/>
      <c r="AS218" s="18"/>
      <c r="AT218" s="18"/>
      <c r="AU218" s="18"/>
      <c r="AV218" s="18"/>
      <c r="AW218" s="18"/>
      <c r="AX218" s="18"/>
      <c r="AY218" s="18"/>
      <c r="AZ218" s="18"/>
      <c r="BA218" s="18"/>
      <c r="BB218" s="18"/>
      <c r="BC218" s="18"/>
      <c r="BD218" s="18"/>
      <c r="BE218" s="18"/>
      <c r="BF218" s="18"/>
      <c r="BG218" s="18"/>
      <c r="BH218" s="18"/>
      <c r="BI218" s="18"/>
      <c r="BJ218" s="18"/>
      <c r="BK218" s="18"/>
      <c r="BL218" s="18"/>
      <c r="BM218" s="18"/>
      <c r="BN218" s="18"/>
      <c r="BO218" s="18"/>
      <c r="BP218" s="18"/>
    </row>
    <row r="219" spans="4:68" s="16" customFormat="1">
      <c r="D219" s="17"/>
      <c r="E219" s="18"/>
      <c r="F219" s="18"/>
      <c r="G219" s="18"/>
      <c r="H219" s="18"/>
      <c r="I219" s="18"/>
      <c r="J219" s="18"/>
      <c r="K219" s="18"/>
      <c r="L219" s="18"/>
      <c r="M219" s="18"/>
      <c r="N219" s="18"/>
      <c r="O219" s="18"/>
      <c r="P219" s="18"/>
      <c r="Q219" s="18"/>
      <c r="R219" s="18"/>
      <c r="S219" s="19"/>
      <c r="T219" s="18"/>
      <c r="U219" s="18"/>
      <c r="V219" s="18"/>
      <c r="W219" s="18"/>
      <c r="X219" s="18"/>
      <c r="Y219" s="18"/>
      <c r="Z219" s="18"/>
      <c r="AA219" s="18"/>
      <c r="AB219" s="18"/>
      <c r="AC219" s="18"/>
      <c r="AD219" s="18"/>
      <c r="AE219" s="18"/>
      <c r="AF219" s="18"/>
      <c r="AG219" s="18"/>
      <c r="AH219" s="18"/>
      <c r="AI219" s="18"/>
      <c r="AJ219" s="18"/>
      <c r="AK219" s="18"/>
      <c r="AL219" s="18"/>
      <c r="AM219" s="18"/>
      <c r="AN219" s="18"/>
      <c r="AO219" s="18"/>
      <c r="AP219" s="18"/>
      <c r="AQ219" s="18"/>
      <c r="AR219" s="18"/>
      <c r="AS219" s="18"/>
      <c r="AT219" s="18"/>
      <c r="AU219" s="18"/>
      <c r="AV219" s="18"/>
      <c r="AW219" s="18"/>
      <c r="AX219" s="18"/>
      <c r="AY219" s="18"/>
      <c r="AZ219" s="18"/>
      <c r="BA219" s="18"/>
      <c r="BB219" s="18"/>
      <c r="BC219" s="18"/>
      <c r="BD219" s="18"/>
      <c r="BE219" s="18"/>
      <c r="BF219" s="18"/>
      <c r="BG219" s="18"/>
      <c r="BH219" s="18"/>
      <c r="BI219" s="18"/>
      <c r="BJ219" s="18"/>
      <c r="BK219" s="18"/>
      <c r="BL219" s="18"/>
      <c r="BM219" s="18"/>
      <c r="BN219" s="18"/>
      <c r="BO219" s="18"/>
      <c r="BP219" s="18"/>
    </row>
    <row r="220" spans="4:68" s="16" customFormat="1">
      <c r="D220" s="17"/>
      <c r="E220" s="18"/>
      <c r="F220" s="18"/>
      <c r="G220" s="18"/>
      <c r="H220" s="18"/>
      <c r="I220" s="18"/>
      <c r="J220" s="18"/>
      <c r="K220" s="18"/>
      <c r="L220" s="18"/>
      <c r="M220" s="18"/>
      <c r="N220" s="18"/>
      <c r="O220" s="18"/>
      <c r="P220" s="18"/>
      <c r="Q220" s="18"/>
      <c r="R220" s="18"/>
      <c r="S220" s="19"/>
      <c r="T220" s="18"/>
      <c r="U220" s="18"/>
      <c r="V220" s="18"/>
      <c r="W220" s="18"/>
      <c r="X220" s="18"/>
      <c r="Y220" s="18"/>
      <c r="Z220" s="18"/>
      <c r="AA220" s="18"/>
      <c r="AB220" s="18"/>
      <c r="AC220" s="18"/>
      <c r="AD220" s="18"/>
      <c r="AE220" s="18"/>
      <c r="AF220" s="18"/>
      <c r="AG220" s="18"/>
      <c r="AH220" s="18"/>
      <c r="AI220" s="18"/>
      <c r="AJ220" s="18"/>
      <c r="AK220" s="18"/>
      <c r="AL220" s="18"/>
      <c r="AM220" s="18"/>
      <c r="AN220" s="18"/>
      <c r="AO220" s="18"/>
      <c r="AP220" s="18"/>
      <c r="AQ220" s="18"/>
      <c r="AR220" s="18"/>
      <c r="AS220" s="18"/>
      <c r="AT220" s="18"/>
      <c r="AU220" s="18"/>
      <c r="AV220" s="18"/>
      <c r="AW220" s="18"/>
      <c r="AX220" s="18"/>
      <c r="AY220" s="18"/>
      <c r="AZ220" s="18"/>
      <c r="BA220" s="18"/>
      <c r="BB220" s="18"/>
      <c r="BC220" s="18"/>
      <c r="BD220" s="18"/>
      <c r="BE220" s="18"/>
      <c r="BF220" s="18"/>
      <c r="BG220" s="18"/>
      <c r="BH220" s="18"/>
      <c r="BI220" s="18"/>
      <c r="BJ220" s="18"/>
      <c r="BK220" s="18"/>
      <c r="BL220" s="18"/>
      <c r="BM220" s="18"/>
      <c r="BN220" s="18"/>
      <c r="BO220" s="18"/>
      <c r="BP220" s="18"/>
    </row>
    <row r="221" spans="4:68" s="16" customFormat="1">
      <c r="D221" s="17"/>
      <c r="E221" s="18"/>
      <c r="F221" s="18"/>
      <c r="G221" s="18"/>
      <c r="H221" s="18"/>
      <c r="I221" s="18"/>
      <c r="J221" s="18"/>
      <c r="K221" s="18"/>
      <c r="L221" s="18"/>
      <c r="M221" s="18"/>
      <c r="N221" s="18"/>
      <c r="O221" s="18"/>
      <c r="P221" s="18"/>
      <c r="Q221" s="18"/>
      <c r="R221" s="18"/>
      <c r="S221" s="19"/>
      <c r="T221" s="18"/>
      <c r="U221" s="18"/>
      <c r="V221" s="18"/>
      <c r="W221" s="18"/>
      <c r="X221" s="18"/>
      <c r="Y221" s="18"/>
      <c r="Z221" s="18"/>
      <c r="AA221" s="18"/>
      <c r="AB221" s="18"/>
      <c r="AC221" s="18"/>
      <c r="AD221" s="18"/>
      <c r="AE221" s="18"/>
      <c r="AF221" s="18"/>
      <c r="AG221" s="18"/>
      <c r="AH221" s="18"/>
      <c r="AI221" s="18"/>
      <c r="AJ221" s="18"/>
      <c r="AK221" s="18"/>
      <c r="AL221" s="18"/>
      <c r="AM221" s="18"/>
      <c r="AN221" s="18"/>
      <c r="AO221" s="18"/>
      <c r="AP221" s="18"/>
      <c r="AQ221" s="18"/>
      <c r="AR221" s="18"/>
      <c r="AS221" s="18"/>
      <c r="AT221" s="18"/>
      <c r="AU221" s="18"/>
      <c r="AV221" s="18"/>
      <c r="AW221" s="18"/>
      <c r="AX221" s="18"/>
      <c r="AY221" s="18"/>
      <c r="AZ221" s="18"/>
      <c r="BA221" s="18"/>
      <c r="BB221" s="18"/>
      <c r="BC221" s="18"/>
      <c r="BD221" s="18"/>
      <c r="BE221" s="18"/>
      <c r="BF221" s="18"/>
      <c r="BG221" s="18"/>
      <c r="BH221" s="18"/>
      <c r="BI221" s="18"/>
      <c r="BJ221" s="18"/>
      <c r="BK221" s="18"/>
      <c r="BL221" s="18"/>
      <c r="BM221" s="18"/>
      <c r="BN221" s="18"/>
      <c r="BO221" s="18"/>
      <c r="BP221" s="18"/>
    </row>
    <row r="222" spans="4:68" s="16" customFormat="1">
      <c r="D222" s="17"/>
      <c r="E222" s="18"/>
      <c r="F222" s="18"/>
      <c r="G222" s="18"/>
      <c r="H222" s="18"/>
      <c r="I222" s="18"/>
      <c r="J222" s="18"/>
      <c r="K222" s="18"/>
      <c r="L222" s="18"/>
      <c r="M222" s="18"/>
      <c r="N222" s="18"/>
      <c r="O222" s="18"/>
      <c r="P222" s="18"/>
      <c r="Q222" s="18"/>
      <c r="R222" s="18"/>
      <c r="S222" s="19"/>
      <c r="T222" s="18"/>
      <c r="U222" s="18"/>
      <c r="V222" s="18"/>
      <c r="W222" s="18"/>
      <c r="X222" s="18"/>
      <c r="Y222" s="18"/>
      <c r="Z222" s="18"/>
      <c r="AA222" s="18"/>
      <c r="AB222" s="18"/>
      <c r="AC222" s="18"/>
      <c r="AD222" s="18"/>
      <c r="AE222" s="18"/>
      <c r="AF222" s="18"/>
      <c r="AG222" s="18"/>
      <c r="AH222" s="18"/>
      <c r="AI222" s="18"/>
      <c r="AJ222" s="18"/>
      <c r="AK222" s="18"/>
      <c r="AL222" s="18"/>
      <c r="AM222" s="18"/>
      <c r="AN222" s="18"/>
      <c r="AO222" s="18"/>
      <c r="AP222" s="18"/>
      <c r="AQ222" s="18"/>
      <c r="AR222" s="18"/>
      <c r="AS222" s="18"/>
      <c r="AT222" s="18"/>
      <c r="AU222" s="18"/>
      <c r="AV222" s="18"/>
      <c r="AW222" s="18"/>
      <c r="AX222" s="18"/>
      <c r="AY222" s="18"/>
      <c r="AZ222" s="18"/>
      <c r="BA222" s="18"/>
      <c r="BB222" s="18"/>
      <c r="BC222" s="18"/>
      <c r="BD222" s="18"/>
      <c r="BE222" s="18"/>
      <c r="BF222" s="18"/>
      <c r="BG222" s="18"/>
      <c r="BH222" s="18"/>
      <c r="BI222" s="18"/>
      <c r="BJ222" s="18"/>
      <c r="BK222" s="18"/>
      <c r="BL222" s="18"/>
      <c r="BM222" s="18"/>
      <c r="BN222" s="18"/>
      <c r="BO222" s="18"/>
      <c r="BP222" s="18"/>
    </row>
    <row r="223" spans="4:68" s="16" customFormat="1">
      <c r="D223" s="17"/>
      <c r="E223" s="18"/>
      <c r="F223" s="18"/>
      <c r="G223" s="18"/>
      <c r="H223" s="18"/>
      <c r="I223" s="18"/>
      <c r="J223" s="18"/>
      <c r="K223" s="18"/>
      <c r="L223" s="18"/>
      <c r="M223" s="18"/>
      <c r="N223" s="18"/>
      <c r="O223" s="18"/>
      <c r="P223" s="18"/>
      <c r="Q223" s="18"/>
      <c r="R223" s="18"/>
      <c r="S223" s="19"/>
      <c r="T223" s="18"/>
      <c r="U223" s="18"/>
      <c r="V223" s="18"/>
      <c r="W223" s="18"/>
      <c r="X223" s="18"/>
      <c r="Y223" s="18"/>
      <c r="Z223" s="18"/>
      <c r="AA223" s="18"/>
      <c r="AB223" s="18"/>
      <c r="AC223" s="18"/>
      <c r="AD223" s="18"/>
      <c r="AE223" s="18"/>
      <c r="AF223" s="18"/>
      <c r="AG223" s="18"/>
      <c r="AH223" s="18"/>
      <c r="AI223" s="18"/>
      <c r="AJ223" s="18"/>
      <c r="AK223" s="18"/>
      <c r="AL223" s="18"/>
      <c r="AM223" s="18"/>
      <c r="AN223" s="18"/>
      <c r="AO223" s="18"/>
      <c r="AP223" s="18"/>
      <c r="AQ223" s="18"/>
      <c r="AR223" s="18"/>
      <c r="AS223" s="18"/>
      <c r="AT223" s="18"/>
      <c r="AU223" s="18"/>
      <c r="AV223" s="18"/>
      <c r="AW223" s="18"/>
      <c r="AX223" s="18"/>
      <c r="AY223" s="18"/>
      <c r="AZ223" s="18"/>
      <c r="BA223" s="18"/>
      <c r="BB223" s="18"/>
      <c r="BC223" s="18"/>
      <c r="BD223" s="18"/>
      <c r="BE223" s="18"/>
      <c r="BF223" s="18"/>
      <c r="BG223" s="18"/>
      <c r="BH223" s="18"/>
      <c r="BI223" s="18"/>
      <c r="BJ223" s="18"/>
      <c r="BK223" s="18"/>
      <c r="BL223" s="18"/>
      <c r="BM223" s="18"/>
      <c r="BN223" s="18"/>
      <c r="BO223" s="18"/>
      <c r="BP223" s="18"/>
    </row>
    <row r="224" spans="4:68" s="16" customFormat="1">
      <c r="D224" s="17"/>
      <c r="E224" s="18"/>
      <c r="F224" s="18"/>
      <c r="G224" s="18"/>
      <c r="H224" s="18"/>
      <c r="I224" s="18"/>
      <c r="J224" s="18"/>
      <c r="K224" s="18"/>
      <c r="L224" s="18"/>
      <c r="M224" s="18"/>
      <c r="N224" s="18"/>
      <c r="O224" s="18"/>
      <c r="P224" s="18"/>
      <c r="Q224" s="18"/>
      <c r="R224" s="18"/>
      <c r="S224" s="19"/>
      <c r="T224" s="18"/>
      <c r="U224" s="18"/>
      <c r="V224" s="18"/>
      <c r="W224" s="18"/>
      <c r="X224" s="18"/>
      <c r="Y224" s="18"/>
      <c r="Z224" s="18"/>
      <c r="AA224" s="18"/>
      <c r="AB224" s="18"/>
      <c r="AC224" s="18"/>
      <c r="AD224" s="18"/>
      <c r="AE224" s="18"/>
      <c r="AF224" s="18"/>
      <c r="AG224" s="18"/>
      <c r="AH224" s="18"/>
      <c r="AI224" s="18"/>
      <c r="AJ224" s="18"/>
      <c r="AK224" s="18"/>
      <c r="AL224" s="18"/>
      <c r="AM224" s="18"/>
      <c r="AN224" s="18"/>
      <c r="AO224" s="18"/>
      <c r="AP224" s="18"/>
      <c r="AQ224" s="18"/>
      <c r="AR224" s="18"/>
      <c r="AS224" s="18"/>
      <c r="AT224" s="18"/>
      <c r="AU224" s="18"/>
      <c r="AV224" s="18"/>
      <c r="AW224" s="18"/>
      <c r="AX224" s="18"/>
      <c r="AY224" s="18"/>
      <c r="AZ224" s="18"/>
      <c r="BA224" s="18"/>
      <c r="BB224" s="18"/>
      <c r="BC224" s="18"/>
      <c r="BD224" s="18"/>
      <c r="BE224" s="18"/>
      <c r="BF224" s="18"/>
      <c r="BG224" s="18"/>
      <c r="BH224" s="18"/>
      <c r="BI224" s="18"/>
      <c r="BJ224" s="18"/>
      <c r="BK224" s="18"/>
      <c r="BL224" s="18"/>
      <c r="BM224" s="18"/>
      <c r="BN224" s="18"/>
      <c r="BO224" s="18"/>
      <c r="BP224" s="18"/>
    </row>
    <row r="225" spans="4:83" s="16" customFormat="1">
      <c r="D225" s="17"/>
      <c r="E225" s="18"/>
      <c r="F225" s="18"/>
      <c r="G225" s="18"/>
      <c r="H225" s="18"/>
      <c r="I225" s="18"/>
      <c r="J225" s="18"/>
      <c r="K225" s="18"/>
      <c r="L225" s="18"/>
      <c r="M225" s="18"/>
      <c r="N225" s="18"/>
      <c r="O225" s="18"/>
      <c r="P225" s="18"/>
      <c r="Q225" s="18"/>
      <c r="R225" s="18"/>
      <c r="S225" s="19"/>
      <c r="T225" s="18"/>
      <c r="U225" s="18"/>
      <c r="V225" s="18"/>
      <c r="W225" s="18"/>
      <c r="X225" s="18"/>
      <c r="Y225" s="18"/>
      <c r="Z225" s="18"/>
      <c r="AA225" s="18"/>
      <c r="AB225" s="18"/>
      <c r="AC225" s="18"/>
      <c r="AD225" s="18"/>
      <c r="AE225" s="18"/>
      <c r="AF225" s="18"/>
      <c r="AG225" s="18"/>
      <c r="AH225" s="18"/>
      <c r="AI225" s="18"/>
      <c r="AJ225" s="18"/>
      <c r="AK225" s="18"/>
      <c r="AL225" s="18"/>
      <c r="AM225" s="18"/>
      <c r="AN225" s="18"/>
      <c r="AO225" s="18"/>
      <c r="AP225" s="18"/>
      <c r="AQ225" s="18"/>
      <c r="AR225" s="18"/>
      <c r="AS225" s="18"/>
      <c r="AT225" s="18"/>
      <c r="AU225" s="18"/>
      <c r="AV225" s="18"/>
      <c r="AW225" s="18"/>
      <c r="AX225" s="18"/>
      <c r="AY225" s="18"/>
      <c r="AZ225" s="18"/>
      <c r="BA225" s="18"/>
      <c r="BB225" s="18"/>
      <c r="BC225" s="18"/>
      <c r="BD225" s="18"/>
      <c r="BE225" s="18"/>
      <c r="BF225" s="18"/>
      <c r="BG225" s="18"/>
      <c r="BH225" s="18"/>
      <c r="BI225" s="18"/>
      <c r="BJ225" s="18"/>
      <c r="BK225" s="18"/>
      <c r="BL225" s="18"/>
      <c r="BM225" s="18"/>
      <c r="BN225" s="18"/>
      <c r="BO225" s="18"/>
      <c r="BP225" s="18"/>
    </row>
    <row r="226" spans="4:83" s="16" customFormat="1">
      <c r="D226" s="17"/>
      <c r="E226" s="18"/>
      <c r="F226" s="18"/>
      <c r="G226" s="18"/>
      <c r="H226" s="18"/>
      <c r="I226" s="18"/>
      <c r="J226" s="18"/>
      <c r="K226" s="18"/>
      <c r="L226" s="18"/>
      <c r="M226" s="18"/>
      <c r="N226" s="18"/>
      <c r="O226" s="18"/>
      <c r="P226" s="18"/>
      <c r="Q226" s="18"/>
      <c r="R226" s="18"/>
      <c r="S226" s="19"/>
      <c r="T226" s="18"/>
      <c r="U226" s="18"/>
      <c r="V226" s="18"/>
      <c r="W226" s="18"/>
      <c r="X226" s="18"/>
      <c r="Y226" s="18"/>
      <c r="Z226" s="18"/>
      <c r="AA226" s="18"/>
      <c r="AB226" s="18"/>
      <c r="AC226" s="18"/>
      <c r="AD226" s="18"/>
      <c r="AE226" s="18"/>
      <c r="AF226" s="18"/>
      <c r="AG226" s="18"/>
      <c r="AH226" s="18"/>
      <c r="AI226" s="18"/>
      <c r="AJ226" s="18"/>
      <c r="AK226" s="18"/>
      <c r="AL226" s="18"/>
      <c r="AM226" s="18"/>
      <c r="AN226" s="18"/>
      <c r="AO226" s="18"/>
      <c r="AP226" s="18"/>
      <c r="AQ226" s="18"/>
      <c r="AR226" s="18"/>
      <c r="AS226" s="18"/>
      <c r="AT226" s="18"/>
      <c r="AU226" s="18"/>
      <c r="AV226" s="18"/>
      <c r="AW226" s="18"/>
      <c r="AX226" s="18"/>
      <c r="AY226" s="18"/>
      <c r="AZ226" s="18"/>
      <c r="BA226" s="18"/>
      <c r="BB226" s="18"/>
      <c r="BC226" s="18"/>
      <c r="BD226" s="18"/>
      <c r="BE226" s="18"/>
      <c r="BF226" s="18"/>
      <c r="BG226" s="18"/>
      <c r="BH226" s="18"/>
      <c r="BI226" s="18"/>
      <c r="BJ226" s="18"/>
      <c r="BK226" s="18"/>
      <c r="BL226" s="18"/>
      <c r="BM226" s="18"/>
      <c r="BN226" s="18"/>
      <c r="BO226" s="18"/>
      <c r="BP226" s="18"/>
    </row>
    <row r="227" spans="4:83" s="16" customFormat="1">
      <c r="D227" s="17"/>
      <c r="E227" s="18"/>
      <c r="F227" s="18"/>
      <c r="G227" s="18"/>
      <c r="H227" s="18"/>
      <c r="I227" s="18"/>
      <c r="J227" s="18"/>
      <c r="K227" s="18"/>
      <c r="L227" s="18"/>
      <c r="M227" s="18"/>
      <c r="N227" s="18"/>
      <c r="O227" s="18"/>
      <c r="P227" s="18"/>
      <c r="Q227" s="18"/>
      <c r="R227" s="18"/>
      <c r="S227" s="19"/>
      <c r="T227" s="18"/>
      <c r="U227" s="18"/>
      <c r="V227" s="18"/>
      <c r="W227" s="18"/>
      <c r="X227" s="18"/>
      <c r="Y227" s="18"/>
      <c r="Z227" s="18"/>
      <c r="AA227" s="18"/>
      <c r="AB227" s="18"/>
      <c r="AC227" s="18"/>
      <c r="AD227" s="18"/>
      <c r="AE227" s="18"/>
      <c r="AF227" s="18"/>
      <c r="AG227" s="18"/>
      <c r="AH227" s="18"/>
      <c r="AI227" s="18"/>
      <c r="AJ227" s="18"/>
      <c r="AK227" s="18"/>
      <c r="AL227" s="18"/>
      <c r="AM227" s="18"/>
      <c r="AN227" s="18"/>
      <c r="AO227" s="18"/>
      <c r="AP227" s="18"/>
      <c r="AQ227" s="18"/>
      <c r="AR227" s="18"/>
      <c r="AS227" s="18"/>
      <c r="AT227" s="18"/>
      <c r="AU227" s="18"/>
      <c r="AV227" s="18"/>
      <c r="AW227" s="18"/>
      <c r="AX227" s="18"/>
      <c r="AY227" s="18"/>
      <c r="AZ227" s="18"/>
      <c r="BA227" s="18"/>
      <c r="BB227" s="18"/>
      <c r="BC227" s="18"/>
      <c r="BD227" s="18"/>
      <c r="BE227" s="18"/>
      <c r="BF227" s="18"/>
      <c r="BG227" s="18"/>
      <c r="BH227" s="18"/>
      <c r="BI227" s="18"/>
      <c r="BJ227" s="18"/>
      <c r="BK227" s="18"/>
      <c r="BL227" s="18"/>
      <c r="BM227" s="18"/>
      <c r="BN227" s="18"/>
      <c r="BO227" s="18"/>
      <c r="BP227" s="18"/>
    </row>
    <row r="228" spans="4:83" s="16" customFormat="1">
      <c r="D228" s="17"/>
      <c r="E228" s="18"/>
      <c r="F228" s="18"/>
      <c r="G228" s="18"/>
      <c r="H228" s="18"/>
      <c r="I228" s="18"/>
      <c r="J228" s="18"/>
      <c r="K228" s="18"/>
      <c r="L228" s="18"/>
      <c r="M228" s="18"/>
      <c r="N228" s="18"/>
      <c r="O228" s="18"/>
      <c r="P228" s="18"/>
      <c r="Q228" s="18"/>
      <c r="R228" s="18"/>
      <c r="S228" s="19"/>
      <c r="T228" s="18"/>
      <c r="U228" s="18"/>
      <c r="V228" s="18"/>
      <c r="W228" s="18"/>
      <c r="X228" s="18"/>
      <c r="Y228" s="18"/>
      <c r="Z228" s="18"/>
      <c r="AA228" s="18"/>
      <c r="AB228" s="18"/>
      <c r="AC228" s="18"/>
      <c r="AD228" s="18"/>
      <c r="AE228" s="18"/>
      <c r="AF228" s="18"/>
      <c r="AG228" s="18"/>
      <c r="AH228" s="18"/>
      <c r="AI228" s="18"/>
      <c r="AJ228" s="18"/>
      <c r="AK228" s="18"/>
      <c r="AL228" s="18"/>
      <c r="AM228" s="18"/>
      <c r="AN228" s="18"/>
      <c r="AO228" s="18"/>
      <c r="AP228" s="18"/>
      <c r="AQ228" s="18"/>
      <c r="AR228" s="18"/>
      <c r="AS228" s="18"/>
      <c r="AT228" s="18"/>
      <c r="AU228" s="18"/>
      <c r="AV228" s="18"/>
      <c r="AW228" s="18"/>
      <c r="AX228" s="18"/>
      <c r="AY228" s="18"/>
      <c r="AZ228" s="18"/>
      <c r="BA228" s="18"/>
      <c r="BB228" s="18"/>
      <c r="BC228" s="18"/>
      <c r="BD228" s="18"/>
      <c r="BE228" s="18"/>
      <c r="BF228" s="18"/>
      <c r="BG228" s="18"/>
      <c r="BH228" s="18"/>
      <c r="BI228" s="18"/>
      <c r="BJ228" s="18"/>
      <c r="BK228" s="18"/>
      <c r="BL228" s="18"/>
      <c r="BM228" s="18"/>
      <c r="BN228" s="18"/>
      <c r="BO228" s="18"/>
      <c r="BP228" s="18"/>
    </row>
    <row r="229" spans="4:83" s="16" customFormat="1">
      <c r="D229" s="17"/>
      <c r="E229" s="18"/>
      <c r="F229" s="18"/>
      <c r="G229" s="18"/>
      <c r="H229" s="18"/>
      <c r="I229" s="18"/>
      <c r="J229" s="18"/>
      <c r="K229" s="18"/>
      <c r="L229" s="18"/>
      <c r="M229" s="18"/>
      <c r="N229" s="18"/>
      <c r="O229" s="18"/>
      <c r="P229" s="18"/>
      <c r="Q229" s="18"/>
      <c r="R229" s="18"/>
      <c r="S229" s="19"/>
      <c r="T229" s="18"/>
      <c r="U229" s="18"/>
      <c r="V229" s="18"/>
      <c r="W229" s="18"/>
      <c r="X229" s="18"/>
      <c r="Y229" s="18"/>
      <c r="Z229" s="18"/>
      <c r="AA229" s="18"/>
      <c r="AB229" s="18"/>
      <c r="AC229" s="18"/>
      <c r="AD229" s="18"/>
      <c r="AE229" s="18"/>
      <c r="AF229" s="18"/>
      <c r="AG229" s="18"/>
      <c r="AH229" s="18"/>
      <c r="AI229" s="18"/>
      <c r="AJ229" s="18"/>
      <c r="AK229" s="18"/>
      <c r="AL229" s="18"/>
      <c r="AM229" s="18"/>
      <c r="AN229" s="18"/>
      <c r="AO229" s="18"/>
      <c r="AP229" s="18"/>
      <c r="AQ229" s="18"/>
      <c r="AR229" s="18"/>
      <c r="AS229" s="18"/>
      <c r="AT229" s="18"/>
      <c r="AU229" s="18"/>
      <c r="AV229" s="18"/>
      <c r="AW229" s="18"/>
      <c r="AX229" s="18"/>
      <c r="AY229" s="18"/>
      <c r="AZ229" s="18"/>
      <c r="BA229" s="18"/>
      <c r="BB229" s="18"/>
      <c r="BC229" s="18"/>
      <c r="BD229" s="18"/>
      <c r="BE229" s="18"/>
      <c r="BF229" s="18"/>
      <c r="BG229" s="18"/>
      <c r="BH229" s="18"/>
      <c r="BI229" s="18"/>
      <c r="BJ229" s="18"/>
      <c r="BK229" s="18"/>
      <c r="BL229" s="18"/>
      <c r="BM229" s="18"/>
      <c r="BN229" s="18"/>
      <c r="BO229" s="18"/>
      <c r="BP229" s="18"/>
    </row>
    <row r="230" spans="4:83" s="16" customFormat="1">
      <c r="D230" s="17"/>
      <c r="E230" s="18"/>
      <c r="F230" s="18"/>
      <c r="G230" s="18"/>
      <c r="H230" s="18"/>
      <c r="I230" s="18"/>
      <c r="J230" s="18"/>
      <c r="K230" s="18"/>
      <c r="L230" s="18"/>
      <c r="M230" s="18"/>
      <c r="N230" s="18"/>
      <c r="O230" s="18"/>
      <c r="P230" s="18"/>
      <c r="Q230" s="18"/>
      <c r="R230" s="18"/>
      <c r="S230" s="19"/>
      <c r="T230" s="18"/>
      <c r="U230" s="18"/>
      <c r="V230" s="18"/>
      <c r="W230" s="18"/>
      <c r="X230" s="18"/>
      <c r="Y230" s="18"/>
      <c r="Z230" s="18"/>
      <c r="AA230" s="18"/>
      <c r="AB230" s="18"/>
      <c r="AC230" s="18"/>
      <c r="AD230" s="18"/>
      <c r="AE230" s="18"/>
      <c r="AF230" s="18"/>
      <c r="AG230" s="18"/>
      <c r="AH230" s="18"/>
      <c r="AI230" s="18"/>
      <c r="AJ230" s="18"/>
      <c r="AK230" s="18"/>
      <c r="AL230" s="18"/>
      <c r="AM230" s="18"/>
      <c r="AN230" s="18"/>
      <c r="AO230" s="18"/>
      <c r="AP230" s="18"/>
      <c r="AQ230" s="18"/>
      <c r="AR230" s="18"/>
      <c r="AS230" s="18"/>
      <c r="AT230" s="18"/>
      <c r="AU230" s="18"/>
      <c r="AV230" s="18"/>
      <c r="AW230" s="18"/>
      <c r="AX230" s="18"/>
      <c r="AY230" s="18"/>
      <c r="AZ230" s="18"/>
      <c r="BA230" s="18"/>
      <c r="BB230" s="18"/>
      <c r="BC230" s="18"/>
      <c r="BD230" s="18"/>
      <c r="BE230" s="18"/>
      <c r="BF230" s="18"/>
      <c r="BG230" s="18"/>
      <c r="BH230" s="18"/>
      <c r="BI230" s="18"/>
      <c r="BJ230" s="18"/>
      <c r="BK230" s="18"/>
      <c r="BL230" s="18"/>
      <c r="BM230" s="18"/>
      <c r="BN230" s="18"/>
      <c r="BO230" s="18"/>
      <c r="BP230" s="18"/>
      <c r="BR230" s="9"/>
      <c r="BS230" s="9"/>
      <c r="BT230" s="9"/>
      <c r="BU230" s="9"/>
      <c r="BV230" s="9"/>
      <c r="BW230" s="9"/>
      <c r="BX230" s="9"/>
      <c r="BY230" s="9"/>
      <c r="BZ230" s="9"/>
      <c r="CA230" s="9"/>
      <c r="CB230" s="9"/>
      <c r="CC230" s="9"/>
      <c r="CD230" s="9"/>
      <c r="CE230" s="9"/>
    </row>
    <row r="231" spans="4:83" s="16" customFormat="1">
      <c r="D231" s="17"/>
      <c r="E231" s="18"/>
      <c r="F231" s="18"/>
      <c r="G231" s="18"/>
      <c r="H231" s="18"/>
      <c r="I231" s="18"/>
      <c r="J231" s="18"/>
      <c r="K231" s="18"/>
      <c r="L231" s="18"/>
      <c r="M231" s="18"/>
      <c r="N231" s="18"/>
      <c r="O231" s="18"/>
      <c r="P231" s="18"/>
      <c r="Q231" s="18"/>
      <c r="R231" s="18"/>
      <c r="S231" s="19"/>
      <c r="T231" s="18"/>
      <c r="U231" s="18"/>
      <c r="V231" s="18"/>
      <c r="W231" s="18"/>
      <c r="X231" s="18"/>
      <c r="Y231" s="18"/>
      <c r="Z231" s="18"/>
      <c r="AA231" s="18"/>
      <c r="AB231" s="18"/>
      <c r="AC231" s="18"/>
      <c r="AD231" s="18"/>
      <c r="AE231" s="18"/>
      <c r="AF231" s="18"/>
      <c r="AG231" s="18"/>
      <c r="AH231" s="18"/>
      <c r="AI231" s="18"/>
      <c r="AJ231" s="18"/>
      <c r="AK231" s="18"/>
      <c r="AL231" s="18"/>
      <c r="AM231" s="18"/>
      <c r="AN231" s="18"/>
      <c r="AO231" s="18"/>
      <c r="AP231" s="18"/>
      <c r="AQ231" s="18"/>
      <c r="AR231" s="18"/>
      <c r="AS231" s="18"/>
      <c r="AT231" s="18"/>
      <c r="AU231" s="18"/>
      <c r="AV231" s="18"/>
      <c r="AW231" s="18"/>
      <c r="AX231" s="18"/>
      <c r="AY231" s="18"/>
      <c r="AZ231" s="18"/>
      <c r="BA231" s="18"/>
      <c r="BB231" s="18"/>
      <c r="BC231" s="18"/>
      <c r="BD231" s="18"/>
      <c r="BE231" s="18"/>
      <c r="BF231" s="18"/>
      <c r="BG231" s="18"/>
      <c r="BH231" s="18"/>
      <c r="BI231" s="18"/>
      <c r="BJ231" s="18"/>
      <c r="BK231" s="18"/>
      <c r="BL231" s="18"/>
      <c r="BM231" s="18"/>
      <c r="BN231" s="18"/>
      <c r="BO231" s="18"/>
      <c r="BP231" s="18"/>
      <c r="BR231" s="9"/>
      <c r="BS231" s="9"/>
      <c r="BT231" s="9"/>
      <c r="BU231" s="9"/>
      <c r="BV231" s="9"/>
      <c r="BW231" s="9"/>
      <c r="BX231" s="9"/>
      <c r="BY231" s="9"/>
      <c r="BZ231" s="9"/>
      <c r="CA231" s="9"/>
      <c r="CB231" s="9"/>
      <c r="CC231" s="9"/>
      <c r="CD231" s="9"/>
      <c r="CE231" s="9"/>
    </row>
    <row r="232" spans="4:83" s="16" customFormat="1">
      <c r="D232" s="17"/>
      <c r="E232" s="18"/>
      <c r="F232" s="18"/>
      <c r="G232" s="18"/>
      <c r="H232" s="18"/>
      <c r="I232" s="18"/>
      <c r="J232" s="18"/>
      <c r="K232" s="18"/>
      <c r="L232" s="18"/>
      <c r="M232" s="18"/>
      <c r="N232" s="18"/>
      <c r="O232" s="18"/>
      <c r="P232" s="18"/>
      <c r="Q232" s="18"/>
      <c r="R232" s="18"/>
      <c r="S232" s="19"/>
      <c r="T232" s="18"/>
      <c r="U232" s="18"/>
      <c r="V232" s="18"/>
      <c r="W232" s="18"/>
      <c r="X232" s="18"/>
      <c r="Y232" s="18"/>
      <c r="Z232" s="18"/>
      <c r="AA232" s="18"/>
      <c r="AB232" s="18"/>
      <c r="AC232" s="18"/>
      <c r="AD232" s="18"/>
      <c r="AE232" s="18"/>
      <c r="AF232" s="18"/>
      <c r="AG232" s="18"/>
      <c r="AH232" s="18"/>
      <c r="AI232" s="18"/>
      <c r="AJ232" s="18"/>
      <c r="AK232" s="18"/>
      <c r="AL232" s="18"/>
      <c r="AM232" s="18"/>
      <c r="AN232" s="18"/>
      <c r="AO232" s="18"/>
      <c r="AP232" s="18"/>
      <c r="AQ232" s="18"/>
      <c r="AR232" s="18"/>
      <c r="AS232" s="18"/>
      <c r="AT232" s="18"/>
      <c r="AU232" s="18"/>
      <c r="AV232" s="18"/>
      <c r="AW232" s="18"/>
      <c r="AX232" s="18"/>
      <c r="AY232" s="18"/>
      <c r="AZ232" s="18"/>
      <c r="BA232" s="18"/>
      <c r="BB232" s="18"/>
      <c r="BC232" s="18"/>
      <c r="BD232" s="18"/>
      <c r="BE232" s="18"/>
      <c r="BF232" s="18"/>
      <c r="BG232" s="18"/>
      <c r="BH232" s="18"/>
      <c r="BI232" s="18"/>
      <c r="BJ232" s="18"/>
      <c r="BK232" s="18"/>
      <c r="BL232" s="18"/>
      <c r="BM232" s="18"/>
      <c r="BN232" s="18"/>
      <c r="BO232" s="18"/>
      <c r="BP232" s="18"/>
      <c r="BR232" s="9"/>
      <c r="BS232" s="9"/>
      <c r="BT232" s="9"/>
      <c r="BU232" s="9"/>
      <c r="BV232" s="9"/>
      <c r="BW232" s="9"/>
      <c r="BX232" s="9"/>
      <c r="BY232" s="9"/>
      <c r="BZ232" s="9"/>
      <c r="CA232" s="9"/>
      <c r="CB232" s="9"/>
      <c r="CC232" s="9"/>
      <c r="CD232" s="9"/>
      <c r="CE232" s="9"/>
    </row>
  </sheetData>
  <mergeCells count="69">
    <mergeCell ref="BR4:BX4"/>
    <mergeCell ref="BZ5:BZ6"/>
    <mergeCell ref="CA5:CA6"/>
    <mergeCell ref="CB5:CB6"/>
    <mergeCell ref="BR24:BX24"/>
    <mergeCell ref="L51:M51"/>
    <mergeCell ref="BI4:BI6"/>
    <mergeCell ref="BH23:BH25"/>
    <mergeCell ref="BE4:BE6"/>
    <mergeCell ref="BG4:BG6"/>
    <mergeCell ref="BA4:BA6"/>
    <mergeCell ref="AY4:AY6"/>
    <mergeCell ref="BH4:BH6"/>
    <mergeCell ref="AF4:AN4"/>
    <mergeCell ref="AH5:AH6"/>
    <mergeCell ref="AI5:AI6"/>
    <mergeCell ref="AJ5:AJ6"/>
    <mergeCell ref="AK5:AK6"/>
    <mergeCell ref="AL5:AL6"/>
    <mergeCell ref="AM5:AM6"/>
    <mergeCell ref="AN5:AN6"/>
    <mergeCell ref="H4:H5"/>
    <mergeCell ref="N4:N5"/>
    <mergeCell ref="P5:P6"/>
    <mergeCell ref="Q5:Q6"/>
    <mergeCell ref="R5:R6"/>
    <mergeCell ref="BI23:BI25"/>
    <mergeCell ref="L24:M24"/>
    <mergeCell ref="AQ4:AQ6"/>
    <mergeCell ref="AR5:AR6"/>
    <mergeCell ref="AS5:AS6"/>
    <mergeCell ref="AT5:AT6"/>
    <mergeCell ref="AU5:AU6"/>
    <mergeCell ref="AV5:AV6"/>
    <mergeCell ref="AX4:AX5"/>
    <mergeCell ref="AZ4:AZ6"/>
    <mergeCell ref="BB4:BC5"/>
    <mergeCell ref="U4:U5"/>
    <mergeCell ref="AD4:AD5"/>
    <mergeCell ref="AP4:AP5"/>
    <mergeCell ref="W5:W6"/>
    <mergeCell ref="X5:X6"/>
    <mergeCell ref="BJ4:BP4"/>
    <mergeCell ref="AR4:AV4"/>
    <mergeCell ref="AW4:AW6"/>
    <mergeCell ref="T4:T6"/>
    <mergeCell ref="S5:S6"/>
    <mergeCell ref="Y5:Y6"/>
    <mergeCell ref="Z5:Z6"/>
    <mergeCell ref="AA5:AA6"/>
    <mergeCell ref="AB5:AB6"/>
    <mergeCell ref="AF5:AF6"/>
    <mergeCell ref="AG5:AG6"/>
    <mergeCell ref="B2:C2"/>
    <mergeCell ref="V4:V6"/>
    <mergeCell ref="AC4:AC6"/>
    <mergeCell ref="AE4:AE6"/>
    <mergeCell ref="AO4:AO6"/>
    <mergeCell ref="G4:G6"/>
    <mergeCell ref="I4:I6"/>
    <mergeCell ref="M4:M6"/>
    <mergeCell ref="O4:O6"/>
    <mergeCell ref="B4:B6"/>
    <mergeCell ref="J4:L4"/>
    <mergeCell ref="P4:S4"/>
    <mergeCell ref="W4:AB4"/>
    <mergeCell ref="D4:D6"/>
    <mergeCell ref="E4:E6"/>
    <mergeCell ref="F4:F5"/>
  </mergeCells>
  <hyperlinks>
    <hyperlink ref="B2" location="Navigation!A1" display="Return to Navigation Page" xr:uid="{00000000-0004-0000-1000-000000000000}"/>
    <hyperlink ref="C2" location="Navigation!A1" display="Navigation!A1" xr:uid="{00000000-0004-0000-10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B1:CF225"/>
  <sheetViews>
    <sheetView zoomScale="60" zoomScaleNormal="60" workbookViewId="0">
      <selection activeCell="C8" sqref="C8"/>
    </sheetView>
  </sheetViews>
  <sheetFormatPr defaultColWidth="11" defaultRowHeight="15.6"/>
  <cols>
    <col min="1" max="1" width="1.5" style="16" customWidth="1"/>
    <col min="2" max="2" width="24.8984375" style="16" customWidth="1"/>
    <col min="3" max="3" width="42.8984375" style="16" customWidth="1"/>
    <col min="4" max="4" width="30.8984375" style="17" customWidth="1"/>
    <col min="5" max="5" width="10.8984375" style="18" customWidth="1"/>
    <col min="6" max="6" width="14.8984375" style="18" customWidth="1"/>
    <col min="7" max="7" width="1.8984375" style="18" customWidth="1"/>
    <col min="8" max="8" width="10.8984375" style="18" customWidth="1"/>
    <col min="9" max="9" width="1.8984375" style="18" customWidth="1"/>
    <col min="10" max="12" width="12.8984375" style="18" customWidth="1"/>
    <col min="13" max="13" width="1.8984375" style="18" customWidth="1"/>
    <col min="14" max="14" width="10.8984375" style="18" customWidth="1"/>
    <col min="15" max="15" width="1.8984375" style="18" customWidth="1"/>
    <col min="16" max="19" width="12.8984375" style="18" customWidth="1"/>
    <col min="20" max="20" width="1.8984375" style="18" customWidth="1"/>
    <col min="21" max="21" width="10.8984375" style="18" customWidth="1"/>
    <col min="22" max="22" width="1.8984375" style="18" customWidth="1"/>
    <col min="23" max="23" width="12.8984375" style="19" customWidth="1"/>
    <col min="24" max="28" width="12.8984375" style="18" customWidth="1"/>
    <col min="29" max="29" width="1.8984375" style="18" customWidth="1"/>
    <col min="30" max="30" width="10.8984375" style="18" customWidth="1"/>
    <col min="31" max="31" width="1.8984375" style="18" customWidth="1"/>
    <col min="32" max="32" width="12.8984375" style="18" customWidth="1"/>
    <col min="33" max="33" width="10.8984375" style="18" customWidth="1"/>
    <col min="34" max="34" width="14.8984375" style="18" customWidth="1"/>
    <col min="35" max="38" width="10.8984375" style="18" customWidth="1"/>
    <col min="39" max="39" width="13.8984375" style="18" customWidth="1"/>
    <col min="40" max="40" width="16.8984375" style="18" customWidth="1"/>
    <col min="41" max="41" width="1.8984375" style="18" customWidth="1"/>
    <col min="42" max="42" width="10.8984375" style="18" customWidth="1"/>
    <col min="43" max="43" width="1.8984375" style="18" customWidth="1"/>
    <col min="44" max="48" width="10.8984375" style="18" customWidth="1"/>
    <col min="49" max="49" width="1.8984375" style="18" customWidth="1"/>
    <col min="50" max="50" width="10.8984375" style="18" customWidth="1"/>
    <col min="51" max="51" width="1.8984375" style="18" customWidth="1"/>
    <col min="52" max="52" width="15.8984375" style="18" customWidth="1"/>
    <col min="53" max="53" width="1.8984375" style="18" customWidth="1"/>
    <col min="54" max="55" width="10.8984375" style="18" customWidth="1"/>
    <col min="56" max="56" width="1.8984375" style="18" customWidth="1"/>
    <col min="57" max="57" width="60.8984375" style="18" customWidth="1"/>
    <col min="58" max="58" width="1.8984375" style="18" customWidth="1"/>
    <col min="59" max="60" width="50.8984375" style="18" customWidth="1"/>
    <col min="61" max="61" width="1.8984375" style="18" customWidth="1"/>
    <col min="62" max="62" width="13.8984375" style="18" customWidth="1"/>
    <col min="63" max="68" width="10.8984375" style="18" customWidth="1"/>
    <col min="69" max="69" width="11" style="18"/>
    <col min="70" max="70" width="14.8984375" style="9" customWidth="1"/>
    <col min="71" max="71" width="11.09765625" style="9" bestFit="1" customWidth="1"/>
    <col min="72" max="72" width="11.3984375" style="9" bestFit="1" customWidth="1"/>
    <col min="73" max="74" width="11.09765625" style="9" bestFit="1" customWidth="1"/>
    <col min="75" max="75" width="11" style="9"/>
    <col min="76" max="76" width="13.09765625" style="9" customWidth="1"/>
    <col min="77" max="77" width="11" style="9"/>
    <col min="78" max="80" width="15.59765625" style="9" customWidth="1"/>
    <col min="81" max="81" width="17.5" style="9" customWidth="1"/>
    <col min="82" max="82" width="18.3984375" style="9" customWidth="1"/>
    <col min="83" max="83" width="17.8984375" style="9" customWidth="1"/>
    <col min="84" max="16384" width="11" style="16"/>
  </cols>
  <sheetData>
    <row r="1" spans="2:84" s="9" customFormat="1" ht="16.2"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 customHeight="1" thickBot="1">
      <c r="B4" s="1024" t="s">
        <v>529</v>
      </c>
      <c r="C4" s="44" t="s">
        <v>412</v>
      </c>
      <c r="D4" s="1003" t="s">
        <v>7</v>
      </c>
      <c r="E4" s="988"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R4" s="924" t="s">
        <v>359</v>
      </c>
      <c r="BS4" s="925"/>
      <c r="BT4" s="925"/>
      <c r="BU4" s="925"/>
      <c r="BV4" s="925"/>
      <c r="BW4" s="925"/>
      <c r="BX4" s="926"/>
      <c r="BY4" s="9"/>
      <c r="BZ4" s="9"/>
      <c r="CA4" s="9"/>
      <c r="CB4" s="9"/>
      <c r="CC4" s="9"/>
      <c r="CD4" s="9"/>
      <c r="CE4" s="9"/>
    </row>
    <row r="5" spans="2:84" s="37" customFormat="1" ht="42" customHeight="1" thickBot="1">
      <c r="B5" s="1025"/>
      <c r="C5" s="64" t="s">
        <v>137</v>
      </c>
      <c r="D5" s="1004"/>
      <c r="E5" s="989"/>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15" t="s">
        <v>360</v>
      </c>
      <c r="CA5" s="1017" t="s">
        <v>390</v>
      </c>
      <c r="CB5" s="1019" t="s">
        <v>391</v>
      </c>
      <c r="CC5" s="15"/>
      <c r="CD5" s="15"/>
      <c r="CE5" s="15"/>
    </row>
    <row r="6" spans="2:84" s="15" customFormat="1" ht="41.1" customHeight="1" thickBot="1">
      <c r="B6" s="1025"/>
      <c r="C6" s="60" t="s">
        <v>68</v>
      </c>
      <c r="D6" s="1005"/>
      <c r="E6" s="1006"/>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16"/>
      <c r="CA6" s="1018"/>
      <c r="CB6" s="1020"/>
      <c r="CC6" s="9"/>
      <c r="CD6" s="9"/>
      <c r="CE6" s="9"/>
    </row>
    <row r="7" spans="2:84" s="185" customFormat="1" ht="94.2" thickBot="1">
      <c r="B7" s="286" t="s">
        <v>457</v>
      </c>
      <c r="C7" s="261" t="s">
        <v>127</v>
      </c>
      <c r="D7" s="418" t="s">
        <v>202</v>
      </c>
      <c r="E7" s="266">
        <v>40</v>
      </c>
      <c r="F7" s="273">
        <v>0</v>
      </c>
      <c r="G7" s="269"/>
      <c r="H7" s="266">
        <f t="shared" ref="H7:H16" si="0">SUM(I7:M7)</f>
        <v>32</v>
      </c>
      <c r="I7" s="271" t="s">
        <v>19</v>
      </c>
      <c r="J7" s="276">
        <v>0</v>
      </c>
      <c r="K7" s="187">
        <v>32</v>
      </c>
      <c r="L7" s="281">
        <v>0</v>
      </c>
      <c r="M7" s="269"/>
      <c r="N7" s="266">
        <f t="shared" ref="N7:N16" si="1">SUM(O7:T7)</f>
        <v>40</v>
      </c>
      <c r="O7" s="269"/>
      <c r="P7" s="276">
        <v>0</v>
      </c>
      <c r="Q7" s="187">
        <v>0</v>
      </c>
      <c r="R7" s="187">
        <v>40</v>
      </c>
      <c r="S7" s="281">
        <v>0</v>
      </c>
      <c r="T7" s="269"/>
      <c r="U7" s="266">
        <f t="shared" ref="U7:U16" si="2">SUM(V7:AC7)</f>
        <v>32</v>
      </c>
      <c r="V7" s="269"/>
      <c r="W7" s="276">
        <v>32</v>
      </c>
      <c r="X7" s="187">
        <v>0</v>
      </c>
      <c r="Y7" s="187">
        <v>0</v>
      </c>
      <c r="Z7" s="187">
        <v>0</v>
      </c>
      <c r="AA7" s="187">
        <v>0</v>
      </c>
      <c r="AB7" s="281">
        <v>0</v>
      </c>
      <c r="AC7" s="269"/>
      <c r="AD7" s="290">
        <f t="shared" ref="AD7:AD16" si="3">SUM(AE7:AO7)</f>
        <v>32</v>
      </c>
      <c r="AE7" s="269"/>
      <c r="AF7" s="276">
        <v>32</v>
      </c>
      <c r="AG7" s="187">
        <v>0</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458"/>
      <c r="BF7" s="269"/>
      <c r="BG7" s="455" t="s">
        <v>272</v>
      </c>
      <c r="BH7" s="277" t="s">
        <v>273</v>
      </c>
      <c r="BI7" s="269"/>
      <c r="BJ7" s="202">
        <f t="shared" ref="BJ7:BJ16" si="5">F7</f>
        <v>0</v>
      </c>
      <c r="BK7" s="39">
        <f t="shared" ref="BK7:BK16" si="6">H7</f>
        <v>32</v>
      </c>
      <c r="BL7" s="39">
        <f t="shared" ref="BL7:BL16" si="7">N7</f>
        <v>40</v>
      </c>
      <c r="BM7" s="39">
        <f t="shared" ref="BM7:BM16" si="8">U7</f>
        <v>32</v>
      </c>
      <c r="BN7" s="39">
        <f t="shared" ref="BN7:BN16" si="9">AD7</f>
        <v>32</v>
      </c>
      <c r="BO7" s="39">
        <f t="shared" ref="BO7:BO16" si="10">AP7</f>
        <v>0</v>
      </c>
      <c r="BP7" s="40">
        <f t="shared" ref="BP7:BP16" si="11">AX7</f>
        <v>0</v>
      </c>
      <c r="BQ7" s="2"/>
      <c r="BR7" s="553">
        <f t="shared" ref="BR7:BR16" si="12">F7*BR$6</f>
        <v>0</v>
      </c>
      <c r="BS7" s="554">
        <f t="shared" ref="BS7:BS16" si="13">H7*BS$6</f>
        <v>3888</v>
      </c>
      <c r="BT7" s="554">
        <f t="shared" ref="BT7:BT16" si="14">N7*BT$6</f>
        <v>4172</v>
      </c>
      <c r="BU7" s="554">
        <f t="shared" ref="BU7:BU16" si="15">U7*BU$6</f>
        <v>2595.1999999999998</v>
      </c>
      <c r="BV7" s="554">
        <f t="shared" ref="BV7:BV16" si="16">AD7*BV$6</f>
        <v>2595.1999999999998</v>
      </c>
      <c r="BW7" s="554">
        <f t="shared" ref="BW7:BW16" si="17">AP7*BW$6</f>
        <v>0</v>
      </c>
      <c r="BX7" s="555">
        <f t="shared" ref="BX7:BX16" si="18">AX7*BX$6</f>
        <v>0</v>
      </c>
      <c r="BY7" s="9"/>
      <c r="BZ7" s="553">
        <f>SUM(BR7:BX7)</f>
        <v>13250.400000000001</v>
      </c>
      <c r="CA7" s="556">
        <f>BZ7*(1+BB7)</f>
        <v>16563</v>
      </c>
      <c r="CB7" s="555">
        <f t="shared" ref="CB7:CB16" si="19">AZ7*(1+BC7)</f>
        <v>0</v>
      </c>
      <c r="CC7" s="9"/>
      <c r="CD7" s="9"/>
      <c r="CE7" s="9"/>
    </row>
    <row r="8" spans="2:84" s="185" customFormat="1" ht="141" thickBot="1">
      <c r="B8" s="287" t="s">
        <v>458</v>
      </c>
      <c r="C8" s="262" t="s">
        <v>128</v>
      </c>
      <c r="D8" s="418" t="s">
        <v>221</v>
      </c>
      <c r="E8" s="267">
        <v>40</v>
      </c>
      <c r="F8" s="274">
        <v>0</v>
      </c>
      <c r="G8" s="213"/>
      <c r="H8" s="267">
        <f t="shared" si="0"/>
        <v>0</v>
      </c>
      <c r="I8" s="213" t="s">
        <v>19</v>
      </c>
      <c r="J8" s="278">
        <v>0</v>
      </c>
      <c r="K8" s="190">
        <v>0</v>
      </c>
      <c r="L8" s="280">
        <v>0</v>
      </c>
      <c r="M8" s="213"/>
      <c r="N8" s="267">
        <f t="shared" si="1"/>
        <v>32</v>
      </c>
      <c r="O8" s="213"/>
      <c r="P8" s="278">
        <v>0</v>
      </c>
      <c r="Q8" s="190">
        <v>0</v>
      </c>
      <c r="R8" s="190">
        <v>32</v>
      </c>
      <c r="S8" s="280">
        <v>0</v>
      </c>
      <c r="T8" s="213"/>
      <c r="U8" s="267">
        <f t="shared" si="2"/>
        <v>32</v>
      </c>
      <c r="V8" s="213"/>
      <c r="W8" s="278">
        <v>32</v>
      </c>
      <c r="X8" s="190">
        <v>0</v>
      </c>
      <c r="Y8" s="190">
        <v>0</v>
      </c>
      <c r="Z8" s="190">
        <v>0</v>
      </c>
      <c r="AA8" s="190">
        <v>0</v>
      </c>
      <c r="AB8" s="280">
        <v>0</v>
      </c>
      <c r="AC8" s="213"/>
      <c r="AD8" s="291">
        <f t="shared" si="3"/>
        <v>0</v>
      </c>
      <c r="AE8" s="213"/>
      <c r="AF8" s="278">
        <v>0</v>
      </c>
      <c r="AG8" s="190">
        <v>0</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13"/>
      <c r="BG8" s="456" t="s">
        <v>272</v>
      </c>
      <c r="BH8" s="279" t="s">
        <v>273</v>
      </c>
      <c r="BI8" s="213"/>
      <c r="BJ8" s="203">
        <f t="shared" si="5"/>
        <v>0</v>
      </c>
      <c r="BK8" s="38">
        <f t="shared" si="6"/>
        <v>0</v>
      </c>
      <c r="BL8" s="38">
        <f t="shared" si="7"/>
        <v>32</v>
      </c>
      <c r="BM8" s="38">
        <f t="shared" si="8"/>
        <v>32</v>
      </c>
      <c r="BN8" s="38">
        <f t="shared" si="9"/>
        <v>0</v>
      </c>
      <c r="BO8" s="38">
        <f t="shared" si="10"/>
        <v>0</v>
      </c>
      <c r="BP8" s="41">
        <f t="shared" si="11"/>
        <v>0</v>
      </c>
      <c r="BR8" s="557">
        <f t="shared" si="12"/>
        <v>0</v>
      </c>
      <c r="BS8" s="558">
        <f t="shared" si="13"/>
        <v>0</v>
      </c>
      <c r="BT8" s="558">
        <f t="shared" si="14"/>
        <v>3337.6</v>
      </c>
      <c r="BU8" s="558">
        <f t="shared" si="15"/>
        <v>2595.1999999999998</v>
      </c>
      <c r="BV8" s="558">
        <f t="shared" si="16"/>
        <v>0</v>
      </c>
      <c r="BW8" s="558">
        <f t="shared" si="17"/>
        <v>0</v>
      </c>
      <c r="BX8" s="559">
        <f t="shared" si="18"/>
        <v>0</v>
      </c>
      <c r="BY8" s="9"/>
      <c r="BZ8" s="557">
        <f t="shared" ref="BZ8:BZ16" si="20">SUM(BR8:BX8)</f>
        <v>5932.7999999999993</v>
      </c>
      <c r="CA8" s="560">
        <f t="shared" ref="CA8:CA16" si="21">BZ8*(1+BB8)</f>
        <v>7415.9999999999991</v>
      </c>
      <c r="CB8" s="559">
        <f t="shared" si="19"/>
        <v>0</v>
      </c>
      <c r="CC8" s="9"/>
      <c r="CD8" s="9"/>
      <c r="CE8" s="9"/>
    </row>
    <row r="9" spans="2:84" s="185" customFormat="1" ht="109.2">
      <c r="B9" s="287" t="s">
        <v>459</v>
      </c>
      <c r="C9" s="262" t="s">
        <v>129</v>
      </c>
      <c r="D9" s="422" t="s">
        <v>222</v>
      </c>
      <c r="E9" s="267">
        <v>10</v>
      </c>
      <c r="F9" s="274">
        <v>0</v>
      </c>
      <c r="G9" s="213"/>
      <c r="H9" s="267">
        <f t="shared" si="0"/>
        <v>0</v>
      </c>
      <c r="I9" s="213" t="s">
        <v>19</v>
      </c>
      <c r="J9" s="278">
        <v>0</v>
      </c>
      <c r="K9" s="190">
        <v>0</v>
      </c>
      <c r="L9" s="280">
        <v>0</v>
      </c>
      <c r="M9" s="213"/>
      <c r="N9" s="267">
        <f t="shared" si="1"/>
        <v>8</v>
      </c>
      <c r="O9" s="213"/>
      <c r="P9" s="278">
        <v>0</v>
      </c>
      <c r="Q9" s="190">
        <v>0</v>
      </c>
      <c r="R9" s="190">
        <v>8</v>
      </c>
      <c r="S9" s="280">
        <v>0</v>
      </c>
      <c r="T9" s="213"/>
      <c r="U9" s="267">
        <f t="shared" si="2"/>
        <v>8</v>
      </c>
      <c r="V9" s="213"/>
      <c r="W9" s="278">
        <v>8</v>
      </c>
      <c r="X9" s="190">
        <v>0</v>
      </c>
      <c r="Y9" s="190">
        <v>0</v>
      </c>
      <c r="Z9" s="190">
        <v>0</v>
      </c>
      <c r="AA9" s="190">
        <v>0</v>
      </c>
      <c r="AB9" s="280">
        <v>0</v>
      </c>
      <c r="AC9" s="213"/>
      <c r="AD9" s="291">
        <f t="shared" si="3"/>
        <v>0</v>
      </c>
      <c r="AE9" s="213"/>
      <c r="AF9" s="278">
        <v>0</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13"/>
      <c r="BG9" s="456" t="s">
        <v>272</v>
      </c>
      <c r="BH9" s="279" t="s">
        <v>273</v>
      </c>
      <c r="BI9" s="213"/>
      <c r="BJ9" s="203">
        <f t="shared" si="5"/>
        <v>0</v>
      </c>
      <c r="BK9" s="38">
        <f t="shared" si="6"/>
        <v>0</v>
      </c>
      <c r="BL9" s="38">
        <f t="shared" si="7"/>
        <v>8</v>
      </c>
      <c r="BM9" s="38">
        <f t="shared" si="8"/>
        <v>8</v>
      </c>
      <c r="BN9" s="38">
        <f t="shared" si="9"/>
        <v>0</v>
      </c>
      <c r="BO9" s="38">
        <f t="shared" si="10"/>
        <v>0</v>
      </c>
      <c r="BP9" s="41">
        <f t="shared" si="11"/>
        <v>0</v>
      </c>
      <c r="BR9" s="557">
        <f t="shared" si="12"/>
        <v>0</v>
      </c>
      <c r="BS9" s="558">
        <f t="shared" si="13"/>
        <v>0</v>
      </c>
      <c r="BT9" s="558">
        <f t="shared" si="14"/>
        <v>834.4</v>
      </c>
      <c r="BU9" s="558">
        <f t="shared" si="15"/>
        <v>648.79999999999995</v>
      </c>
      <c r="BV9" s="558">
        <f t="shared" si="16"/>
        <v>0</v>
      </c>
      <c r="BW9" s="558">
        <f t="shared" si="17"/>
        <v>0</v>
      </c>
      <c r="BX9" s="559">
        <f t="shared" si="18"/>
        <v>0</v>
      </c>
      <c r="BY9" s="9"/>
      <c r="BZ9" s="557">
        <f t="shared" si="20"/>
        <v>1483.1999999999998</v>
      </c>
      <c r="CA9" s="560">
        <f t="shared" si="21"/>
        <v>1853.9999999999998</v>
      </c>
      <c r="CB9" s="559">
        <f t="shared" si="19"/>
        <v>0</v>
      </c>
      <c r="CC9" s="9"/>
      <c r="CD9" s="9"/>
      <c r="CE9" s="9"/>
    </row>
    <row r="10" spans="2:84" s="185" customFormat="1" ht="109.2">
      <c r="B10" s="287" t="s">
        <v>460</v>
      </c>
      <c r="C10" s="262" t="s">
        <v>136</v>
      </c>
      <c r="D10" s="423" t="s">
        <v>223</v>
      </c>
      <c r="E10" s="267">
        <v>10</v>
      </c>
      <c r="F10" s="274">
        <v>0</v>
      </c>
      <c r="G10" s="213"/>
      <c r="H10" s="267">
        <f t="shared" si="0"/>
        <v>0</v>
      </c>
      <c r="I10" s="213" t="s">
        <v>19</v>
      </c>
      <c r="J10" s="278">
        <v>0</v>
      </c>
      <c r="K10" s="190">
        <v>0</v>
      </c>
      <c r="L10" s="280">
        <v>0</v>
      </c>
      <c r="M10" s="213"/>
      <c r="N10" s="267">
        <f t="shared" si="1"/>
        <v>8</v>
      </c>
      <c r="O10" s="213"/>
      <c r="P10" s="278">
        <v>0</v>
      </c>
      <c r="Q10" s="190">
        <v>0</v>
      </c>
      <c r="R10" s="190">
        <v>8</v>
      </c>
      <c r="S10" s="280">
        <v>0</v>
      </c>
      <c r="T10" s="213"/>
      <c r="U10" s="267">
        <f t="shared" si="2"/>
        <v>8</v>
      </c>
      <c r="V10" s="213"/>
      <c r="W10" s="278">
        <v>8</v>
      </c>
      <c r="X10" s="190">
        <v>0</v>
      </c>
      <c r="Y10" s="190">
        <v>0</v>
      </c>
      <c r="Z10" s="190">
        <v>0</v>
      </c>
      <c r="AA10" s="190">
        <v>0</v>
      </c>
      <c r="AB10" s="280">
        <v>0</v>
      </c>
      <c r="AC10" s="213"/>
      <c r="AD10" s="291">
        <f t="shared" si="3"/>
        <v>0</v>
      </c>
      <c r="AE10" s="213"/>
      <c r="AF10" s="278">
        <v>0</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13"/>
      <c r="BG10" s="456" t="s">
        <v>272</v>
      </c>
      <c r="BH10" s="279" t="s">
        <v>273</v>
      </c>
      <c r="BI10" s="213"/>
      <c r="BJ10" s="203">
        <f t="shared" si="5"/>
        <v>0</v>
      </c>
      <c r="BK10" s="38">
        <f t="shared" si="6"/>
        <v>0</v>
      </c>
      <c r="BL10" s="38">
        <f t="shared" si="7"/>
        <v>8</v>
      </c>
      <c r="BM10" s="38">
        <f t="shared" si="8"/>
        <v>8</v>
      </c>
      <c r="BN10" s="38">
        <f t="shared" si="9"/>
        <v>0</v>
      </c>
      <c r="BO10" s="38">
        <f t="shared" si="10"/>
        <v>0</v>
      </c>
      <c r="BP10" s="41">
        <f t="shared" si="11"/>
        <v>0</v>
      </c>
      <c r="BR10" s="557">
        <f t="shared" si="12"/>
        <v>0</v>
      </c>
      <c r="BS10" s="558">
        <f t="shared" si="13"/>
        <v>0</v>
      </c>
      <c r="BT10" s="558">
        <f t="shared" si="14"/>
        <v>834.4</v>
      </c>
      <c r="BU10" s="558">
        <f t="shared" si="15"/>
        <v>648.79999999999995</v>
      </c>
      <c r="BV10" s="558">
        <f t="shared" si="16"/>
        <v>0</v>
      </c>
      <c r="BW10" s="558">
        <f t="shared" si="17"/>
        <v>0</v>
      </c>
      <c r="BX10" s="559">
        <f t="shared" si="18"/>
        <v>0</v>
      </c>
      <c r="BY10" s="9"/>
      <c r="BZ10" s="557">
        <f t="shared" si="20"/>
        <v>1483.1999999999998</v>
      </c>
      <c r="CA10" s="560">
        <f t="shared" si="21"/>
        <v>1853.9999999999998</v>
      </c>
      <c r="CB10" s="559">
        <f t="shared" si="19"/>
        <v>0</v>
      </c>
      <c r="CC10" s="9"/>
      <c r="CD10" s="9"/>
      <c r="CE10" s="9"/>
    </row>
    <row r="11" spans="2:84" s="185" customFormat="1" ht="47.4" thickBot="1">
      <c r="B11" s="287" t="s">
        <v>461</v>
      </c>
      <c r="C11" s="262" t="s">
        <v>130</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457"/>
      <c r="BF11" s="213"/>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5" customFormat="1" ht="109.2">
      <c r="B12" s="287" t="s">
        <v>462</v>
      </c>
      <c r="C12" s="264" t="s">
        <v>131</v>
      </c>
      <c r="D12" s="422" t="s">
        <v>224</v>
      </c>
      <c r="E12" s="267">
        <v>20</v>
      </c>
      <c r="F12" s="274">
        <v>0</v>
      </c>
      <c r="G12" s="213"/>
      <c r="H12" s="267">
        <f t="shared" si="0"/>
        <v>0</v>
      </c>
      <c r="I12" s="272" t="s">
        <v>19</v>
      </c>
      <c r="J12" s="278">
        <v>0</v>
      </c>
      <c r="K12" s="190">
        <v>0</v>
      </c>
      <c r="L12" s="280">
        <v>0</v>
      </c>
      <c r="M12" s="213"/>
      <c r="N12" s="267">
        <f t="shared" si="1"/>
        <v>16</v>
      </c>
      <c r="O12" s="213"/>
      <c r="P12" s="285">
        <v>0</v>
      </c>
      <c r="Q12" s="190">
        <v>0</v>
      </c>
      <c r="R12" s="190">
        <v>16</v>
      </c>
      <c r="S12" s="280">
        <v>0</v>
      </c>
      <c r="T12" s="213"/>
      <c r="U12" s="267">
        <f t="shared" si="2"/>
        <v>16</v>
      </c>
      <c r="V12" s="213"/>
      <c r="W12" s="278">
        <v>16</v>
      </c>
      <c r="X12" s="190">
        <v>0</v>
      </c>
      <c r="Y12" s="190">
        <v>0</v>
      </c>
      <c r="Z12" s="190">
        <v>0</v>
      </c>
      <c r="AA12" s="190">
        <v>0</v>
      </c>
      <c r="AB12" s="280">
        <v>0</v>
      </c>
      <c r="AC12" s="213"/>
      <c r="AD12" s="291">
        <f t="shared" si="3"/>
        <v>0</v>
      </c>
      <c r="AE12" s="213"/>
      <c r="AF12" s="278">
        <v>0</v>
      </c>
      <c r="AG12" s="190">
        <v>0</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13"/>
      <c r="BG12" s="456" t="s">
        <v>272</v>
      </c>
      <c r="BH12" s="279" t="s">
        <v>273</v>
      </c>
      <c r="BI12" s="213"/>
      <c r="BJ12" s="300">
        <f t="shared" si="5"/>
        <v>0</v>
      </c>
      <c r="BK12" s="38">
        <f t="shared" si="6"/>
        <v>0</v>
      </c>
      <c r="BL12" s="38">
        <f t="shared" si="7"/>
        <v>16</v>
      </c>
      <c r="BM12" s="38">
        <f t="shared" si="8"/>
        <v>16</v>
      </c>
      <c r="BN12" s="38">
        <f t="shared" si="9"/>
        <v>0</v>
      </c>
      <c r="BO12" s="38">
        <f t="shared" si="10"/>
        <v>0</v>
      </c>
      <c r="BP12" s="41">
        <f t="shared" si="11"/>
        <v>0</v>
      </c>
      <c r="BR12" s="557">
        <f t="shared" si="12"/>
        <v>0</v>
      </c>
      <c r="BS12" s="558">
        <f t="shared" si="13"/>
        <v>0</v>
      </c>
      <c r="BT12" s="558">
        <f t="shared" si="14"/>
        <v>1668.8</v>
      </c>
      <c r="BU12" s="558">
        <f t="shared" si="15"/>
        <v>1297.5999999999999</v>
      </c>
      <c r="BV12" s="558">
        <f t="shared" si="16"/>
        <v>0</v>
      </c>
      <c r="BW12" s="558">
        <f t="shared" si="17"/>
        <v>0</v>
      </c>
      <c r="BX12" s="559">
        <f t="shared" si="18"/>
        <v>0</v>
      </c>
      <c r="BY12" s="9"/>
      <c r="BZ12" s="557">
        <f t="shared" si="20"/>
        <v>2966.3999999999996</v>
      </c>
      <c r="CA12" s="560">
        <f t="shared" si="21"/>
        <v>3707.9999999999995</v>
      </c>
      <c r="CB12" s="559">
        <f t="shared" si="19"/>
        <v>0</v>
      </c>
      <c r="CC12" s="9"/>
      <c r="CD12" s="9"/>
      <c r="CE12" s="9"/>
    </row>
    <row r="13" spans="2:84" s="195" customFormat="1" ht="109.2">
      <c r="B13" s="287" t="s">
        <v>463</v>
      </c>
      <c r="C13" s="264" t="s">
        <v>132</v>
      </c>
      <c r="D13" s="423" t="s">
        <v>225</v>
      </c>
      <c r="E13" s="267">
        <v>20</v>
      </c>
      <c r="F13" s="274">
        <v>0</v>
      </c>
      <c r="G13" s="213"/>
      <c r="H13" s="267">
        <f t="shared" si="0"/>
        <v>0</v>
      </c>
      <c r="I13" s="213" t="s">
        <v>19</v>
      </c>
      <c r="J13" s="278">
        <v>0</v>
      </c>
      <c r="K13" s="190">
        <v>0</v>
      </c>
      <c r="L13" s="280">
        <v>0</v>
      </c>
      <c r="M13" s="213"/>
      <c r="N13" s="267">
        <f t="shared" si="1"/>
        <v>16</v>
      </c>
      <c r="O13" s="213"/>
      <c r="P13" s="285">
        <v>0</v>
      </c>
      <c r="Q13" s="190">
        <v>0</v>
      </c>
      <c r="R13" s="190">
        <v>16</v>
      </c>
      <c r="S13" s="280">
        <v>0</v>
      </c>
      <c r="T13" s="213"/>
      <c r="U13" s="267">
        <f t="shared" si="2"/>
        <v>16</v>
      </c>
      <c r="V13" s="213"/>
      <c r="W13" s="278">
        <v>16</v>
      </c>
      <c r="X13" s="190">
        <v>0</v>
      </c>
      <c r="Y13" s="190">
        <v>0</v>
      </c>
      <c r="Z13" s="190">
        <v>0</v>
      </c>
      <c r="AA13" s="190">
        <v>0</v>
      </c>
      <c r="AB13" s="280">
        <v>0</v>
      </c>
      <c r="AC13" s="213"/>
      <c r="AD13" s="291">
        <f t="shared" si="3"/>
        <v>0</v>
      </c>
      <c r="AE13" s="213"/>
      <c r="AF13" s="278">
        <v>0</v>
      </c>
      <c r="AG13" s="190">
        <v>0</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13"/>
      <c r="BG13" s="456" t="s">
        <v>272</v>
      </c>
      <c r="BH13" s="279" t="s">
        <v>273</v>
      </c>
      <c r="BI13" s="213"/>
      <c r="BJ13" s="300">
        <f t="shared" si="5"/>
        <v>0</v>
      </c>
      <c r="BK13" s="38">
        <f t="shared" si="6"/>
        <v>0</v>
      </c>
      <c r="BL13" s="38">
        <f t="shared" si="7"/>
        <v>16</v>
      </c>
      <c r="BM13" s="38">
        <f t="shared" si="8"/>
        <v>16</v>
      </c>
      <c r="BN13" s="38">
        <f t="shared" si="9"/>
        <v>0</v>
      </c>
      <c r="BO13" s="38">
        <f t="shared" si="10"/>
        <v>0</v>
      </c>
      <c r="BP13" s="41">
        <f t="shared" si="11"/>
        <v>0</v>
      </c>
      <c r="BR13" s="557">
        <f t="shared" si="12"/>
        <v>0</v>
      </c>
      <c r="BS13" s="558">
        <f t="shared" si="13"/>
        <v>0</v>
      </c>
      <c r="BT13" s="558">
        <f t="shared" si="14"/>
        <v>1668.8</v>
      </c>
      <c r="BU13" s="558">
        <f t="shared" si="15"/>
        <v>1297.5999999999999</v>
      </c>
      <c r="BV13" s="558">
        <f t="shared" si="16"/>
        <v>0</v>
      </c>
      <c r="BW13" s="558">
        <f t="shared" si="17"/>
        <v>0</v>
      </c>
      <c r="BX13" s="559">
        <f t="shared" si="18"/>
        <v>0</v>
      </c>
      <c r="BY13" s="9"/>
      <c r="BZ13" s="557">
        <f t="shared" si="20"/>
        <v>2966.3999999999996</v>
      </c>
      <c r="CA13" s="560">
        <f t="shared" si="21"/>
        <v>3707.9999999999995</v>
      </c>
      <c r="CB13" s="559">
        <f t="shared" si="19"/>
        <v>0</v>
      </c>
      <c r="CC13" s="9"/>
      <c r="CD13" s="9"/>
      <c r="CE13" s="9"/>
    </row>
    <row r="14" spans="2:84" s="195" customFormat="1" ht="109.2">
      <c r="B14" s="694" t="s">
        <v>520</v>
      </c>
      <c r="C14" s="264" t="s">
        <v>133</v>
      </c>
      <c r="D14" s="421" t="s">
        <v>226</v>
      </c>
      <c r="E14" s="267">
        <v>50</v>
      </c>
      <c r="F14" s="274">
        <v>0</v>
      </c>
      <c r="G14" s="213"/>
      <c r="H14" s="267">
        <f t="shared" si="0"/>
        <v>0</v>
      </c>
      <c r="I14" s="213" t="s">
        <v>19</v>
      </c>
      <c r="J14" s="278">
        <v>0</v>
      </c>
      <c r="K14" s="190">
        <v>0</v>
      </c>
      <c r="L14" s="280">
        <v>0</v>
      </c>
      <c r="M14" s="213"/>
      <c r="N14" s="267">
        <f t="shared" si="1"/>
        <v>40</v>
      </c>
      <c r="O14" s="213"/>
      <c r="P14" s="285">
        <v>0</v>
      </c>
      <c r="Q14" s="190">
        <v>0</v>
      </c>
      <c r="R14" s="190">
        <v>40</v>
      </c>
      <c r="S14" s="280">
        <v>0</v>
      </c>
      <c r="T14" s="213"/>
      <c r="U14" s="267">
        <f t="shared" si="2"/>
        <v>40</v>
      </c>
      <c r="V14" s="213"/>
      <c r="W14" s="278">
        <v>40</v>
      </c>
      <c r="X14" s="190">
        <v>0</v>
      </c>
      <c r="Y14" s="190">
        <v>0</v>
      </c>
      <c r="Z14" s="190">
        <v>0</v>
      </c>
      <c r="AA14" s="190">
        <v>0</v>
      </c>
      <c r="AB14" s="280">
        <v>0</v>
      </c>
      <c r="AC14" s="213"/>
      <c r="AD14" s="291">
        <f t="shared" si="3"/>
        <v>0</v>
      </c>
      <c r="AE14" s="213"/>
      <c r="AF14" s="278">
        <v>0</v>
      </c>
      <c r="AG14" s="190">
        <v>0</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32000</v>
      </c>
      <c r="BA14" s="297" t="s">
        <v>19</v>
      </c>
      <c r="BB14" s="589">
        <v>0.25</v>
      </c>
      <c r="BC14" s="579">
        <v>0.4</v>
      </c>
      <c r="BD14" s="213"/>
      <c r="BE14" s="309" t="s">
        <v>405</v>
      </c>
      <c r="BF14" s="213"/>
      <c r="BG14" s="456" t="s">
        <v>272</v>
      </c>
      <c r="BH14" s="279" t="s">
        <v>392</v>
      </c>
      <c r="BI14" s="213"/>
      <c r="BJ14" s="300">
        <f t="shared" si="5"/>
        <v>0</v>
      </c>
      <c r="BK14" s="38">
        <f t="shared" si="6"/>
        <v>0</v>
      </c>
      <c r="BL14" s="38">
        <f t="shared" si="7"/>
        <v>40</v>
      </c>
      <c r="BM14" s="38">
        <f t="shared" si="8"/>
        <v>40</v>
      </c>
      <c r="BN14" s="38">
        <f t="shared" si="9"/>
        <v>0</v>
      </c>
      <c r="BO14" s="38">
        <f t="shared" si="10"/>
        <v>0</v>
      </c>
      <c r="BP14" s="41">
        <f t="shared" si="11"/>
        <v>0</v>
      </c>
      <c r="BR14" s="557">
        <f t="shared" si="12"/>
        <v>0</v>
      </c>
      <c r="BS14" s="558">
        <f t="shared" si="13"/>
        <v>0</v>
      </c>
      <c r="BT14" s="558">
        <f t="shared" si="14"/>
        <v>4172</v>
      </c>
      <c r="BU14" s="558">
        <f t="shared" si="15"/>
        <v>3244</v>
      </c>
      <c r="BV14" s="558">
        <f t="shared" si="16"/>
        <v>0</v>
      </c>
      <c r="BW14" s="558">
        <f t="shared" si="17"/>
        <v>0</v>
      </c>
      <c r="BX14" s="559">
        <f t="shared" si="18"/>
        <v>0</v>
      </c>
      <c r="BY14" s="9"/>
      <c r="BZ14" s="557">
        <f t="shared" si="20"/>
        <v>7416</v>
      </c>
      <c r="CA14" s="560">
        <f t="shared" si="21"/>
        <v>9270</v>
      </c>
      <c r="CB14" s="559">
        <f t="shared" si="19"/>
        <v>44800</v>
      </c>
      <c r="CC14" s="9"/>
      <c r="CD14" s="9"/>
      <c r="CE14" s="9"/>
    </row>
    <row r="15" spans="2:84" s="195" customFormat="1" ht="124.8">
      <c r="B15" s="287" t="s">
        <v>464</v>
      </c>
      <c r="C15" s="264" t="s">
        <v>134</v>
      </c>
      <c r="D15" s="421" t="s">
        <v>227</v>
      </c>
      <c r="E15" s="267">
        <v>5</v>
      </c>
      <c r="F15" s="274">
        <v>0</v>
      </c>
      <c r="G15" s="213"/>
      <c r="H15" s="267">
        <f t="shared" si="0"/>
        <v>0</v>
      </c>
      <c r="I15" s="213" t="s">
        <v>19</v>
      </c>
      <c r="J15" s="278">
        <v>0</v>
      </c>
      <c r="K15" s="190">
        <v>0</v>
      </c>
      <c r="L15" s="280">
        <v>0</v>
      </c>
      <c r="M15" s="213"/>
      <c r="N15" s="267">
        <f t="shared" si="1"/>
        <v>4</v>
      </c>
      <c r="O15" s="213"/>
      <c r="P15" s="285">
        <v>0</v>
      </c>
      <c r="Q15" s="190">
        <v>0</v>
      </c>
      <c r="R15" s="190">
        <v>4</v>
      </c>
      <c r="S15" s="280">
        <v>0</v>
      </c>
      <c r="T15" s="213"/>
      <c r="U15" s="267">
        <f t="shared" si="2"/>
        <v>4</v>
      </c>
      <c r="V15" s="213"/>
      <c r="W15" s="278">
        <v>4</v>
      </c>
      <c r="X15" s="190">
        <v>0</v>
      </c>
      <c r="Y15" s="190">
        <v>0</v>
      </c>
      <c r="Z15" s="190">
        <v>0</v>
      </c>
      <c r="AA15" s="190">
        <v>0</v>
      </c>
      <c r="AB15" s="280">
        <v>0</v>
      </c>
      <c r="AC15" s="213"/>
      <c r="AD15" s="291">
        <f t="shared" si="3"/>
        <v>20</v>
      </c>
      <c r="AE15" s="213"/>
      <c r="AF15" s="278">
        <v>20</v>
      </c>
      <c r="AG15" s="190">
        <v>0</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57"/>
      <c r="BF15" s="213"/>
      <c r="BG15" s="456" t="s">
        <v>272</v>
      </c>
      <c r="BH15" s="279" t="s">
        <v>273</v>
      </c>
      <c r="BI15" s="213"/>
      <c r="BJ15" s="300">
        <f t="shared" si="5"/>
        <v>0</v>
      </c>
      <c r="BK15" s="38">
        <f t="shared" si="6"/>
        <v>0</v>
      </c>
      <c r="BL15" s="38">
        <f t="shared" si="7"/>
        <v>4</v>
      </c>
      <c r="BM15" s="38">
        <f t="shared" si="8"/>
        <v>4</v>
      </c>
      <c r="BN15" s="38">
        <f t="shared" si="9"/>
        <v>20</v>
      </c>
      <c r="BO15" s="38">
        <f t="shared" si="10"/>
        <v>0</v>
      </c>
      <c r="BP15" s="41">
        <f t="shared" si="11"/>
        <v>0</v>
      </c>
      <c r="BR15" s="557">
        <f t="shared" si="12"/>
        <v>0</v>
      </c>
      <c r="BS15" s="558">
        <f t="shared" si="13"/>
        <v>0</v>
      </c>
      <c r="BT15" s="558">
        <f t="shared" si="14"/>
        <v>417.2</v>
      </c>
      <c r="BU15" s="558">
        <f t="shared" si="15"/>
        <v>324.39999999999998</v>
      </c>
      <c r="BV15" s="558">
        <f t="shared" si="16"/>
        <v>1622</v>
      </c>
      <c r="BW15" s="558">
        <f t="shared" si="17"/>
        <v>0</v>
      </c>
      <c r="BX15" s="559">
        <f t="shared" si="18"/>
        <v>0</v>
      </c>
      <c r="BY15" s="16"/>
      <c r="BZ15" s="557">
        <f t="shared" si="20"/>
        <v>2363.6</v>
      </c>
      <c r="CA15" s="560">
        <f t="shared" si="21"/>
        <v>2954.5</v>
      </c>
      <c r="CB15" s="559">
        <f t="shared" si="19"/>
        <v>0</v>
      </c>
      <c r="CC15" s="16"/>
      <c r="CD15" s="16"/>
      <c r="CE15" s="16"/>
    </row>
    <row r="16" spans="2:84" s="185" customFormat="1" ht="31.8" thickBot="1">
      <c r="B16" s="302" t="s">
        <v>465</v>
      </c>
      <c r="C16" s="265" t="s">
        <v>135</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310"/>
      <c r="BF16" s="270"/>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3" ht="15.9" customHeight="1">
      <c r="T17" s="19"/>
      <c r="W17" s="18"/>
      <c r="BO17" s="16"/>
      <c r="BP17" s="16"/>
      <c r="BQ17" s="16"/>
    </row>
    <row r="18" spans="2:83" ht="15.9" customHeight="1" thickBot="1">
      <c r="T18" s="19"/>
      <c r="W18" s="18"/>
      <c r="BO18" s="16"/>
      <c r="BP18" s="16"/>
      <c r="BQ18" s="16"/>
    </row>
    <row r="19" spans="2:83" s="9" customFormat="1" ht="45"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07"/>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row>
    <row r="20" spans="2:83" s="9" customFormat="1" ht="23.1"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08"/>
      <c r="BJ20" s="176" t="s">
        <v>387</v>
      </c>
      <c r="BK20" s="177" t="s">
        <v>387</v>
      </c>
      <c r="BL20" s="177" t="s">
        <v>387</v>
      </c>
      <c r="BM20" s="177" t="s">
        <v>387</v>
      </c>
      <c r="BN20" s="177" t="s">
        <v>387</v>
      </c>
      <c r="BO20" s="177" t="s">
        <v>387</v>
      </c>
      <c r="BP20" s="178" t="s">
        <v>387</v>
      </c>
      <c r="BR20" s="1021" t="s">
        <v>388</v>
      </c>
      <c r="BS20" s="1022"/>
      <c r="BT20" s="1022"/>
      <c r="BU20" s="1022"/>
      <c r="BV20" s="1022"/>
      <c r="BW20" s="1022"/>
      <c r="BX20" s="1023"/>
      <c r="BY20" s="569"/>
      <c r="BZ20" s="570">
        <f>SUM(BZ7:BZ16)</f>
        <v>37862</v>
      </c>
      <c r="CA20" s="571">
        <f>SUM(CA7:CA16)</f>
        <v>47327.5</v>
      </c>
      <c r="CB20" s="571">
        <f>SUM(CB7:CB16)</f>
        <v>44800</v>
      </c>
      <c r="CC20" s="571">
        <f>SUM(AZ7:AZ16)</f>
        <v>32000</v>
      </c>
      <c r="CD20" s="572">
        <f>(CA20-BZ20)/BZ20</f>
        <v>0.25</v>
      </c>
      <c r="CE20" s="573">
        <f>IF(CC20=0,0,(CB20-CC20)/CC20)</f>
        <v>0.4</v>
      </c>
    </row>
    <row r="21" spans="2:83" s="91" customFormat="1" ht="43.8"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09"/>
      <c r="BJ21" s="179">
        <f>SUM(BJ3:BJ16)</f>
        <v>0</v>
      </c>
      <c r="BK21" s="180">
        <f t="shared" ref="BK21:BP21" si="22">SUM(BK3:BK16)</f>
        <v>32</v>
      </c>
      <c r="BL21" s="180">
        <f t="shared" si="22"/>
        <v>164</v>
      </c>
      <c r="BM21" s="180">
        <f t="shared" si="22"/>
        <v>156</v>
      </c>
      <c r="BN21" s="180">
        <f t="shared" si="22"/>
        <v>52</v>
      </c>
      <c r="BO21" s="180">
        <f t="shared" si="22"/>
        <v>0</v>
      </c>
      <c r="BP21" s="181">
        <f t="shared" si="22"/>
        <v>0</v>
      </c>
      <c r="BR21" s="574">
        <f t="shared" ref="BR21:BX21" si="23">SUM(BR7:BR16)</f>
        <v>0</v>
      </c>
      <c r="BS21" s="575">
        <f t="shared" si="23"/>
        <v>3888</v>
      </c>
      <c r="BT21" s="575">
        <f t="shared" si="23"/>
        <v>17105.2</v>
      </c>
      <c r="BU21" s="575">
        <f t="shared" si="23"/>
        <v>12651.6</v>
      </c>
      <c r="BV21" s="575">
        <f t="shared" si="23"/>
        <v>4217.2</v>
      </c>
      <c r="BW21" s="575">
        <f t="shared" si="23"/>
        <v>0</v>
      </c>
      <c r="BX21" s="576">
        <f t="shared" si="23"/>
        <v>0</v>
      </c>
      <c r="BY21" s="569"/>
      <c r="BZ21" s="569"/>
      <c r="CA21" s="569"/>
      <c r="CB21" s="569"/>
      <c r="CC21" s="569"/>
      <c r="CD21" s="569"/>
      <c r="CE21" s="569"/>
    </row>
    <row r="22" spans="2:83"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3" s="88" customFormat="1" ht="14.4">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3"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3"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3"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row>
    <row r="43" spans="2:83" s="88" customFormat="1" ht="16.2"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row>
    <row r="44" spans="2:83"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row>
    <row r="45" spans="2:83"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row>
    <row r="46" spans="2:83"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row>
    <row r="47" spans="2:83" s="9" customFormat="1" ht="16.2"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row>
    <row r="48" spans="2:83" s="91" customFormat="1" ht="43.8"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3"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row>
    <row r="50" spans="2:83" s="91" customFormat="1" ht="14.4">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3" s="91" customFormat="1" ht="14.4">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3" s="91" customFormat="1" ht="14.4">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3" s="91" customFormat="1" ht="14.4">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4.4">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4.4">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4.4">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4.4">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4.4">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4.4">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4.4">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4.4">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row>
    <row r="62" spans="2:83" s="91" customFormat="1" ht="14.4">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row>
    <row r="63" spans="2:83" s="91" customFormat="1" ht="14.4">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row>
    <row r="64" spans="2:83" s="88" customFormat="1" ht="14.4">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row>
    <row r="65" spans="2:83"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row>
    <row r="66" spans="2:83"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row>
    <row r="67" spans="2:83" s="88" customFormat="1" ht="16.2"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row>
    <row r="68" spans="2:83"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row>
    <row r="69" spans="2:83">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3">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3">
      <c r="T71" s="19"/>
      <c r="W71" s="18"/>
      <c r="BO71" s="16"/>
      <c r="BP71" s="16"/>
      <c r="BQ71" s="16"/>
      <c r="BR71" s="18"/>
      <c r="BS71" s="16"/>
      <c r="BT71" s="16"/>
      <c r="BU71" s="16"/>
      <c r="BV71" s="16"/>
      <c r="BW71" s="16"/>
      <c r="BX71" s="16"/>
      <c r="BY71" s="16"/>
      <c r="BZ71" s="16"/>
      <c r="CA71" s="16"/>
      <c r="CB71" s="16"/>
      <c r="CC71" s="16"/>
      <c r="CD71" s="16"/>
      <c r="CE71" s="16"/>
    </row>
    <row r="72" spans="2:83">
      <c r="T72" s="19"/>
      <c r="W72" s="18"/>
      <c r="BO72" s="16"/>
      <c r="BP72" s="16"/>
      <c r="BQ72" s="16"/>
      <c r="BR72" s="18"/>
      <c r="BS72" s="16"/>
      <c r="BT72" s="16"/>
      <c r="BU72" s="16"/>
      <c r="BV72" s="16"/>
      <c r="BW72" s="16"/>
      <c r="BX72" s="16"/>
      <c r="BY72" s="16"/>
      <c r="BZ72" s="16"/>
      <c r="CA72" s="16"/>
      <c r="CB72" s="16"/>
      <c r="CC72" s="16"/>
      <c r="CD72" s="16"/>
      <c r="CE72" s="16"/>
    </row>
    <row r="73" spans="2:83">
      <c r="T73" s="19"/>
      <c r="W73" s="18"/>
      <c r="BO73" s="16"/>
      <c r="BP73" s="16"/>
      <c r="BQ73" s="16"/>
      <c r="BR73" s="18"/>
      <c r="BS73" s="16"/>
      <c r="BT73" s="16"/>
      <c r="BU73" s="16"/>
      <c r="BV73" s="16"/>
      <c r="BW73" s="16"/>
      <c r="BX73" s="16"/>
      <c r="BY73" s="16"/>
      <c r="BZ73" s="16"/>
      <c r="CA73" s="16"/>
      <c r="CB73" s="16"/>
      <c r="CC73" s="16"/>
      <c r="CD73" s="16"/>
      <c r="CE73" s="16"/>
    </row>
    <row r="74" spans="2:83">
      <c r="T74" s="19"/>
      <c r="W74" s="18"/>
      <c r="BO74" s="16"/>
      <c r="BP74" s="16"/>
      <c r="BQ74" s="16"/>
      <c r="BR74" s="18"/>
      <c r="BS74" s="16"/>
      <c r="BT74" s="16"/>
      <c r="BU74" s="16"/>
      <c r="BV74" s="16"/>
      <c r="BW74" s="16"/>
      <c r="BX74" s="16"/>
      <c r="BY74" s="16"/>
      <c r="BZ74" s="16"/>
      <c r="CA74" s="16"/>
      <c r="CB74" s="16"/>
      <c r="CC74" s="16"/>
      <c r="CD74" s="16"/>
      <c r="CE74" s="16"/>
    </row>
    <row r="75" spans="2:83">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3">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3">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3">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3">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3">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R4:BX4"/>
    <mergeCell ref="BZ5:BZ6"/>
    <mergeCell ref="CA5:CA6"/>
    <mergeCell ref="CB5:CB6"/>
    <mergeCell ref="BR20:BX20"/>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B4:BC5"/>
    <mergeCell ref="AE4:AE6"/>
    <mergeCell ref="AF4:AN4"/>
    <mergeCell ref="AN5:AN6"/>
    <mergeCell ref="AR5:AR6"/>
    <mergeCell ref="AW4:AW6"/>
    <mergeCell ref="AX4:AX5"/>
    <mergeCell ref="AY4:AY6"/>
    <mergeCell ref="AJ5:AJ6"/>
    <mergeCell ref="AK5:AK6"/>
    <mergeCell ref="AL5:AL6"/>
    <mergeCell ref="AM5:AM6"/>
    <mergeCell ref="L48:M48"/>
    <mergeCell ref="AS5:AS6"/>
    <mergeCell ref="AT5:AT6"/>
    <mergeCell ref="AU5:AU6"/>
    <mergeCell ref="AF5:AF6"/>
    <mergeCell ref="AG5:AG6"/>
    <mergeCell ref="AH5:AH6"/>
    <mergeCell ref="AI5:AI6"/>
    <mergeCell ref="T4:T6"/>
    <mergeCell ref="U4:U5"/>
    <mergeCell ref="V4:V6"/>
    <mergeCell ref="P4:S4"/>
    <mergeCell ref="L21:M21"/>
    <mergeCell ref="B2:C2"/>
    <mergeCell ref="AV5:AV6"/>
    <mergeCell ref="AO4:AO6"/>
    <mergeCell ref="AP4:AP5"/>
    <mergeCell ref="AQ4:AQ6"/>
    <mergeCell ref="AR4:AV4"/>
    <mergeCell ref="H4:H5"/>
  </mergeCells>
  <hyperlinks>
    <hyperlink ref="B2" location="Navigation!A1" display="Return to Navigation Page" xr:uid="{00000000-0004-0000-1100-000000000000}"/>
    <hyperlink ref="C2" location="Navigation!A1" display="Navigation!A1" xr:uid="{00000000-0004-0000-11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B1:CF225"/>
  <sheetViews>
    <sheetView zoomScale="60" zoomScaleNormal="60" workbookViewId="0">
      <selection activeCell="B7" sqref="B7"/>
    </sheetView>
  </sheetViews>
  <sheetFormatPr defaultColWidth="11" defaultRowHeight="15.6"/>
  <cols>
    <col min="1" max="1" width="1.5" style="16" customWidth="1"/>
    <col min="2" max="2" width="24.8984375" style="16" customWidth="1"/>
    <col min="3" max="3" width="42.8984375" style="16" customWidth="1"/>
    <col min="4" max="4" width="30.8984375" style="17" customWidth="1"/>
    <col min="5" max="5" width="10.8984375" style="18" customWidth="1"/>
    <col min="6" max="6" width="14.8984375" style="18" customWidth="1"/>
    <col min="7" max="7" width="1.8984375" style="18" customWidth="1"/>
    <col min="8" max="8" width="10.8984375" style="18" customWidth="1"/>
    <col min="9" max="9" width="1.8984375" style="18" customWidth="1"/>
    <col min="10" max="12" width="12.8984375" style="18" customWidth="1"/>
    <col min="13" max="13" width="1.8984375" style="18" customWidth="1"/>
    <col min="14" max="14" width="10.8984375" style="18" customWidth="1"/>
    <col min="15" max="15" width="1.8984375" style="18" customWidth="1"/>
    <col min="16" max="19" width="12.8984375" style="18" customWidth="1"/>
    <col min="20" max="20" width="1.8984375" style="18" customWidth="1"/>
    <col min="21" max="21" width="10.8984375" style="18" customWidth="1"/>
    <col min="22" max="22" width="1.8984375" style="18" customWidth="1"/>
    <col min="23" max="23" width="12.8984375" style="19" customWidth="1"/>
    <col min="24" max="28" width="12.8984375" style="18" customWidth="1"/>
    <col min="29" max="29" width="1.8984375" style="18" customWidth="1"/>
    <col min="30" max="30" width="10.8984375" style="18" customWidth="1"/>
    <col min="31" max="31" width="1.8984375" style="18" customWidth="1"/>
    <col min="32" max="32" width="12.8984375" style="18" customWidth="1"/>
    <col min="33" max="33" width="10.8984375" style="18" customWidth="1"/>
    <col min="34" max="34" width="14.8984375" style="18" customWidth="1"/>
    <col min="35" max="38" width="10.8984375" style="18" customWidth="1"/>
    <col min="39" max="39" width="13.8984375" style="18" customWidth="1"/>
    <col min="40" max="40" width="16.8984375" style="18" customWidth="1"/>
    <col min="41" max="41" width="1.8984375" style="18" customWidth="1"/>
    <col min="42" max="42" width="10.8984375" style="18" customWidth="1"/>
    <col min="43" max="43" width="1.8984375" style="18" customWidth="1"/>
    <col min="44" max="48" width="10.8984375" style="18" customWidth="1"/>
    <col min="49" max="49" width="1.8984375" style="18" customWidth="1"/>
    <col min="50" max="50" width="10.8984375" style="18" customWidth="1"/>
    <col min="51" max="51" width="1.8984375" style="18" customWidth="1"/>
    <col min="52" max="52" width="15.8984375" style="18" customWidth="1"/>
    <col min="53" max="53" width="1.8984375" style="18" customWidth="1"/>
    <col min="54" max="55" width="10.8984375" style="18" customWidth="1"/>
    <col min="56" max="56" width="1.8984375" style="18" customWidth="1"/>
    <col min="57" max="57" width="60.8984375" style="18" customWidth="1"/>
    <col min="58" max="58" width="1.8984375" style="18" customWidth="1"/>
    <col min="59" max="60" width="50.8984375" style="18" customWidth="1"/>
    <col min="61" max="61" width="1.8984375" style="18" customWidth="1"/>
    <col min="62" max="62" width="13.8984375" style="18" customWidth="1"/>
    <col min="63" max="68" width="10.8984375" style="18" customWidth="1"/>
    <col min="69" max="69" width="11" style="18"/>
    <col min="70" max="70" width="14.8984375" style="9" customWidth="1"/>
    <col min="71" max="71" width="11.09765625" style="9" bestFit="1" customWidth="1"/>
    <col min="72" max="72" width="11.3984375" style="9" bestFit="1" customWidth="1"/>
    <col min="73" max="74" width="11.09765625" style="9" bestFit="1" customWidth="1"/>
    <col min="75" max="75" width="11" style="9"/>
    <col min="76" max="76" width="13.09765625" style="9" customWidth="1"/>
    <col min="77" max="77" width="11" style="9"/>
    <col min="78" max="80" width="15.59765625" style="9" customWidth="1"/>
    <col min="81" max="81" width="17.5" style="9" customWidth="1"/>
    <col min="82" max="82" width="18.3984375" style="9" customWidth="1"/>
    <col min="83" max="83" width="17.8984375" style="9" customWidth="1"/>
    <col min="84" max="16384" width="11" style="16"/>
  </cols>
  <sheetData>
    <row r="1" spans="2:84" s="9" customFormat="1" ht="16.2"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 customHeight="1" thickBot="1">
      <c r="B4" s="1024" t="s">
        <v>529</v>
      </c>
      <c r="C4" s="44" t="s">
        <v>413</v>
      </c>
      <c r="D4" s="1003" t="s">
        <v>7</v>
      </c>
      <c r="E4" s="988"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R4" s="924" t="s">
        <v>359</v>
      </c>
      <c r="BS4" s="925"/>
      <c r="BT4" s="925"/>
      <c r="BU4" s="925"/>
      <c r="BV4" s="925"/>
      <c r="BW4" s="925"/>
      <c r="BX4" s="926"/>
      <c r="BY4" s="9"/>
      <c r="BZ4" s="9"/>
      <c r="CA4" s="9"/>
      <c r="CB4" s="9"/>
      <c r="CC4" s="9"/>
      <c r="CD4" s="9"/>
      <c r="CE4" s="9"/>
    </row>
    <row r="5" spans="2:84" s="37" customFormat="1" ht="42" customHeight="1" thickBot="1">
      <c r="B5" s="1025"/>
      <c r="C5" s="64" t="s">
        <v>139</v>
      </c>
      <c r="D5" s="1004"/>
      <c r="E5" s="989"/>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15" t="s">
        <v>360</v>
      </c>
      <c r="CA5" s="1017" t="s">
        <v>390</v>
      </c>
      <c r="CB5" s="1019" t="s">
        <v>391</v>
      </c>
      <c r="CC5" s="15"/>
      <c r="CD5" s="15"/>
      <c r="CE5" s="15"/>
    </row>
    <row r="6" spans="2:84" s="15" customFormat="1" ht="41.1" customHeight="1" thickBot="1">
      <c r="B6" s="1025"/>
      <c r="C6" s="60" t="s">
        <v>68</v>
      </c>
      <c r="D6" s="1005"/>
      <c r="E6" s="1006"/>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16"/>
      <c r="CA6" s="1018"/>
      <c r="CB6" s="1020"/>
      <c r="CC6" s="9"/>
      <c r="CD6" s="9"/>
      <c r="CE6" s="9"/>
    </row>
    <row r="7" spans="2:84" s="2" customFormat="1" ht="109.8" thickBot="1">
      <c r="B7" s="286" t="s">
        <v>521</v>
      </c>
      <c r="C7" s="261" t="s">
        <v>140</v>
      </c>
      <c r="D7" s="418" t="s">
        <v>203</v>
      </c>
      <c r="E7" s="266">
        <v>40</v>
      </c>
      <c r="F7" s="273">
        <v>0</v>
      </c>
      <c r="G7" s="269"/>
      <c r="H7" s="266">
        <f t="shared" ref="H7:H16" si="0">SUM(I7:M7)</f>
        <v>0</v>
      </c>
      <c r="I7" s="271" t="s">
        <v>19</v>
      </c>
      <c r="J7" s="276">
        <v>0</v>
      </c>
      <c r="K7" s="187">
        <v>0</v>
      </c>
      <c r="L7" s="281">
        <v>0</v>
      </c>
      <c r="M7" s="269"/>
      <c r="N7" s="266">
        <f t="shared" ref="N7:N16" si="1">SUM(O7:T7)</f>
        <v>0</v>
      </c>
      <c r="O7" s="269"/>
      <c r="P7" s="276">
        <v>0</v>
      </c>
      <c r="Q7" s="187">
        <v>0</v>
      </c>
      <c r="R7" s="187">
        <v>0</v>
      </c>
      <c r="S7" s="281">
        <v>0</v>
      </c>
      <c r="T7" s="269"/>
      <c r="U7" s="266">
        <f t="shared" ref="U7:U16" si="2">SUM(V7:AC7)</f>
        <v>0</v>
      </c>
      <c r="V7" s="269"/>
      <c r="W7" s="276">
        <v>0</v>
      </c>
      <c r="X7" s="187">
        <v>0</v>
      </c>
      <c r="Y7" s="187">
        <v>0</v>
      </c>
      <c r="Z7" s="187">
        <v>0</v>
      </c>
      <c r="AA7" s="187">
        <v>0</v>
      </c>
      <c r="AB7" s="281">
        <v>0</v>
      </c>
      <c r="AC7" s="269"/>
      <c r="AD7" s="290">
        <f t="shared" ref="AD7:AD16" si="3">SUM(AE7:AO7)</f>
        <v>0</v>
      </c>
      <c r="AE7" s="269"/>
      <c r="AF7" s="276">
        <v>0</v>
      </c>
      <c r="AG7" s="187">
        <v>0</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308"/>
      <c r="BF7" s="269"/>
      <c r="BG7" s="455" t="s">
        <v>272</v>
      </c>
      <c r="BH7" s="277" t="s">
        <v>273</v>
      </c>
      <c r="BI7" s="269"/>
      <c r="BJ7" s="202">
        <f t="shared" ref="BJ7:BJ16" si="5">F7</f>
        <v>0</v>
      </c>
      <c r="BK7" s="39">
        <f t="shared" ref="BK7:BK16" si="6">H7</f>
        <v>0</v>
      </c>
      <c r="BL7" s="39">
        <f t="shared" ref="BL7:BL16" si="7">N7</f>
        <v>0</v>
      </c>
      <c r="BM7" s="39">
        <f t="shared" ref="BM7:BM16" si="8">U7</f>
        <v>0</v>
      </c>
      <c r="BN7" s="39">
        <f t="shared" ref="BN7:BN16" si="9">AD7</f>
        <v>0</v>
      </c>
      <c r="BO7" s="39">
        <f t="shared" ref="BO7:BO16" si="10">AP7</f>
        <v>0</v>
      </c>
      <c r="BP7" s="40">
        <f t="shared" ref="BP7:BP16" si="11">AX7</f>
        <v>0</v>
      </c>
      <c r="BR7" s="553">
        <f t="shared" ref="BR7:BR16" si="12">F7*BR$6</f>
        <v>0</v>
      </c>
      <c r="BS7" s="554">
        <f t="shared" ref="BS7:BS16" si="13">H7*BS$6</f>
        <v>0</v>
      </c>
      <c r="BT7" s="554">
        <f t="shared" ref="BT7:BT16" si="14">N7*BT$6</f>
        <v>0</v>
      </c>
      <c r="BU7" s="554">
        <f t="shared" ref="BU7:BU16" si="15">U7*BU$6</f>
        <v>0</v>
      </c>
      <c r="BV7" s="554">
        <f t="shared" ref="BV7:BV16" si="16">AD7*BV$6</f>
        <v>0</v>
      </c>
      <c r="BW7" s="554">
        <f t="shared" ref="BW7:BW16" si="17">AP7*BW$6</f>
        <v>0</v>
      </c>
      <c r="BX7" s="555">
        <f t="shared" ref="BX7:BX16" si="18">AX7*BX$6</f>
        <v>0</v>
      </c>
      <c r="BY7" s="9"/>
      <c r="BZ7" s="553">
        <f>SUM(BR7:BX7)</f>
        <v>0</v>
      </c>
      <c r="CA7" s="556">
        <f>BZ7*(1+BB7)</f>
        <v>0</v>
      </c>
      <c r="CB7" s="555">
        <f t="shared" ref="CB7:CB16" si="19">AZ7*(1+BC7)</f>
        <v>0</v>
      </c>
      <c r="CC7" s="9"/>
      <c r="CD7" s="9"/>
      <c r="CE7" s="9"/>
    </row>
    <row r="8" spans="2:84" s="2" customFormat="1" ht="156.6" thickBot="1">
      <c r="B8" s="287" t="s">
        <v>466</v>
      </c>
      <c r="C8" s="262" t="s">
        <v>141</v>
      </c>
      <c r="D8" s="418" t="s">
        <v>228</v>
      </c>
      <c r="E8" s="267">
        <v>30</v>
      </c>
      <c r="F8" s="274">
        <v>0</v>
      </c>
      <c r="G8" s="213"/>
      <c r="H8" s="267">
        <f t="shared" si="0"/>
        <v>0</v>
      </c>
      <c r="I8" s="213" t="s">
        <v>19</v>
      </c>
      <c r="J8" s="278">
        <v>0</v>
      </c>
      <c r="K8" s="190">
        <v>0</v>
      </c>
      <c r="L8" s="280">
        <v>0</v>
      </c>
      <c r="M8" s="213"/>
      <c r="N8" s="267">
        <f t="shared" si="1"/>
        <v>48</v>
      </c>
      <c r="O8" s="213"/>
      <c r="P8" s="278">
        <v>0</v>
      </c>
      <c r="Q8" s="190">
        <v>0</v>
      </c>
      <c r="R8" s="190">
        <v>24</v>
      </c>
      <c r="S8" s="280">
        <v>24</v>
      </c>
      <c r="T8" s="213"/>
      <c r="U8" s="267">
        <f t="shared" si="2"/>
        <v>96</v>
      </c>
      <c r="V8" s="213"/>
      <c r="W8" s="278">
        <v>24</v>
      </c>
      <c r="X8" s="190">
        <v>24</v>
      </c>
      <c r="Y8" s="190">
        <v>0</v>
      </c>
      <c r="Z8" s="190">
        <v>48</v>
      </c>
      <c r="AA8" s="190">
        <v>0</v>
      </c>
      <c r="AB8" s="280">
        <v>0</v>
      </c>
      <c r="AC8" s="213"/>
      <c r="AD8" s="291">
        <f t="shared" si="3"/>
        <v>0</v>
      </c>
      <c r="AE8" s="213"/>
      <c r="AF8" s="278">
        <v>0</v>
      </c>
      <c r="AG8" s="190">
        <v>0</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13"/>
      <c r="BG8" s="456" t="s">
        <v>272</v>
      </c>
      <c r="BH8" s="279" t="s">
        <v>273</v>
      </c>
      <c r="BI8" s="213"/>
      <c r="BJ8" s="203">
        <f t="shared" si="5"/>
        <v>0</v>
      </c>
      <c r="BK8" s="38">
        <f t="shared" si="6"/>
        <v>0</v>
      </c>
      <c r="BL8" s="38">
        <f t="shared" si="7"/>
        <v>48</v>
      </c>
      <c r="BM8" s="38">
        <f t="shared" si="8"/>
        <v>96</v>
      </c>
      <c r="BN8" s="38">
        <f t="shared" si="9"/>
        <v>0</v>
      </c>
      <c r="BO8" s="38">
        <f t="shared" si="10"/>
        <v>0</v>
      </c>
      <c r="BP8" s="41">
        <f t="shared" si="11"/>
        <v>0</v>
      </c>
      <c r="BR8" s="557">
        <f t="shared" si="12"/>
        <v>0</v>
      </c>
      <c r="BS8" s="558">
        <f t="shared" si="13"/>
        <v>0</v>
      </c>
      <c r="BT8" s="558">
        <f t="shared" si="14"/>
        <v>5006.3999999999996</v>
      </c>
      <c r="BU8" s="558">
        <f t="shared" si="15"/>
        <v>7785.5999999999995</v>
      </c>
      <c r="BV8" s="558">
        <f t="shared" si="16"/>
        <v>0</v>
      </c>
      <c r="BW8" s="558">
        <f t="shared" si="17"/>
        <v>0</v>
      </c>
      <c r="BX8" s="559">
        <f t="shared" si="18"/>
        <v>0</v>
      </c>
      <c r="BY8" s="9"/>
      <c r="BZ8" s="557">
        <f t="shared" ref="BZ8:BZ16" si="20">SUM(BR8:BX8)</f>
        <v>12792</v>
      </c>
      <c r="CA8" s="560">
        <f t="shared" ref="CA8:CA16" si="21">BZ8*(1+BB8)</f>
        <v>15990</v>
      </c>
      <c r="CB8" s="559">
        <f t="shared" si="19"/>
        <v>0</v>
      </c>
      <c r="CC8" s="9"/>
      <c r="CD8" s="9"/>
      <c r="CE8" s="9"/>
    </row>
    <row r="9" spans="2:84" s="2" customFormat="1" ht="125.4" thickBot="1">
      <c r="B9" s="287" t="s">
        <v>467</v>
      </c>
      <c r="C9" s="262" t="s">
        <v>142</v>
      </c>
      <c r="D9" s="422" t="s">
        <v>229</v>
      </c>
      <c r="E9" s="267">
        <v>10</v>
      </c>
      <c r="F9" s="274">
        <v>0</v>
      </c>
      <c r="G9" s="213"/>
      <c r="H9" s="267">
        <f t="shared" si="0"/>
        <v>0</v>
      </c>
      <c r="I9" s="213" t="s">
        <v>19</v>
      </c>
      <c r="J9" s="278">
        <v>0</v>
      </c>
      <c r="K9" s="190">
        <v>0</v>
      </c>
      <c r="L9" s="280">
        <v>0</v>
      </c>
      <c r="M9" s="213"/>
      <c r="N9" s="267">
        <f t="shared" si="1"/>
        <v>16</v>
      </c>
      <c r="O9" s="213"/>
      <c r="P9" s="278">
        <v>0</v>
      </c>
      <c r="Q9" s="190">
        <v>0</v>
      </c>
      <c r="R9" s="190">
        <v>8</v>
      </c>
      <c r="S9" s="280">
        <v>8</v>
      </c>
      <c r="T9" s="213"/>
      <c r="U9" s="267">
        <f t="shared" si="2"/>
        <v>32</v>
      </c>
      <c r="V9" s="213"/>
      <c r="W9" s="278">
        <v>8</v>
      </c>
      <c r="X9" s="190">
        <v>8</v>
      </c>
      <c r="Y9" s="190">
        <v>0</v>
      </c>
      <c r="Z9" s="190">
        <v>16</v>
      </c>
      <c r="AA9" s="190">
        <v>0</v>
      </c>
      <c r="AB9" s="280">
        <v>0</v>
      </c>
      <c r="AC9" s="213"/>
      <c r="AD9" s="291">
        <f t="shared" si="3"/>
        <v>0</v>
      </c>
      <c r="AE9" s="213"/>
      <c r="AF9" s="278">
        <v>0</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13"/>
      <c r="BG9" s="456" t="s">
        <v>272</v>
      </c>
      <c r="BH9" s="279" t="s">
        <v>273</v>
      </c>
      <c r="BI9" s="213"/>
      <c r="BJ9" s="203">
        <f t="shared" si="5"/>
        <v>0</v>
      </c>
      <c r="BK9" s="38">
        <f t="shared" si="6"/>
        <v>0</v>
      </c>
      <c r="BL9" s="38">
        <f t="shared" si="7"/>
        <v>16</v>
      </c>
      <c r="BM9" s="38">
        <f t="shared" si="8"/>
        <v>32</v>
      </c>
      <c r="BN9" s="38">
        <f t="shared" si="9"/>
        <v>0</v>
      </c>
      <c r="BO9" s="38">
        <f t="shared" si="10"/>
        <v>0</v>
      </c>
      <c r="BP9" s="41">
        <f t="shared" si="11"/>
        <v>0</v>
      </c>
      <c r="BR9" s="557">
        <f t="shared" si="12"/>
        <v>0</v>
      </c>
      <c r="BS9" s="558">
        <f t="shared" si="13"/>
        <v>0</v>
      </c>
      <c r="BT9" s="558">
        <f t="shared" si="14"/>
        <v>1668.8</v>
      </c>
      <c r="BU9" s="558">
        <f t="shared" si="15"/>
        <v>2595.1999999999998</v>
      </c>
      <c r="BV9" s="558">
        <f t="shared" si="16"/>
        <v>0</v>
      </c>
      <c r="BW9" s="558">
        <f t="shared" si="17"/>
        <v>0</v>
      </c>
      <c r="BX9" s="559">
        <f t="shared" si="18"/>
        <v>0</v>
      </c>
      <c r="BY9" s="9"/>
      <c r="BZ9" s="557">
        <f t="shared" si="20"/>
        <v>4264</v>
      </c>
      <c r="CA9" s="560">
        <f t="shared" si="21"/>
        <v>5330</v>
      </c>
      <c r="CB9" s="559">
        <f t="shared" si="19"/>
        <v>0</v>
      </c>
      <c r="CC9" s="9"/>
      <c r="CD9" s="9"/>
      <c r="CE9" s="9"/>
    </row>
    <row r="10" spans="2:84" s="2" customFormat="1" ht="109.2">
      <c r="B10" s="287" t="s">
        <v>468</v>
      </c>
      <c r="C10" s="262" t="s">
        <v>138</v>
      </c>
      <c r="D10" s="422" t="s">
        <v>230</v>
      </c>
      <c r="E10" s="267">
        <v>10</v>
      </c>
      <c r="F10" s="274">
        <v>0</v>
      </c>
      <c r="G10" s="213"/>
      <c r="H10" s="267">
        <f t="shared" si="0"/>
        <v>0</v>
      </c>
      <c r="I10" s="213" t="s">
        <v>19</v>
      </c>
      <c r="J10" s="278">
        <v>0</v>
      </c>
      <c r="K10" s="190">
        <v>0</v>
      </c>
      <c r="L10" s="280">
        <v>0</v>
      </c>
      <c r="M10" s="213"/>
      <c r="N10" s="267">
        <f t="shared" si="1"/>
        <v>16</v>
      </c>
      <c r="O10" s="213"/>
      <c r="P10" s="278">
        <v>0</v>
      </c>
      <c r="Q10" s="190">
        <v>0</v>
      </c>
      <c r="R10" s="190">
        <v>8</v>
      </c>
      <c r="S10" s="280">
        <v>8</v>
      </c>
      <c r="T10" s="213"/>
      <c r="U10" s="267">
        <f t="shared" si="2"/>
        <v>32</v>
      </c>
      <c r="V10" s="213"/>
      <c r="W10" s="278">
        <v>8</v>
      </c>
      <c r="X10" s="190">
        <v>8</v>
      </c>
      <c r="Y10" s="190">
        <v>0</v>
      </c>
      <c r="Z10" s="190">
        <v>16</v>
      </c>
      <c r="AA10" s="190">
        <v>0</v>
      </c>
      <c r="AB10" s="280">
        <v>0</v>
      </c>
      <c r="AC10" s="213"/>
      <c r="AD10" s="291">
        <f t="shared" si="3"/>
        <v>0</v>
      </c>
      <c r="AE10" s="213"/>
      <c r="AF10" s="278">
        <v>0</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13"/>
      <c r="BG10" s="456" t="s">
        <v>272</v>
      </c>
      <c r="BH10" s="279" t="s">
        <v>273</v>
      </c>
      <c r="BI10" s="213"/>
      <c r="BJ10" s="203">
        <f t="shared" si="5"/>
        <v>0</v>
      </c>
      <c r="BK10" s="38">
        <f t="shared" si="6"/>
        <v>0</v>
      </c>
      <c r="BL10" s="38">
        <f t="shared" si="7"/>
        <v>16</v>
      </c>
      <c r="BM10" s="38">
        <f t="shared" si="8"/>
        <v>32</v>
      </c>
      <c r="BN10" s="38">
        <f t="shared" si="9"/>
        <v>0</v>
      </c>
      <c r="BO10" s="38">
        <f t="shared" si="10"/>
        <v>0</v>
      </c>
      <c r="BP10" s="41">
        <f t="shared" si="11"/>
        <v>0</v>
      </c>
      <c r="BR10" s="557">
        <f t="shared" si="12"/>
        <v>0</v>
      </c>
      <c r="BS10" s="558">
        <f t="shared" si="13"/>
        <v>0</v>
      </c>
      <c r="BT10" s="558">
        <f t="shared" si="14"/>
        <v>1668.8</v>
      </c>
      <c r="BU10" s="558">
        <f t="shared" si="15"/>
        <v>2595.1999999999998</v>
      </c>
      <c r="BV10" s="558">
        <f t="shared" si="16"/>
        <v>0</v>
      </c>
      <c r="BW10" s="558">
        <f t="shared" si="17"/>
        <v>0</v>
      </c>
      <c r="BX10" s="559">
        <f t="shared" si="18"/>
        <v>0</v>
      </c>
      <c r="BY10" s="9"/>
      <c r="BZ10" s="557">
        <f t="shared" si="20"/>
        <v>4264</v>
      </c>
      <c r="CA10" s="560">
        <f t="shared" si="21"/>
        <v>5330</v>
      </c>
      <c r="CB10" s="559">
        <f t="shared" si="19"/>
        <v>0</v>
      </c>
      <c r="CC10" s="9"/>
      <c r="CD10" s="9"/>
      <c r="CE10" s="9"/>
    </row>
    <row r="11" spans="2:84" s="2" customFormat="1" ht="62.4">
      <c r="B11" s="287" t="s">
        <v>469</v>
      </c>
      <c r="C11" s="262" t="s">
        <v>363</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309"/>
      <c r="BF11" s="213"/>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24.8">
      <c r="B12" s="287" t="s">
        <v>470</v>
      </c>
      <c r="C12" s="206" t="s">
        <v>143</v>
      </c>
      <c r="D12" s="425" t="s">
        <v>231</v>
      </c>
      <c r="E12" s="267">
        <v>30</v>
      </c>
      <c r="F12" s="274">
        <v>0</v>
      </c>
      <c r="G12" s="213"/>
      <c r="H12" s="267">
        <f t="shared" si="0"/>
        <v>0</v>
      </c>
      <c r="I12" s="213" t="s">
        <v>19</v>
      </c>
      <c r="J12" s="278">
        <v>0</v>
      </c>
      <c r="K12" s="190">
        <v>0</v>
      </c>
      <c r="L12" s="280">
        <v>0</v>
      </c>
      <c r="M12" s="213"/>
      <c r="N12" s="267">
        <f t="shared" si="1"/>
        <v>32</v>
      </c>
      <c r="O12" s="213"/>
      <c r="P12" s="278">
        <v>0</v>
      </c>
      <c r="Q12" s="190">
        <v>0</v>
      </c>
      <c r="R12" s="190">
        <v>16</v>
      </c>
      <c r="S12" s="280">
        <v>16</v>
      </c>
      <c r="T12" s="213"/>
      <c r="U12" s="267">
        <f t="shared" si="2"/>
        <v>72</v>
      </c>
      <c r="V12" s="213"/>
      <c r="W12" s="278">
        <v>24</v>
      </c>
      <c r="X12" s="190">
        <v>24</v>
      </c>
      <c r="Y12" s="190">
        <v>0</v>
      </c>
      <c r="Z12" s="190">
        <v>24</v>
      </c>
      <c r="AA12" s="190">
        <v>0</v>
      </c>
      <c r="AB12" s="280">
        <v>0</v>
      </c>
      <c r="AC12" s="213"/>
      <c r="AD12" s="291">
        <f t="shared" si="3"/>
        <v>0</v>
      </c>
      <c r="AE12" s="213"/>
      <c r="AF12" s="278">
        <v>0</v>
      </c>
      <c r="AG12" s="190">
        <v>0</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13"/>
      <c r="BG12" s="456" t="s">
        <v>272</v>
      </c>
      <c r="BH12" s="279" t="s">
        <v>273</v>
      </c>
      <c r="BI12" s="213"/>
      <c r="BJ12" s="300">
        <f t="shared" si="5"/>
        <v>0</v>
      </c>
      <c r="BK12" s="38">
        <f t="shared" si="6"/>
        <v>0</v>
      </c>
      <c r="BL12" s="38">
        <f t="shared" si="7"/>
        <v>32</v>
      </c>
      <c r="BM12" s="38">
        <f t="shared" si="8"/>
        <v>72</v>
      </c>
      <c r="BN12" s="38">
        <f t="shared" si="9"/>
        <v>0</v>
      </c>
      <c r="BO12" s="38">
        <f t="shared" si="10"/>
        <v>0</v>
      </c>
      <c r="BP12" s="41">
        <f t="shared" si="11"/>
        <v>0</v>
      </c>
      <c r="BR12" s="557">
        <f t="shared" si="12"/>
        <v>0</v>
      </c>
      <c r="BS12" s="558">
        <f t="shared" si="13"/>
        <v>0</v>
      </c>
      <c r="BT12" s="558">
        <f t="shared" si="14"/>
        <v>3337.6</v>
      </c>
      <c r="BU12" s="558">
        <f t="shared" si="15"/>
        <v>5839.2</v>
      </c>
      <c r="BV12" s="558">
        <f t="shared" si="16"/>
        <v>0</v>
      </c>
      <c r="BW12" s="558">
        <f t="shared" si="17"/>
        <v>0</v>
      </c>
      <c r="BX12" s="559">
        <f t="shared" si="18"/>
        <v>0</v>
      </c>
      <c r="BY12" s="9"/>
      <c r="BZ12" s="557">
        <f t="shared" si="20"/>
        <v>9176.7999999999993</v>
      </c>
      <c r="CA12" s="560">
        <f t="shared" si="21"/>
        <v>11471</v>
      </c>
      <c r="CB12" s="559">
        <f t="shared" si="19"/>
        <v>0</v>
      </c>
      <c r="CC12" s="9"/>
      <c r="CD12" s="9"/>
      <c r="CE12" s="9"/>
    </row>
    <row r="13" spans="2:84" s="197" customFormat="1" ht="109.2">
      <c r="B13" s="287" t="s">
        <v>471</v>
      </c>
      <c r="C13" s="206" t="s">
        <v>144</v>
      </c>
      <c r="D13" s="425" t="s">
        <v>232</v>
      </c>
      <c r="E13" s="267">
        <v>60</v>
      </c>
      <c r="F13" s="274">
        <v>0</v>
      </c>
      <c r="G13" s="213"/>
      <c r="H13" s="267">
        <f t="shared" si="0"/>
        <v>0</v>
      </c>
      <c r="I13" s="213" t="s">
        <v>19</v>
      </c>
      <c r="J13" s="278">
        <v>0</v>
      </c>
      <c r="K13" s="190">
        <v>0</v>
      </c>
      <c r="L13" s="280">
        <v>0</v>
      </c>
      <c r="M13" s="213"/>
      <c r="N13" s="267">
        <f t="shared" si="1"/>
        <v>96</v>
      </c>
      <c r="O13" s="213"/>
      <c r="P13" s="278">
        <v>0</v>
      </c>
      <c r="Q13" s="190">
        <v>0</v>
      </c>
      <c r="R13" s="190">
        <v>48</v>
      </c>
      <c r="S13" s="280">
        <v>48</v>
      </c>
      <c r="T13" s="213"/>
      <c r="U13" s="267">
        <f t="shared" si="2"/>
        <v>144</v>
      </c>
      <c r="V13" s="213"/>
      <c r="W13" s="278">
        <v>48</v>
      </c>
      <c r="X13" s="190">
        <v>48</v>
      </c>
      <c r="Y13" s="190">
        <v>0</v>
      </c>
      <c r="Z13" s="190">
        <v>48</v>
      </c>
      <c r="AA13" s="190">
        <v>0</v>
      </c>
      <c r="AB13" s="280">
        <v>0</v>
      </c>
      <c r="AC13" s="213"/>
      <c r="AD13" s="291">
        <f t="shared" si="3"/>
        <v>0</v>
      </c>
      <c r="AE13" s="213"/>
      <c r="AF13" s="278">
        <v>0</v>
      </c>
      <c r="AG13" s="190">
        <v>0</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13"/>
      <c r="BG13" s="456" t="s">
        <v>272</v>
      </c>
      <c r="BH13" s="279" t="s">
        <v>273</v>
      </c>
      <c r="BI13" s="213"/>
      <c r="BJ13" s="300">
        <f t="shared" si="5"/>
        <v>0</v>
      </c>
      <c r="BK13" s="38">
        <f t="shared" si="6"/>
        <v>0</v>
      </c>
      <c r="BL13" s="38">
        <f t="shared" si="7"/>
        <v>96</v>
      </c>
      <c r="BM13" s="38">
        <f t="shared" si="8"/>
        <v>144</v>
      </c>
      <c r="BN13" s="38">
        <f t="shared" si="9"/>
        <v>0</v>
      </c>
      <c r="BO13" s="38">
        <f t="shared" si="10"/>
        <v>0</v>
      </c>
      <c r="BP13" s="41">
        <f t="shared" si="11"/>
        <v>0</v>
      </c>
      <c r="BR13" s="557">
        <f t="shared" si="12"/>
        <v>0</v>
      </c>
      <c r="BS13" s="558">
        <f t="shared" si="13"/>
        <v>0</v>
      </c>
      <c r="BT13" s="558">
        <f t="shared" si="14"/>
        <v>10012.799999999999</v>
      </c>
      <c r="BU13" s="558">
        <f t="shared" si="15"/>
        <v>11678.4</v>
      </c>
      <c r="BV13" s="558">
        <f t="shared" si="16"/>
        <v>0</v>
      </c>
      <c r="BW13" s="558">
        <f t="shared" si="17"/>
        <v>0</v>
      </c>
      <c r="BX13" s="559">
        <f t="shared" si="18"/>
        <v>0</v>
      </c>
      <c r="BY13" s="9"/>
      <c r="BZ13" s="557">
        <f t="shared" si="20"/>
        <v>21691.199999999997</v>
      </c>
      <c r="CA13" s="560">
        <f t="shared" si="21"/>
        <v>27113.999999999996</v>
      </c>
      <c r="CB13" s="559">
        <f t="shared" si="19"/>
        <v>0</v>
      </c>
      <c r="CC13" s="9"/>
      <c r="CD13" s="9"/>
      <c r="CE13" s="9"/>
    </row>
    <row r="14" spans="2:84" s="197" customFormat="1" ht="140.4">
      <c r="B14" s="287" t="s">
        <v>472</v>
      </c>
      <c r="C14" s="206" t="s">
        <v>145</v>
      </c>
      <c r="D14" s="425" t="s">
        <v>233</v>
      </c>
      <c r="E14" s="267">
        <v>60</v>
      </c>
      <c r="F14" s="274">
        <v>0</v>
      </c>
      <c r="G14" s="213"/>
      <c r="H14" s="267">
        <f t="shared" si="0"/>
        <v>0</v>
      </c>
      <c r="I14" s="213" t="s">
        <v>19</v>
      </c>
      <c r="J14" s="278">
        <v>0</v>
      </c>
      <c r="K14" s="190">
        <v>0</v>
      </c>
      <c r="L14" s="280">
        <v>0</v>
      </c>
      <c r="M14" s="213"/>
      <c r="N14" s="267">
        <f t="shared" si="1"/>
        <v>96</v>
      </c>
      <c r="O14" s="213"/>
      <c r="P14" s="278">
        <v>0</v>
      </c>
      <c r="Q14" s="190">
        <v>0</v>
      </c>
      <c r="R14" s="190">
        <v>48</v>
      </c>
      <c r="S14" s="280">
        <v>48</v>
      </c>
      <c r="T14" s="213"/>
      <c r="U14" s="267">
        <f t="shared" si="2"/>
        <v>144</v>
      </c>
      <c r="V14" s="213"/>
      <c r="W14" s="278">
        <v>48</v>
      </c>
      <c r="X14" s="190">
        <v>48</v>
      </c>
      <c r="Y14" s="190">
        <v>0</v>
      </c>
      <c r="Z14" s="190">
        <v>48</v>
      </c>
      <c r="AA14" s="190">
        <v>0</v>
      </c>
      <c r="AB14" s="280">
        <v>0</v>
      </c>
      <c r="AC14" s="213"/>
      <c r="AD14" s="291">
        <f t="shared" si="3"/>
        <v>0</v>
      </c>
      <c r="AE14" s="213"/>
      <c r="AF14" s="278">
        <v>0</v>
      </c>
      <c r="AG14" s="190">
        <v>0</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32000</v>
      </c>
      <c r="BA14" s="297" t="s">
        <v>19</v>
      </c>
      <c r="BB14" s="589">
        <v>0.25</v>
      </c>
      <c r="BC14" s="579">
        <v>0.4</v>
      </c>
      <c r="BD14" s="213"/>
      <c r="BE14" s="409" t="s">
        <v>332</v>
      </c>
      <c r="BF14" s="213"/>
      <c r="BG14" s="456" t="s">
        <v>272</v>
      </c>
      <c r="BH14" s="279" t="s">
        <v>392</v>
      </c>
      <c r="BI14" s="213"/>
      <c r="BJ14" s="300">
        <f t="shared" si="5"/>
        <v>0</v>
      </c>
      <c r="BK14" s="38">
        <f t="shared" si="6"/>
        <v>0</v>
      </c>
      <c r="BL14" s="38">
        <f t="shared" si="7"/>
        <v>96</v>
      </c>
      <c r="BM14" s="38">
        <f t="shared" si="8"/>
        <v>144</v>
      </c>
      <c r="BN14" s="38">
        <f t="shared" si="9"/>
        <v>0</v>
      </c>
      <c r="BO14" s="38">
        <f t="shared" si="10"/>
        <v>0</v>
      </c>
      <c r="BP14" s="41">
        <f t="shared" si="11"/>
        <v>0</v>
      </c>
      <c r="BR14" s="557">
        <f t="shared" si="12"/>
        <v>0</v>
      </c>
      <c r="BS14" s="558">
        <f t="shared" si="13"/>
        <v>0</v>
      </c>
      <c r="BT14" s="558">
        <f t="shared" si="14"/>
        <v>10012.799999999999</v>
      </c>
      <c r="BU14" s="558">
        <f t="shared" si="15"/>
        <v>11678.4</v>
      </c>
      <c r="BV14" s="558">
        <f t="shared" si="16"/>
        <v>0</v>
      </c>
      <c r="BW14" s="558">
        <f t="shared" si="17"/>
        <v>0</v>
      </c>
      <c r="BX14" s="559">
        <f t="shared" si="18"/>
        <v>0</v>
      </c>
      <c r="BY14" s="9"/>
      <c r="BZ14" s="557">
        <f t="shared" si="20"/>
        <v>21691.199999999997</v>
      </c>
      <c r="CA14" s="560">
        <f t="shared" si="21"/>
        <v>27113.999999999996</v>
      </c>
      <c r="CB14" s="559">
        <f t="shared" si="19"/>
        <v>44800</v>
      </c>
      <c r="CC14" s="9"/>
      <c r="CD14" s="9"/>
      <c r="CE14" s="9"/>
    </row>
    <row r="15" spans="2:84" s="198" customFormat="1" ht="124.8">
      <c r="B15" s="287" t="s">
        <v>522</v>
      </c>
      <c r="C15" s="206" t="s">
        <v>146</v>
      </c>
      <c r="D15" s="426" t="s">
        <v>234</v>
      </c>
      <c r="E15" s="267">
        <v>10</v>
      </c>
      <c r="F15" s="274">
        <v>0</v>
      </c>
      <c r="G15" s="213"/>
      <c r="H15" s="267">
        <f t="shared" si="0"/>
        <v>0</v>
      </c>
      <c r="I15" s="213" t="s">
        <v>19</v>
      </c>
      <c r="J15" s="278">
        <v>0</v>
      </c>
      <c r="K15" s="190">
        <v>0</v>
      </c>
      <c r="L15" s="280">
        <v>0</v>
      </c>
      <c r="M15" s="213"/>
      <c r="N15" s="267">
        <f t="shared" si="1"/>
        <v>16</v>
      </c>
      <c r="O15" s="213"/>
      <c r="P15" s="278">
        <v>0</v>
      </c>
      <c r="Q15" s="190">
        <v>0</v>
      </c>
      <c r="R15" s="190">
        <v>8</v>
      </c>
      <c r="S15" s="280">
        <v>8</v>
      </c>
      <c r="T15" s="213"/>
      <c r="U15" s="267">
        <f t="shared" si="2"/>
        <v>16</v>
      </c>
      <c r="V15" s="213"/>
      <c r="W15" s="278">
        <v>8</v>
      </c>
      <c r="X15" s="190">
        <v>8</v>
      </c>
      <c r="Y15" s="190">
        <v>0</v>
      </c>
      <c r="Z15" s="190">
        <v>0</v>
      </c>
      <c r="AA15" s="190">
        <v>0</v>
      </c>
      <c r="AB15" s="280">
        <v>0</v>
      </c>
      <c r="AC15" s="213"/>
      <c r="AD15" s="291">
        <f t="shared" si="3"/>
        <v>40</v>
      </c>
      <c r="AE15" s="213"/>
      <c r="AF15" s="278">
        <v>40</v>
      </c>
      <c r="AG15" s="190">
        <v>0</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09"/>
      <c r="BF15" s="213"/>
      <c r="BG15" s="456" t="s">
        <v>272</v>
      </c>
      <c r="BH15" s="279" t="s">
        <v>273</v>
      </c>
      <c r="BI15" s="213"/>
      <c r="BJ15" s="300">
        <f t="shared" si="5"/>
        <v>0</v>
      </c>
      <c r="BK15" s="38">
        <f t="shared" si="6"/>
        <v>0</v>
      </c>
      <c r="BL15" s="38">
        <f t="shared" si="7"/>
        <v>16</v>
      </c>
      <c r="BM15" s="38">
        <f t="shared" si="8"/>
        <v>16</v>
      </c>
      <c r="BN15" s="38">
        <f t="shared" si="9"/>
        <v>40</v>
      </c>
      <c r="BO15" s="38">
        <f t="shared" si="10"/>
        <v>0</v>
      </c>
      <c r="BP15" s="41">
        <f t="shared" si="11"/>
        <v>0</v>
      </c>
      <c r="BR15" s="557">
        <f t="shared" si="12"/>
        <v>0</v>
      </c>
      <c r="BS15" s="558">
        <f t="shared" si="13"/>
        <v>0</v>
      </c>
      <c r="BT15" s="558">
        <f t="shared" si="14"/>
        <v>1668.8</v>
      </c>
      <c r="BU15" s="558">
        <f t="shared" si="15"/>
        <v>1297.5999999999999</v>
      </c>
      <c r="BV15" s="558">
        <f t="shared" si="16"/>
        <v>3244</v>
      </c>
      <c r="BW15" s="558">
        <f t="shared" si="17"/>
        <v>0</v>
      </c>
      <c r="BX15" s="559">
        <f t="shared" si="18"/>
        <v>0</v>
      </c>
      <c r="BY15" s="16"/>
      <c r="BZ15" s="557">
        <f t="shared" si="20"/>
        <v>6210.4</v>
      </c>
      <c r="CA15" s="560">
        <f t="shared" si="21"/>
        <v>7763</v>
      </c>
      <c r="CB15" s="559">
        <f t="shared" si="19"/>
        <v>0</v>
      </c>
      <c r="CC15" s="16"/>
      <c r="CD15" s="16"/>
      <c r="CE15" s="16"/>
    </row>
    <row r="16" spans="2:84" s="198" customFormat="1" ht="51" customHeight="1" thickBot="1">
      <c r="B16" s="302" t="s">
        <v>473</v>
      </c>
      <c r="C16" s="207" t="s">
        <v>147</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310"/>
      <c r="BF16" s="270"/>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3" ht="15" customHeight="1">
      <c r="T17" s="19"/>
      <c r="W17" s="18"/>
      <c r="BO17" s="16"/>
      <c r="BP17" s="16"/>
      <c r="BQ17" s="16"/>
    </row>
    <row r="18" spans="2:83" ht="15.9" customHeight="1" thickBot="1">
      <c r="T18" s="19"/>
      <c r="W18" s="18"/>
      <c r="BO18" s="16"/>
      <c r="BP18" s="16"/>
      <c r="BQ18" s="16"/>
    </row>
    <row r="19" spans="2:83" s="9" customFormat="1" ht="48.9"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07"/>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row>
    <row r="20" spans="2:83" s="9" customFormat="1" ht="27"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08"/>
      <c r="BJ20" s="176" t="s">
        <v>387</v>
      </c>
      <c r="BK20" s="177" t="s">
        <v>387</v>
      </c>
      <c r="BL20" s="177" t="s">
        <v>387</v>
      </c>
      <c r="BM20" s="177" t="s">
        <v>387</v>
      </c>
      <c r="BN20" s="177" t="s">
        <v>387</v>
      </c>
      <c r="BO20" s="177" t="s">
        <v>387</v>
      </c>
      <c r="BP20" s="178" t="s">
        <v>387</v>
      </c>
      <c r="BR20" s="1021" t="s">
        <v>388</v>
      </c>
      <c r="BS20" s="1022"/>
      <c r="BT20" s="1022"/>
      <c r="BU20" s="1022"/>
      <c r="BV20" s="1022"/>
      <c r="BW20" s="1022"/>
      <c r="BX20" s="1023"/>
      <c r="BY20" s="569"/>
      <c r="BZ20" s="570">
        <f>SUM(BZ7:BZ16)</f>
        <v>80089.599999999991</v>
      </c>
      <c r="CA20" s="571">
        <f>SUM(CA7:CA16)</f>
        <v>100112</v>
      </c>
      <c r="CB20" s="571">
        <f>SUM(CB7:CB16)</f>
        <v>44800</v>
      </c>
      <c r="CC20" s="571">
        <f>SUM(AZ7:AZ16)</f>
        <v>32000</v>
      </c>
      <c r="CD20" s="572">
        <f>(CA20-BZ20)/BZ20</f>
        <v>0.25000000000000011</v>
      </c>
      <c r="CE20" s="573">
        <f>IF(CC20=0,0,(CB20-CC20)/CC20)</f>
        <v>0.4</v>
      </c>
    </row>
    <row r="21" spans="2:83" s="91" customFormat="1" ht="43.8"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09"/>
      <c r="BJ21" s="179">
        <f>SUM(BJ3:BJ16)</f>
        <v>0</v>
      </c>
      <c r="BK21" s="180">
        <f t="shared" ref="BK21:BP21" si="22">SUM(BK3:BK16)</f>
        <v>0</v>
      </c>
      <c r="BL21" s="180">
        <f t="shared" si="22"/>
        <v>320</v>
      </c>
      <c r="BM21" s="180">
        <f t="shared" si="22"/>
        <v>536</v>
      </c>
      <c r="BN21" s="180">
        <f t="shared" si="22"/>
        <v>40</v>
      </c>
      <c r="BO21" s="180">
        <f t="shared" si="22"/>
        <v>0</v>
      </c>
      <c r="BP21" s="181">
        <f t="shared" si="22"/>
        <v>0</v>
      </c>
      <c r="BR21" s="574">
        <f t="shared" ref="BR21:BX21" si="23">SUM(BR7:BR16)</f>
        <v>0</v>
      </c>
      <c r="BS21" s="575">
        <f t="shared" si="23"/>
        <v>0</v>
      </c>
      <c r="BT21" s="575">
        <f t="shared" si="23"/>
        <v>33376</v>
      </c>
      <c r="BU21" s="575">
        <f t="shared" si="23"/>
        <v>43469.599999999999</v>
      </c>
      <c r="BV21" s="575">
        <f t="shared" si="23"/>
        <v>3244</v>
      </c>
      <c r="BW21" s="575">
        <f t="shared" si="23"/>
        <v>0</v>
      </c>
      <c r="BX21" s="576">
        <f t="shared" si="23"/>
        <v>0</v>
      </c>
      <c r="BY21" s="569"/>
      <c r="BZ21" s="569"/>
      <c r="CA21" s="569"/>
      <c r="CB21" s="569"/>
      <c r="CC21" s="569"/>
      <c r="CD21" s="569"/>
      <c r="CE21" s="569"/>
    </row>
    <row r="22" spans="2:83"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3" s="88" customFormat="1" ht="14.4">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3"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3"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3"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row>
    <row r="43" spans="2:83" s="88" customFormat="1" ht="16.2"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row>
    <row r="44" spans="2:83"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row>
    <row r="45" spans="2:83"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row>
    <row r="46" spans="2:83"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row>
    <row r="47" spans="2:83" s="9" customFormat="1" ht="16.2"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row>
    <row r="48" spans="2:83" s="91" customFormat="1" ht="43.8"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3"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row>
    <row r="50" spans="2:83" s="91" customFormat="1" ht="14.4">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3" s="91" customFormat="1" ht="14.4">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3" s="91" customFormat="1" ht="14.4">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3" s="91" customFormat="1" ht="14.4">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4.4">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4.4">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4.4">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4.4">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4.4">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4.4">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4.4">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4.4">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row>
    <row r="62" spans="2:83" s="91" customFormat="1" ht="14.4">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row>
    <row r="63" spans="2:83" s="91" customFormat="1" ht="14.4">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row>
    <row r="64" spans="2:83" s="88" customFormat="1" ht="14.4">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row>
    <row r="65" spans="2:83"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row>
    <row r="66" spans="2:83"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row>
    <row r="67" spans="2:83" s="88" customFormat="1" ht="16.2"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row>
    <row r="68" spans="2:83"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row>
    <row r="69" spans="2:83">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3">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3">
      <c r="T71" s="19"/>
      <c r="W71" s="18"/>
      <c r="BO71" s="16"/>
      <c r="BP71" s="16"/>
      <c r="BQ71" s="16"/>
      <c r="BR71" s="18"/>
      <c r="BS71" s="16"/>
      <c r="BT71" s="16"/>
      <c r="BU71" s="16"/>
      <c r="BV71" s="16"/>
      <c r="BW71" s="16"/>
      <c r="BX71" s="16"/>
      <c r="BY71" s="16"/>
      <c r="BZ71" s="16"/>
      <c r="CA71" s="16"/>
      <c r="CB71" s="16"/>
      <c r="CC71" s="16"/>
      <c r="CD71" s="16"/>
      <c r="CE71" s="16"/>
    </row>
    <row r="72" spans="2:83">
      <c r="T72" s="19"/>
      <c r="W72" s="18"/>
      <c r="BO72" s="16"/>
      <c r="BP72" s="16"/>
      <c r="BQ72" s="16"/>
      <c r="BR72" s="18"/>
      <c r="BS72" s="16"/>
      <c r="BT72" s="16"/>
      <c r="BU72" s="16"/>
      <c r="BV72" s="16"/>
      <c r="BW72" s="16"/>
      <c r="BX72" s="16"/>
      <c r="BY72" s="16"/>
      <c r="BZ72" s="16"/>
      <c r="CA72" s="16"/>
      <c r="CB72" s="16"/>
      <c r="CC72" s="16"/>
      <c r="CD72" s="16"/>
      <c r="CE72" s="16"/>
    </row>
    <row r="73" spans="2:83">
      <c r="T73" s="19"/>
      <c r="W73" s="18"/>
      <c r="BO73" s="16"/>
      <c r="BP73" s="16"/>
      <c r="BQ73" s="16"/>
      <c r="BR73" s="18"/>
      <c r="BS73" s="16"/>
      <c r="BT73" s="16"/>
      <c r="BU73" s="16"/>
      <c r="BV73" s="16"/>
      <c r="BW73" s="16"/>
      <c r="BX73" s="16"/>
      <c r="BY73" s="16"/>
      <c r="BZ73" s="16"/>
      <c r="CA73" s="16"/>
      <c r="CB73" s="16"/>
      <c r="CC73" s="16"/>
      <c r="CD73" s="16"/>
      <c r="CE73" s="16"/>
    </row>
    <row r="74" spans="2:83">
      <c r="T74" s="19"/>
      <c r="W74" s="18"/>
      <c r="BO74" s="16"/>
      <c r="BP74" s="16"/>
      <c r="BQ74" s="16"/>
      <c r="BR74" s="18"/>
      <c r="BS74" s="16"/>
      <c r="BT74" s="16"/>
      <c r="BU74" s="16"/>
      <c r="BV74" s="16"/>
      <c r="BW74" s="16"/>
      <c r="BX74" s="16"/>
      <c r="BY74" s="16"/>
      <c r="BZ74" s="16"/>
      <c r="CA74" s="16"/>
      <c r="CB74" s="16"/>
      <c r="CC74" s="16"/>
      <c r="CD74" s="16"/>
      <c r="CE74" s="16"/>
    </row>
    <row r="75" spans="2:83">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3">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3">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3">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3">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3">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R4:BX4"/>
    <mergeCell ref="BZ5:BZ6"/>
    <mergeCell ref="CA5:CA6"/>
    <mergeCell ref="CB5:CB6"/>
    <mergeCell ref="BR20:BX20"/>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B4:BC5"/>
    <mergeCell ref="AE4:AE6"/>
    <mergeCell ref="AF4:AN4"/>
    <mergeCell ref="AN5:AN6"/>
    <mergeCell ref="AR5:AR6"/>
    <mergeCell ref="AW4:AW6"/>
    <mergeCell ref="AX4:AX5"/>
    <mergeCell ref="AY4:AY6"/>
    <mergeCell ref="AJ5:AJ6"/>
    <mergeCell ref="AK5:AK6"/>
    <mergeCell ref="AL5:AL6"/>
    <mergeCell ref="AM5:AM6"/>
    <mergeCell ref="L48:M48"/>
    <mergeCell ref="AS5:AS6"/>
    <mergeCell ref="AT5:AT6"/>
    <mergeCell ref="AU5:AU6"/>
    <mergeCell ref="AF5:AF6"/>
    <mergeCell ref="AG5:AG6"/>
    <mergeCell ref="AH5:AH6"/>
    <mergeCell ref="AI5:AI6"/>
    <mergeCell ref="T4:T6"/>
    <mergeCell ref="U4:U5"/>
    <mergeCell ref="V4:V6"/>
    <mergeCell ref="P4:S4"/>
    <mergeCell ref="L21:M21"/>
    <mergeCell ref="B2:C2"/>
    <mergeCell ref="AV5:AV6"/>
    <mergeCell ref="AO4:AO6"/>
    <mergeCell ref="AP4:AP5"/>
    <mergeCell ref="AQ4:AQ6"/>
    <mergeCell ref="AR4:AV4"/>
    <mergeCell ref="H4:H5"/>
  </mergeCells>
  <hyperlinks>
    <hyperlink ref="B2" location="Navigation!A1" display="Return to Navigation Page" xr:uid="{00000000-0004-0000-1200-000000000000}"/>
    <hyperlink ref="C2" location="Navigation!A1" display="Navigation!A1" xr:uid="{00000000-0004-0000-12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B1:CF225"/>
  <sheetViews>
    <sheetView zoomScale="60" zoomScaleNormal="60" workbookViewId="0">
      <selection activeCell="B4" sqref="B4:B6"/>
    </sheetView>
  </sheetViews>
  <sheetFormatPr defaultColWidth="11" defaultRowHeight="15.6"/>
  <cols>
    <col min="1" max="1" width="1.5" style="16" customWidth="1"/>
    <col min="2" max="2" width="24.8984375" style="16" customWidth="1"/>
    <col min="3" max="3" width="42.8984375" style="16" customWidth="1"/>
    <col min="4" max="4" width="30.8984375" style="17" customWidth="1"/>
    <col min="5" max="5" width="10.8984375" style="18" customWidth="1"/>
    <col min="6" max="6" width="14.8984375" style="18" customWidth="1"/>
    <col min="7" max="7" width="1.8984375" style="18" customWidth="1"/>
    <col min="8" max="8" width="10.8984375" style="18" customWidth="1"/>
    <col min="9" max="9" width="1.8984375" style="18" customWidth="1"/>
    <col min="10" max="12" width="12.8984375" style="18" customWidth="1"/>
    <col min="13" max="13" width="1.8984375" style="18" customWidth="1"/>
    <col min="14" max="14" width="10.8984375" style="18" customWidth="1"/>
    <col min="15" max="15" width="1.8984375" style="18" customWidth="1"/>
    <col min="16" max="19" width="12.8984375" style="18" customWidth="1"/>
    <col min="20" max="20" width="1.8984375" style="18" customWidth="1"/>
    <col min="21" max="21" width="10.8984375" style="18" customWidth="1"/>
    <col min="22" max="22" width="1.8984375" style="18" customWidth="1"/>
    <col min="23" max="23" width="12.8984375" style="19" customWidth="1"/>
    <col min="24" max="28" width="12.8984375" style="18" customWidth="1"/>
    <col min="29" max="29" width="1.8984375" style="18" customWidth="1"/>
    <col min="30" max="30" width="10.8984375" style="18" customWidth="1"/>
    <col min="31" max="31" width="1.8984375" style="18" customWidth="1"/>
    <col min="32" max="32" width="12.8984375" style="18" customWidth="1"/>
    <col min="33" max="33" width="10.8984375" style="18" customWidth="1"/>
    <col min="34" max="34" width="14.8984375" style="18" customWidth="1"/>
    <col min="35" max="38" width="10.8984375" style="18" customWidth="1"/>
    <col min="39" max="39" width="13.8984375" style="18" customWidth="1"/>
    <col min="40" max="40" width="16.8984375" style="18" customWidth="1"/>
    <col min="41" max="41" width="1.8984375" style="18" customWidth="1"/>
    <col min="42" max="42" width="10.8984375" style="18" customWidth="1"/>
    <col min="43" max="43" width="1.8984375" style="18" customWidth="1"/>
    <col min="44" max="48" width="10.8984375" style="18" customWidth="1"/>
    <col min="49" max="49" width="1.8984375" style="18" customWidth="1"/>
    <col min="50" max="50" width="10.8984375" style="18" customWidth="1"/>
    <col min="51" max="51" width="1.8984375" style="18" customWidth="1"/>
    <col min="52" max="52" width="15.8984375" style="18" customWidth="1"/>
    <col min="53" max="53" width="1.8984375" style="18" customWidth="1"/>
    <col min="54" max="55" width="10.8984375" style="18" customWidth="1"/>
    <col min="56" max="56" width="1.8984375" style="18" customWidth="1"/>
    <col min="57" max="57" width="60.8984375" style="18" customWidth="1"/>
    <col min="58" max="58" width="1.8984375" style="18" customWidth="1"/>
    <col min="59" max="60" width="50.8984375" style="18" customWidth="1"/>
    <col min="61" max="61" width="1.8984375" style="18" customWidth="1"/>
    <col min="62" max="62" width="13.8984375" style="18" customWidth="1"/>
    <col min="63" max="68" width="10.8984375" style="18" customWidth="1"/>
    <col min="69" max="69" width="11" style="18"/>
    <col min="70" max="70" width="14.8984375" style="9" customWidth="1"/>
    <col min="71" max="71" width="11.09765625" style="9" bestFit="1" customWidth="1"/>
    <col min="72" max="72" width="11.3984375" style="9" bestFit="1" customWidth="1"/>
    <col min="73" max="74" width="11.09765625" style="9" bestFit="1" customWidth="1"/>
    <col min="75" max="75" width="11" style="9"/>
    <col min="76" max="76" width="13.09765625" style="9" customWidth="1"/>
    <col min="77" max="77" width="11" style="9"/>
    <col min="78" max="80" width="15.59765625" style="9" customWidth="1"/>
    <col min="81" max="81" width="17.5" style="9" customWidth="1"/>
    <col min="82" max="82" width="18.3984375" style="9" customWidth="1"/>
    <col min="83" max="83" width="17.8984375" style="9" customWidth="1"/>
    <col min="84" max="16384" width="11" style="16"/>
  </cols>
  <sheetData>
    <row r="1" spans="2:84" s="9" customFormat="1" ht="16.2"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 customHeight="1" thickBot="1">
      <c r="B4" s="1024" t="s">
        <v>529</v>
      </c>
      <c r="C4" s="44" t="s">
        <v>414</v>
      </c>
      <c r="D4" s="1003" t="s">
        <v>7</v>
      </c>
      <c r="E4" s="988"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R4" s="924" t="s">
        <v>359</v>
      </c>
      <c r="BS4" s="925"/>
      <c r="BT4" s="925"/>
      <c r="BU4" s="925"/>
      <c r="BV4" s="925"/>
      <c r="BW4" s="925"/>
      <c r="BX4" s="926"/>
      <c r="BY4" s="9"/>
      <c r="BZ4" s="9"/>
      <c r="CA4" s="9"/>
      <c r="CB4" s="9"/>
      <c r="CC4" s="9"/>
      <c r="CD4" s="9"/>
      <c r="CE4" s="9"/>
    </row>
    <row r="5" spans="2:84" s="37" customFormat="1" ht="42" customHeight="1" thickBot="1">
      <c r="B5" s="1025"/>
      <c r="C5" s="64" t="s">
        <v>151</v>
      </c>
      <c r="D5" s="1004"/>
      <c r="E5" s="989"/>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15" t="s">
        <v>360</v>
      </c>
      <c r="CA5" s="1017" t="s">
        <v>390</v>
      </c>
      <c r="CB5" s="1019" t="s">
        <v>391</v>
      </c>
      <c r="CC5" s="15"/>
      <c r="CD5" s="15"/>
      <c r="CE5" s="15"/>
    </row>
    <row r="6" spans="2:84" s="15" customFormat="1" ht="41.1" customHeight="1" thickBot="1">
      <c r="B6" s="1025"/>
      <c r="C6" s="60" t="s">
        <v>68</v>
      </c>
      <c r="D6" s="1005"/>
      <c r="E6" s="1006"/>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16"/>
      <c r="CA6" s="1018"/>
      <c r="CB6" s="1020"/>
      <c r="CC6" s="9"/>
      <c r="CD6" s="9"/>
      <c r="CE6" s="9"/>
    </row>
    <row r="7" spans="2:84" s="2" customFormat="1" ht="93.6">
      <c r="B7" s="286" t="s">
        <v>474</v>
      </c>
      <c r="C7" s="261" t="s">
        <v>148</v>
      </c>
      <c r="D7" s="422" t="s">
        <v>204</v>
      </c>
      <c r="E7" s="266">
        <v>120</v>
      </c>
      <c r="F7" s="273">
        <v>0</v>
      </c>
      <c r="G7" s="269"/>
      <c r="H7" s="266">
        <f t="shared" ref="H7:H16" si="0">SUM(I7:M7)</f>
        <v>96</v>
      </c>
      <c r="I7" s="271" t="s">
        <v>19</v>
      </c>
      <c r="J7" s="276">
        <v>0</v>
      </c>
      <c r="K7" s="187">
        <v>96</v>
      </c>
      <c r="L7" s="281">
        <v>0</v>
      </c>
      <c r="M7" s="269"/>
      <c r="N7" s="266">
        <f t="shared" ref="N7:N16" si="1">SUM(O7:T7)</f>
        <v>240</v>
      </c>
      <c r="O7" s="269"/>
      <c r="P7" s="276">
        <v>0</v>
      </c>
      <c r="Q7" s="187">
        <v>0</v>
      </c>
      <c r="R7" s="187">
        <v>240</v>
      </c>
      <c r="S7" s="281">
        <v>0</v>
      </c>
      <c r="T7" s="269"/>
      <c r="U7" s="266">
        <f t="shared" ref="U7:U16" si="2">SUM(V7:AC7)</f>
        <v>96</v>
      </c>
      <c r="V7" s="269"/>
      <c r="W7" s="276">
        <v>96</v>
      </c>
      <c r="X7" s="187">
        <v>0</v>
      </c>
      <c r="Y7" s="187">
        <v>0</v>
      </c>
      <c r="Z7" s="187">
        <v>0</v>
      </c>
      <c r="AA7" s="187">
        <v>0</v>
      </c>
      <c r="AB7" s="281">
        <v>0</v>
      </c>
      <c r="AC7" s="269"/>
      <c r="AD7" s="290">
        <f t="shared" ref="AD7:AD16" si="3">SUM(AE7:AO7)</f>
        <v>96</v>
      </c>
      <c r="AE7" s="269"/>
      <c r="AF7" s="276">
        <v>96</v>
      </c>
      <c r="AG7" s="187">
        <v>0</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69"/>
      <c r="AZ7" s="293">
        <v>0</v>
      </c>
      <c r="BA7" s="296" t="s">
        <v>19</v>
      </c>
      <c r="BB7" s="590">
        <v>0.25</v>
      </c>
      <c r="BC7" s="587">
        <v>0</v>
      </c>
      <c r="BD7" s="269"/>
      <c r="BE7" s="458"/>
      <c r="BF7" s="296" t="s">
        <v>19</v>
      </c>
      <c r="BG7" s="455" t="s">
        <v>272</v>
      </c>
      <c r="BH7" s="277" t="s">
        <v>273</v>
      </c>
      <c r="BI7" s="269"/>
      <c r="BJ7" s="202">
        <f t="shared" ref="BJ7:BJ16" si="5">F7</f>
        <v>0</v>
      </c>
      <c r="BK7" s="39">
        <f t="shared" ref="BK7:BK16" si="6">H7</f>
        <v>96</v>
      </c>
      <c r="BL7" s="39">
        <f t="shared" ref="BL7:BL16" si="7">N7</f>
        <v>240</v>
      </c>
      <c r="BM7" s="39">
        <f t="shared" ref="BM7:BM16" si="8">U7</f>
        <v>96</v>
      </c>
      <c r="BN7" s="39">
        <f t="shared" ref="BN7:BN16" si="9">AD7</f>
        <v>96</v>
      </c>
      <c r="BO7" s="39">
        <f t="shared" ref="BO7:BO16" si="10">AP7</f>
        <v>0</v>
      </c>
      <c r="BP7" s="40">
        <f t="shared" ref="BP7:BP16" si="11">AX7</f>
        <v>0</v>
      </c>
      <c r="BR7" s="553">
        <f t="shared" ref="BR7:BR16" si="12">F7*BR$6</f>
        <v>0</v>
      </c>
      <c r="BS7" s="554">
        <f t="shared" ref="BS7:BS16" si="13">H7*BS$6</f>
        <v>11664</v>
      </c>
      <c r="BT7" s="554">
        <f t="shared" ref="BT7:BT16" si="14">N7*BT$6</f>
        <v>25032</v>
      </c>
      <c r="BU7" s="554">
        <f t="shared" ref="BU7:BU16" si="15">U7*BU$6</f>
        <v>7785.5999999999995</v>
      </c>
      <c r="BV7" s="554">
        <f t="shared" ref="BV7:BV16" si="16">AD7*BV$6</f>
        <v>7785.5999999999995</v>
      </c>
      <c r="BW7" s="554">
        <f t="shared" ref="BW7:BW16" si="17">AP7*BW$6</f>
        <v>0</v>
      </c>
      <c r="BX7" s="555">
        <f t="shared" ref="BX7:BX16" si="18">AX7*BX$6</f>
        <v>0</v>
      </c>
      <c r="BY7" s="9"/>
      <c r="BZ7" s="553">
        <f>SUM(BR7:BX7)</f>
        <v>52267.199999999997</v>
      </c>
      <c r="CA7" s="556">
        <f>BZ7*(1+BB7)</f>
        <v>65334</v>
      </c>
      <c r="CB7" s="555">
        <f t="shared" ref="CB7:CB16" si="19">AZ7*(1+BC7)</f>
        <v>0</v>
      </c>
      <c r="CC7" s="9"/>
      <c r="CD7" s="9"/>
      <c r="CE7" s="9"/>
    </row>
    <row r="8" spans="2:84" s="2" customFormat="1" ht="156.6" thickBot="1">
      <c r="B8" s="287" t="s">
        <v>475</v>
      </c>
      <c r="C8" s="262" t="s">
        <v>149</v>
      </c>
      <c r="D8" s="423" t="s">
        <v>235</v>
      </c>
      <c r="E8" s="267">
        <v>60</v>
      </c>
      <c r="F8" s="274">
        <v>0</v>
      </c>
      <c r="G8" s="213"/>
      <c r="H8" s="267">
        <f t="shared" si="0"/>
        <v>0</v>
      </c>
      <c r="I8" s="213" t="s">
        <v>19</v>
      </c>
      <c r="J8" s="278">
        <v>0</v>
      </c>
      <c r="K8" s="190">
        <v>0</v>
      </c>
      <c r="L8" s="280">
        <v>0</v>
      </c>
      <c r="M8" s="213"/>
      <c r="N8" s="267">
        <f t="shared" si="1"/>
        <v>96</v>
      </c>
      <c r="O8" s="213"/>
      <c r="P8" s="278">
        <v>0</v>
      </c>
      <c r="Q8" s="190">
        <v>0</v>
      </c>
      <c r="R8" s="190">
        <v>96</v>
      </c>
      <c r="S8" s="280">
        <v>0</v>
      </c>
      <c r="T8" s="213"/>
      <c r="U8" s="267">
        <f t="shared" si="2"/>
        <v>48</v>
      </c>
      <c r="V8" s="213"/>
      <c r="W8" s="278">
        <v>48</v>
      </c>
      <c r="X8" s="190">
        <v>0</v>
      </c>
      <c r="Y8" s="190">
        <v>0</v>
      </c>
      <c r="Z8" s="190">
        <v>0</v>
      </c>
      <c r="AA8" s="190">
        <v>0</v>
      </c>
      <c r="AB8" s="280">
        <v>0</v>
      </c>
      <c r="AC8" s="213"/>
      <c r="AD8" s="291">
        <f t="shared" si="3"/>
        <v>48</v>
      </c>
      <c r="AE8" s="213"/>
      <c r="AF8" s="278">
        <v>48</v>
      </c>
      <c r="AG8" s="190">
        <v>0</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13"/>
      <c r="AZ8" s="294">
        <v>0</v>
      </c>
      <c r="BA8" s="297" t="s">
        <v>19</v>
      </c>
      <c r="BB8" s="589">
        <v>0.25</v>
      </c>
      <c r="BC8" s="579">
        <v>0</v>
      </c>
      <c r="BD8" s="213"/>
      <c r="BE8" s="457"/>
      <c r="BF8" s="297" t="s">
        <v>19</v>
      </c>
      <c r="BG8" s="456" t="s">
        <v>272</v>
      </c>
      <c r="BH8" s="279" t="s">
        <v>273</v>
      </c>
      <c r="BI8" s="213"/>
      <c r="BJ8" s="203">
        <f t="shared" si="5"/>
        <v>0</v>
      </c>
      <c r="BK8" s="38">
        <f t="shared" si="6"/>
        <v>0</v>
      </c>
      <c r="BL8" s="38">
        <f t="shared" si="7"/>
        <v>96</v>
      </c>
      <c r="BM8" s="38">
        <f t="shared" si="8"/>
        <v>48</v>
      </c>
      <c r="BN8" s="38">
        <f t="shared" si="9"/>
        <v>48</v>
      </c>
      <c r="BO8" s="38">
        <f t="shared" si="10"/>
        <v>0</v>
      </c>
      <c r="BP8" s="41">
        <f t="shared" si="11"/>
        <v>0</v>
      </c>
      <c r="BR8" s="557">
        <f t="shared" si="12"/>
        <v>0</v>
      </c>
      <c r="BS8" s="558">
        <f t="shared" si="13"/>
        <v>0</v>
      </c>
      <c r="BT8" s="558">
        <f t="shared" si="14"/>
        <v>10012.799999999999</v>
      </c>
      <c r="BU8" s="558">
        <f t="shared" si="15"/>
        <v>3892.7999999999997</v>
      </c>
      <c r="BV8" s="558">
        <f t="shared" si="16"/>
        <v>3892.7999999999997</v>
      </c>
      <c r="BW8" s="558">
        <f t="shared" si="17"/>
        <v>0</v>
      </c>
      <c r="BX8" s="559">
        <f t="shared" si="18"/>
        <v>0</v>
      </c>
      <c r="BY8" s="9"/>
      <c r="BZ8" s="557">
        <f t="shared" ref="BZ8:BZ16" si="20">SUM(BR8:BX8)</f>
        <v>17798.399999999998</v>
      </c>
      <c r="CA8" s="560">
        <f t="shared" ref="CA8:CA16" si="21">BZ8*(1+BB8)</f>
        <v>22247.999999999996</v>
      </c>
      <c r="CB8" s="559">
        <f t="shared" si="19"/>
        <v>0</v>
      </c>
      <c r="CC8" s="9"/>
      <c r="CD8" s="9"/>
      <c r="CE8" s="9"/>
    </row>
    <row r="9" spans="2:84" s="2" customFormat="1" ht="124.8">
      <c r="B9" s="287" t="s">
        <v>476</v>
      </c>
      <c r="C9" s="262" t="s">
        <v>150</v>
      </c>
      <c r="D9" s="422" t="s">
        <v>236</v>
      </c>
      <c r="E9" s="267">
        <v>10</v>
      </c>
      <c r="F9" s="274">
        <v>0</v>
      </c>
      <c r="G9" s="213"/>
      <c r="H9" s="267">
        <f t="shared" si="0"/>
        <v>0</v>
      </c>
      <c r="I9" s="213" t="s">
        <v>19</v>
      </c>
      <c r="J9" s="278">
        <v>0</v>
      </c>
      <c r="K9" s="190">
        <v>0</v>
      </c>
      <c r="L9" s="280">
        <v>0</v>
      </c>
      <c r="M9" s="213"/>
      <c r="N9" s="267">
        <f t="shared" si="1"/>
        <v>16</v>
      </c>
      <c r="O9" s="213"/>
      <c r="P9" s="278">
        <v>0</v>
      </c>
      <c r="Q9" s="190">
        <v>0</v>
      </c>
      <c r="R9" s="190">
        <v>16</v>
      </c>
      <c r="S9" s="280">
        <v>0</v>
      </c>
      <c r="T9" s="213"/>
      <c r="U9" s="267">
        <f t="shared" si="2"/>
        <v>20</v>
      </c>
      <c r="V9" s="213"/>
      <c r="W9" s="278">
        <v>20</v>
      </c>
      <c r="X9" s="190">
        <v>0</v>
      </c>
      <c r="Y9" s="190">
        <v>0</v>
      </c>
      <c r="Z9" s="190">
        <v>0</v>
      </c>
      <c r="AA9" s="190">
        <v>0</v>
      </c>
      <c r="AB9" s="280">
        <v>0</v>
      </c>
      <c r="AC9" s="213"/>
      <c r="AD9" s="291">
        <f t="shared" si="3"/>
        <v>8</v>
      </c>
      <c r="AE9" s="213"/>
      <c r="AF9" s="278">
        <v>8</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13"/>
      <c r="AZ9" s="294">
        <v>0</v>
      </c>
      <c r="BA9" s="297" t="s">
        <v>19</v>
      </c>
      <c r="BB9" s="589">
        <v>0.25</v>
      </c>
      <c r="BC9" s="579">
        <v>0</v>
      </c>
      <c r="BD9" s="213"/>
      <c r="BE9" s="457"/>
      <c r="BF9" s="297" t="s">
        <v>19</v>
      </c>
      <c r="BG9" s="456" t="s">
        <v>272</v>
      </c>
      <c r="BH9" s="279" t="s">
        <v>273</v>
      </c>
      <c r="BI9" s="213"/>
      <c r="BJ9" s="203">
        <f t="shared" si="5"/>
        <v>0</v>
      </c>
      <c r="BK9" s="38">
        <f t="shared" si="6"/>
        <v>0</v>
      </c>
      <c r="BL9" s="38">
        <f t="shared" si="7"/>
        <v>16</v>
      </c>
      <c r="BM9" s="38">
        <f t="shared" si="8"/>
        <v>20</v>
      </c>
      <c r="BN9" s="38">
        <f t="shared" si="9"/>
        <v>8</v>
      </c>
      <c r="BO9" s="38">
        <f t="shared" si="10"/>
        <v>0</v>
      </c>
      <c r="BP9" s="41">
        <f t="shared" si="11"/>
        <v>0</v>
      </c>
      <c r="BR9" s="557">
        <f t="shared" si="12"/>
        <v>0</v>
      </c>
      <c r="BS9" s="558">
        <f t="shared" si="13"/>
        <v>0</v>
      </c>
      <c r="BT9" s="558">
        <f t="shared" si="14"/>
        <v>1668.8</v>
      </c>
      <c r="BU9" s="558">
        <f t="shared" si="15"/>
        <v>1622</v>
      </c>
      <c r="BV9" s="558">
        <f t="shared" si="16"/>
        <v>648.79999999999995</v>
      </c>
      <c r="BW9" s="558">
        <f t="shared" si="17"/>
        <v>0</v>
      </c>
      <c r="BX9" s="559">
        <f t="shared" si="18"/>
        <v>0</v>
      </c>
      <c r="BY9" s="9"/>
      <c r="BZ9" s="557">
        <f t="shared" si="20"/>
        <v>3939.6000000000004</v>
      </c>
      <c r="CA9" s="560">
        <f t="shared" si="21"/>
        <v>4924.5</v>
      </c>
      <c r="CB9" s="559">
        <f t="shared" si="19"/>
        <v>0</v>
      </c>
      <c r="CC9" s="9"/>
      <c r="CD9" s="9"/>
      <c r="CE9" s="9"/>
    </row>
    <row r="10" spans="2:84" s="2" customFormat="1" ht="109.2">
      <c r="B10" s="287" t="s">
        <v>477</v>
      </c>
      <c r="C10" s="262" t="s">
        <v>190</v>
      </c>
      <c r="D10" s="423" t="s">
        <v>237</v>
      </c>
      <c r="E10" s="267">
        <v>10</v>
      </c>
      <c r="F10" s="274">
        <v>0</v>
      </c>
      <c r="G10" s="213"/>
      <c r="H10" s="267">
        <f t="shared" si="0"/>
        <v>0</v>
      </c>
      <c r="I10" s="213" t="s">
        <v>19</v>
      </c>
      <c r="J10" s="278">
        <v>0</v>
      </c>
      <c r="K10" s="190">
        <v>0</v>
      </c>
      <c r="L10" s="280">
        <v>0</v>
      </c>
      <c r="M10" s="213"/>
      <c r="N10" s="267">
        <f t="shared" si="1"/>
        <v>20</v>
      </c>
      <c r="O10" s="213"/>
      <c r="P10" s="278">
        <v>0</v>
      </c>
      <c r="Q10" s="190">
        <v>0</v>
      </c>
      <c r="R10" s="190">
        <v>20</v>
      </c>
      <c r="S10" s="280">
        <v>0</v>
      </c>
      <c r="T10" s="213"/>
      <c r="U10" s="267">
        <f t="shared" si="2"/>
        <v>8</v>
      </c>
      <c r="V10" s="213"/>
      <c r="W10" s="278">
        <v>8</v>
      </c>
      <c r="X10" s="190">
        <v>0</v>
      </c>
      <c r="Y10" s="190">
        <v>0</v>
      </c>
      <c r="Z10" s="190">
        <v>0</v>
      </c>
      <c r="AA10" s="190">
        <v>0</v>
      </c>
      <c r="AB10" s="280">
        <v>0</v>
      </c>
      <c r="AC10" s="213"/>
      <c r="AD10" s="291">
        <f t="shared" si="3"/>
        <v>8</v>
      </c>
      <c r="AE10" s="213"/>
      <c r="AF10" s="278">
        <v>8</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13"/>
      <c r="AZ10" s="294">
        <v>0</v>
      </c>
      <c r="BA10" s="297" t="s">
        <v>19</v>
      </c>
      <c r="BB10" s="589">
        <v>0.25</v>
      </c>
      <c r="BC10" s="579">
        <v>0</v>
      </c>
      <c r="BD10" s="213"/>
      <c r="BE10" s="457"/>
      <c r="BF10" s="297" t="s">
        <v>19</v>
      </c>
      <c r="BG10" s="456" t="s">
        <v>272</v>
      </c>
      <c r="BH10" s="279" t="s">
        <v>273</v>
      </c>
      <c r="BI10" s="213"/>
      <c r="BJ10" s="203">
        <f t="shared" si="5"/>
        <v>0</v>
      </c>
      <c r="BK10" s="38">
        <f t="shared" si="6"/>
        <v>0</v>
      </c>
      <c r="BL10" s="38">
        <f t="shared" si="7"/>
        <v>20</v>
      </c>
      <c r="BM10" s="38">
        <f t="shared" si="8"/>
        <v>8</v>
      </c>
      <c r="BN10" s="38">
        <f t="shared" si="9"/>
        <v>8</v>
      </c>
      <c r="BO10" s="38">
        <f t="shared" si="10"/>
        <v>0</v>
      </c>
      <c r="BP10" s="41">
        <f t="shared" si="11"/>
        <v>0</v>
      </c>
      <c r="BR10" s="557">
        <f t="shared" si="12"/>
        <v>0</v>
      </c>
      <c r="BS10" s="558">
        <f t="shared" si="13"/>
        <v>0</v>
      </c>
      <c r="BT10" s="558">
        <f t="shared" si="14"/>
        <v>2086</v>
      </c>
      <c r="BU10" s="558">
        <f t="shared" si="15"/>
        <v>648.79999999999995</v>
      </c>
      <c r="BV10" s="558">
        <f t="shared" si="16"/>
        <v>648.79999999999995</v>
      </c>
      <c r="BW10" s="558">
        <f t="shared" si="17"/>
        <v>0</v>
      </c>
      <c r="BX10" s="559">
        <f t="shared" si="18"/>
        <v>0</v>
      </c>
      <c r="BY10" s="9"/>
      <c r="BZ10" s="557">
        <f t="shared" si="20"/>
        <v>3383.6000000000004</v>
      </c>
      <c r="CA10" s="560">
        <f t="shared" si="21"/>
        <v>4229.5</v>
      </c>
      <c r="CB10" s="559">
        <f t="shared" si="19"/>
        <v>0</v>
      </c>
      <c r="CC10" s="9"/>
      <c r="CD10" s="9"/>
      <c r="CE10" s="9"/>
    </row>
    <row r="11" spans="2:84" s="2" customFormat="1" ht="50.1" customHeight="1">
      <c r="B11" s="287" t="s">
        <v>478</v>
      </c>
      <c r="C11" s="262" t="s">
        <v>191</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13"/>
      <c r="AZ11" s="294">
        <v>0</v>
      </c>
      <c r="BA11" s="297" t="s">
        <v>19</v>
      </c>
      <c r="BB11" s="577">
        <v>0</v>
      </c>
      <c r="BC11" s="579">
        <v>0</v>
      </c>
      <c r="BD11" s="213"/>
      <c r="BE11" s="274" t="s">
        <v>19</v>
      </c>
      <c r="BF11" s="297" t="s">
        <v>19</v>
      </c>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09.2">
      <c r="B12" s="287" t="s">
        <v>479</v>
      </c>
      <c r="C12" s="206" t="s">
        <v>192</v>
      </c>
      <c r="D12" s="427" t="s">
        <v>238</v>
      </c>
      <c r="E12" s="267">
        <v>90</v>
      </c>
      <c r="F12" s="274">
        <v>0</v>
      </c>
      <c r="G12" s="213"/>
      <c r="H12" s="267">
        <f t="shared" si="0"/>
        <v>0</v>
      </c>
      <c r="I12" s="272" t="s">
        <v>19</v>
      </c>
      <c r="J12" s="278">
        <v>0</v>
      </c>
      <c r="K12" s="190">
        <v>0</v>
      </c>
      <c r="L12" s="280">
        <v>0</v>
      </c>
      <c r="M12" s="213"/>
      <c r="N12" s="267">
        <f t="shared" si="1"/>
        <v>32</v>
      </c>
      <c r="O12" s="213"/>
      <c r="P12" s="278">
        <v>0</v>
      </c>
      <c r="Q12" s="190">
        <v>0</v>
      </c>
      <c r="R12" s="190">
        <v>32</v>
      </c>
      <c r="S12" s="280">
        <v>0</v>
      </c>
      <c r="T12" s="213"/>
      <c r="U12" s="267">
        <f t="shared" si="2"/>
        <v>72</v>
      </c>
      <c r="V12" s="213"/>
      <c r="W12" s="278">
        <v>72</v>
      </c>
      <c r="X12" s="190">
        <v>0</v>
      </c>
      <c r="Y12" s="190">
        <v>0</v>
      </c>
      <c r="Z12" s="190">
        <v>0</v>
      </c>
      <c r="AA12" s="190">
        <v>0</v>
      </c>
      <c r="AB12" s="280">
        <v>0</v>
      </c>
      <c r="AC12" s="213"/>
      <c r="AD12" s="291">
        <f t="shared" si="3"/>
        <v>0</v>
      </c>
      <c r="AE12" s="213"/>
      <c r="AF12" s="278">
        <v>0</v>
      </c>
      <c r="AG12" s="190">
        <v>0</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13"/>
      <c r="AZ12" s="294">
        <v>0</v>
      </c>
      <c r="BA12" s="297" t="s">
        <v>19</v>
      </c>
      <c r="BB12" s="589">
        <v>0.25</v>
      </c>
      <c r="BC12" s="579">
        <v>0</v>
      </c>
      <c r="BD12" s="213"/>
      <c r="BE12" s="457"/>
      <c r="BF12" s="297" t="s">
        <v>19</v>
      </c>
      <c r="BG12" s="456" t="s">
        <v>272</v>
      </c>
      <c r="BH12" s="279" t="s">
        <v>273</v>
      </c>
      <c r="BI12" s="213"/>
      <c r="BJ12" s="300">
        <f t="shared" si="5"/>
        <v>0</v>
      </c>
      <c r="BK12" s="38">
        <f t="shared" si="6"/>
        <v>0</v>
      </c>
      <c r="BL12" s="38">
        <f t="shared" si="7"/>
        <v>32</v>
      </c>
      <c r="BM12" s="38">
        <f t="shared" si="8"/>
        <v>72</v>
      </c>
      <c r="BN12" s="38">
        <f t="shared" si="9"/>
        <v>0</v>
      </c>
      <c r="BO12" s="38">
        <f t="shared" si="10"/>
        <v>0</v>
      </c>
      <c r="BP12" s="41">
        <f t="shared" si="11"/>
        <v>0</v>
      </c>
      <c r="BR12" s="557">
        <f t="shared" si="12"/>
        <v>0</v>
      </c>
      <c r="BS12" s="558">
        <f t="shared" si="13"/>
        <v>0</v>
      </c>
      <c r="BT12" s="558">
        <f t="shared" si="14"/>
        <v>3337.6</v>
      </c>
      <c r="BU12" s="558">
        <f t="shared" si="15"/>
        <v>5839.2</v>
      </c>
      <c r="BV12" s="558">
        <f t="shared" si="16"/>
        <v>0</v>
      </c>
      <c r="BW12" s="558">
        <f t="shared" si="17"/>
        <v>0</v>
      </c>
      <c r="BX12" s="559">
        <f t="shared" si="18"/>
        <v>0</v>
      </c>
      <c r="BY12" s="9"/>
      <c r="BZ12" s="557">
        <f t="shared" si="20"/>
        <v>9176.7999999999993</v>
      </c>
      <c r="CA12" s="560">
        <f t="shared" si="21"/>
        <v>11471</v>
      </c>
      <c r="CB12" s="559">
        <f t="shared" si="19"/>
        <v>0</v>
      </c>
      <c r="CC12" s="9"/>
      <c r="CD12" s="9"/>
      <c r="CE12" s="9"/>
    </row>
    <row r="13" spans="2:84" s="197" customFormat="1" ht="109.2">
      <c r="B13" s="287" t="s">
        <v>480</v>
      </c>
      <c r="C13" s="206" t="s">
        <v>189</v>
      </c>
      <c r="D13" s="425" t="s">
        <v>239</v>
      </c>
      <c r="E13" s="267">
        <v>30</v>
      </c>
      <c r="F13" s="274">
        <v>0</v>
      </c>
      <c r="G13" s="213"/>
      <c r="H13" s="267">
        <f t="shared" si="0"/>
        <v>0</v>
      </c>
      <c r="I13" s="213" t="s">
        <v>19</v>
      </c>
      <c r="J13" s="278">
        <v>0</v>
      </c>
      <c r="K13" s="190">
        <v>0</v>
      </c>
      <c r="L13" s="280">
        <v>0</v>
      </c>
      <c r="M13" s="213"/>
      <c r="N13" s="267">
        <f t="shared" si="1"/>
        <v>24</v>
      </c>
      <c r="O13" s="213"/>
      <c r="P13" s="278">
        <v>0</v>
      </c>
      <c r="Q13" s="190">
        <v>0</v>
      </c>
      <c r="R13" s="190">
        <v>24</v>
      </c>
      <c r="S13" s="280">
        <v>0</v>
      </c>
      <c r="T13" s="213"/>
      <c r="U13" s="267">
        <f t="shared" si="2"/>
        <v>24</v>
      </c>
      <c r="V13" s="213"/>
      <c r="W13" s="278">
        <v>24</v>
      </c>
      <c r="X13" s="190">
        <v>0</v>
      </c>
      <c r="Y13" s="190">
        <v>0</v>
      </c>
      <c r="Z13" s="190">
        <v>0</v>
      </c>
      <c r="AA13" s="190">
        <v>0</v>
      </c>
      <c r="AB13" s="280">
        <v>0</v>
      </c>
      <c r="AC13" s="213"/>
      <c r="AD13" s="291">
        <f t="shared" si="3"/>
        <v>0</v>
      </c>
      <c r="AE13" s="213"/>
      <c r="AF13" s="278">
        <v>0</v>
      </c>
      <c r="AG13" s="190">
        <v>0</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13"/>
      <c r="AZ13" s="294">
        <v>0</v>
      </c>
      <c r="BA13" s="297" t="s">
        <v>19</v>
      </c>
      <c r="BB13" s="589">
        <v>0.25</v>
      </c>
      <c r="BC13" s="579">
        <v>0</v>
      </c>
      <c r="BD13" s="213"/>
      <c r="BE13" s="457"/>
      <c r="BF13" s="297" t="s">
        <v>19</v>
      </c>
      <c r="BG13" s="456" t="s">
        <v>272</v>
      </c>
      <c r="BH13" s="279" t="s">
        <v>273</v>
      </c>
      <c r="BI13" s="213"/>
      <c r="BJ13" s="300">
        <f t="shared" si="5"/>
        <v>0</v>
      </c>
      <c r="BK13" s="38">
        <f t="shared" si="6"/>
        <v>0</v>
      </c>
      <c r="BL13" s="38">
        <f t="shared" si="7"/>
        <v>24</v>
      </c>
      <c r="BM13" s="38">
        <f t="shared" si="8"/>
        <v>24</v>
      </c>
      <c r="BN13" s="38">
        <f t="shared" si="9"/>
        <v>0</v>
      </c>
      <c r="BO13" s="38">
        <f t="shared" si="10"/>
        <v>0</v>
      </c>
      <c r="BP13" s="41">
        <f t="shared" si="11"/>
        <v>0</v>
      </c>
      <c r="BR13" s="557">
        <f t="shared" si="12"/>
        <v>0</v>
      </c>
      <c r="BS13" s="558">
        <f t="shared" si="13"/>
        <v>0</v>
      </c>
      <c r="BT13" s="558">
        <f t="shared" si="14"/>
        <v>2503.1999999999998</v>
      </c>
      <c r="BU13" s="558">
        <f t="shared" si="15"/>
        <v>1946.3999999999999</v>
      </c>
      <c r="BV13" s="558">
        <f t="shared" si="16"/>
        <v>0</v>
      </c>
      <c r="BW13" s="558">
        <f t="shared" si="17"/>
        <v>0</v>
      </c>
      <c r="BX13" s="559">
        <f t="shared" si="18"/>
        <v>0</v>
      </c>
      <c r="BY13" s="9"/>
      <c r="BZ13" s="557">
        <f t="shared" si="20"/>
        <v>4449.5999999999995</v>
      </c>
      <c r="CA13" s="560">
        <f t="shared" si="21"/>
        <v>5561.9999999999991</v>
      </c>
      <c r="CB13" s="559">
        <f t="shared" si="19"/>
        <v>0</v>
      </c>
      <c r="CC13" s="9"/>
      <c r="CD13" s="9"/>
      <c r="CE13" s="9"/>
    </row>
    <row r="14" spans="2:84" s="197" customFormat="1" ht="124.8">
      <c r="B14" s="287" t="s">
        <v>523</v>
      </c>
      <c r="C14" s="206" t="s">
        <v>193</v>
      </c>
      <c r="D14" s="425" t="s">
        <v>240</v>
      </c>
      <c r="E14" s="267">
        <v>120</v>
      </c>
      <c r="F14" s="274">
        <v>0</v>
      </c>
      <c r="G14" s="213"/>
      <c r="H14" s="267">
        <f t="shared" si="0"/>
        <v>0</v>
      </c>
      <c r="I14" s="213" t="s">
        <v>19</v>
      </c>
      <c r="J14" s="278">
        <v>0</v>
      </c>
      <c r="K14" s="190">
        <v>0</v>
      </c>
      <c r="L14" s="280">
        <v>0</v>
      </c>
      <c r="M14" s="213"/>
      <c r="N14" s="267">
        <f t="shared" si="1"/>
        <v>96</v>
      </c>
      <c r="O14" s="213"/>
      <c r="P14" s="278">
        <v>0</v>
      </c>
      <c r="Q14" s="190">
        <v>0</v>
      </c>
      <c r="R14" s="190">
        <v>96</v>
      </c>
      <c r="S14" s="280">
        <v>0</v>
      </c>
      <c r="T14" s="213"/>
      <c r="U14" s="267">
        <f t="shared" si="2"/>
        <v>96</v>
      </c>
      <c r="V14" s="213"/>
      <c r="W14" s="278">
        <v>96</v>
      </c>
      <c r="X14" s="190">
        <v>0</v>
      </c>
      <c r="Y14" s="190">
        <v>0</v>
      </c>
      <c r="Z14" s="190">
        <v>0</v>
      </c>
      <c r="AA14" s="190">
        <v>0</v>
      </c>
      <c r="AB14" s="280">
        <v>0</v>
      </c>
      <c r="AC14" s="213"/>
      <c r="AD14" s="291">
        <f t="shared" si="3"/>
        <v>0</v>
      </c>
      <c r="AE14" s="213"/>
      <c r="AF14" s="278">
        <v>0</v>
      </c>
      <c r="AG14" s="190">
        <v>0</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13"/>
      <c r="AZ14" s="294">
        <v>107000</v>
      </c>
      <c r="BA14" s="297" t="s">
        <v>19</v>
      </c>
      <c r="BB14" s="589">
        <v>0.25</v>
      </c>
      <c r="BC14" s="579">
        <v>0.4</v>
      </c>
      <c r="BD14" s="213"/>
      <c r="BE14" s="408" t="s">
        <v>333</v>
      </c>
      <c r="BF14" s="297" t="s">
        <v>19</v>
      </c>
      <c r="BG14" s="456" t="s">
        <v>272</v>
      </c>
      <c r="BH14" s="279" t="s">
        <v>392</v>
      </c>
      <c r="BI14" s="213"/>
      <c r="BJ14" s="300">
        <f t="shared" si="5"/>
        <v>0</v>
      </c>
      <c r="BK14" s="38">
        <f t="shared" si="6"/>
        <v>0</v>
      </c>
      <c r="BL14" s="38">
        <f t="shared" si="7"/>
        <v>96</v>
      </c>
      <c r="BM14" s="38">
        <f t="shared" si="8"/>
        <v>96</v>
      </c>
      <c r="BN14" s="38">
        <f t="shared" si="9"/>
        <v>0</v>
      </c>
      <c r="BO14" s="38">
        <f t="shared" si="10"/>
        <v>0</v>
      </c>
      <c r="BP14" s="41">
        <f t="shared" si="11"/>
        <v>0</v>
      </c>
      <c r="BR14" s="557">
        <f t="shared" si="12"/>
        <v>0</v>
      </c>
      <c r="BS14" s="558">
        <f t="shared" si="13"/>
        <v>0</v>
      </c>
      <c r="BT14" s="558">
        <f t="shared" si="14"/>
        <v>10012.799999999999</v>
      </c>
      <c r="BU14" s="558">
        <f t="shared" si="15"/>
        <v>7785.5999999999995</v>
      </c>
      <c r="BV14" s="558">
        <f t="shared" si="16"/>
        <v>0</v>
      </c>
      <c r="BW14" s="558">
        <f t="shared" si="17"/>
        <v>0</v>
      </c>
      <c r="BX14" s="559">
        <f t="shared" si="18"/>
        <v>0</v>
      </c>
      <c r="BY14" s="9"/>
      <c r="BZ14" s="557">
        <f t="shared" si="20"/>
        <v>17798.399999999998</v>
      </c>
      <c r="CA14" s="560">
        <f t="shared" si="21"/>
        <v>22247.999999999996</v>
      </c>
      <c r="CB14" s="559">
        <f t="shared" si="19"/>
        <v>149800</v>
      </c>
      <c r="CC14" s="9"/>
      <c r="CD14" s="9"/>
      <c r="CE14" s="9"/>
    </row>
    <row r="15" spans="2:84" s="197" customFormat="1" ht="124.8">
      <c r="B15" s="287" t="s">
        <v>481</v>
      </c>
      <c r="C15" s="206" t="s">
        <v>194</v>
      </c>
      <c r="D15" s="425" t="s">
        <v>241</v>
      </c>
      <c r="E15" s="267">
        <v>20</v>
      </c>
      <c r="F15" s="274">
        <v>0</v>
      </c>
      <c r="G15" s="213"/>
      <c r="H15" s="267">
        <f t="shared" si="0"/>
        <v>0</v>
      </c>
      <c r="I15" s="213" t="s">
        <v>19</v>
      </c>
      <c r="J15" s="278">
        <v>0</v>
      </c>
      <c r="K15" s="190">
        <v>0</v>
      </c>
      <c r="L15" s="280">
        <v>0</v>
      </c>
      <c r="M15" s="213"/>
      <c r="N15" s="267">
        <f t="shared" si="1"/>
        <v>16</v>
      </c>
      <c r="O15" s="213"/>
      <c r="P15" s="278">
        <v>0</v>
      </c>
      <c r="Q15" s="190">
        <v>0</v>
      </c>
      <c r="R15" s="190">
        <v>16</v>
      </c>
      <c r="S15" s="280">
        <v>0</v>
      </c>
      <c r="T15" s="213"/>
      <c r="U15" s="267">
        <f t="shared" si="2"/>
        <v>16</v>
      </c>
      <c r="V15" s="213"/>
      <c r="W15" s="278">
        <v>16</v>
      </c>
      <c r="X15" s="190">
        <v>0</v>
      </c>
      <c r="Y15" s="190">
        <v>0</v>
      </c>
      <c r="Z15" s="190">
        <v>0</v>
      </c>
      <c r="AA15" s="190">
        <v>0</v>
      </c>
      <c r="AB15" s="280">
        <v>0</v>
      </c>
      <c r="AC15" s="213"/>
      <c r="AD15" s="291">
        <f t="shared" si="3"/>
        <v>8</v>
      </c>
      <c r="AE15" s="213"/>
      <c r="AF15" s="278">
        <v>8</v>
      </c>
      <c r="AG15" s="190">
        <v>0</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13"/>
      <c r="AZ15" s="294">
        <v>0</v>
      </c>
      <c r="BA15" s="297" t="s">
        <v>19</v>
      </c>
      <c r="BB15" s="589">
        <v>0.25</v>
      </c>
      <c r="BC15" s="579">
        <v>0</v>
      </c>
      <c r="BD15" s="213"/>
      <c r="BE15" s="274"/>
      <c r="BF15" s="297" t="s">
        <v>19</v>
      </c>
      <c r="BG15" s="456" t="s">
        <v>272</v>
      </c>
      <c r="BH15" s="279" t="s">
        <v>273</v>
      </c>
      <c r="BI15" s="213"/>
      <c r="BJ15" s="300">
        <f t="shared" si="5"/>
        <v>0</v>
      </c>
      <c r="BK15" s="38">
        <f t="shared" si="6"/>
        <v>0</v>
      </c>
      <c r="BL15" s="38">
        <f t="shared" si="7"/>
        <v>16</v>
      </c>
      <c r="BM15" s="38">
        <f t="shared" si="8"/>
        <v>16</v>
      </c>
      <c r="BN15" s="38">
        <f t="shared" si="9"/>
        <v>8</v>
      </c>
      <c r="BO15" s="38">
        <f t="shared" si="10"/>
        <v>0</v>
      </c>
      <c r="BP15" s="41">
        <f t="shared" si="11"/>
        <v>0</v>
      </c>
      <c r="BR15" s="557">
        <f t="shared" si="12"/>
        <v>0</v>
      </c>
      <c r="BS15" s="558">
        <f t="shared" si="13"/>
        <v>0</v>
      </c>
      <c r="BT15" s="558">
        <f t="shared" si="14"/>
        <v>1668.8</v>
      </c>
      <c r="BU15" s="558">
        <f t="shared" si="15"/>
        <v>1297.5999999999999</v>
      </c>
      <c r="BV15" s="558">
        <f t="shared" si="16"/>
        <v>648.79999999999995</v>
      </c>
      <c r="BW15" s="558">
        <f t="shared" si="17"/>
        <v>0</v>
      </c>
      <c r="BX15" s="559">
        <f t="shared" si="18"/>
        <v>0</v>
      </c>
      <c r="BY15" s="16"/>
      <c r="BZ15" s="557">
        <f t="shared" si="20"/>
        <v>3615.2</v>
      </c>
      <c r="CA15" s="560">
        <f t="shared" si="21"/>
        <v>4519</v>
      </c>
      <c r="CB15" s="559">
        <f t="shared" si="19"/>
        <v>0</v>
      </c>
      <c r="CC15" s="16"/>
      <c r="CD15" s="16"/>
      <c r="CE15" s="16"/>
    </row>
    <row r="16" spans="2:84" s="198" customFormat="1" ht="51" customHeight="1" thickBot="1">
      <c r="B16" s="302" t="s">
        <v>482</v>
      </c>
      <c r="C16" s="207" t="s">
        <v>195</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70"/>
      <c r="AZ16" s="295">
        <v>0</v>
      </c>
      <c r="BA16" s="298" t="s">
        <v>19</v>
      </c>
      <c r="BB16" s="578">
        <v>0</v>
      </c>
      <c r="BC16" s="588">
        <v>0</v>
      </c>
      <c r="BD16" s="270"/>
      <c r="BE16" s="275" t="s">
        <v>19</v>
      </c>
      <c r="BF16" s="298" t="s">
        <v>19</v>
      </c>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57">
        <f t="shared" si="20"/>
        <v>0</v>
      </c>
      <c r="CA16" s="560">
        <f t="shared" si="21"/>
        <v>0</v>
      </c>
      <c r="CB16" s="559">
        <f t="shared" si="19"/>
        <v>0</v>
      </c>
      <c r="CC16" s="16"/>
      <c r="CD16" s="16"/>
      <c r="CE16" s="16"/>
    </row>
    <row r="17" spans="2:83" ht="15" customHeight="1">
      <c r="T17" s="19"/>
      <c r="W17" s="18"/>
      <c r="BO17" s="16"/>
      <c r="BP17" s="16"/>
      <c r="BQ17" s="16"/>
    </row>
    <row r="18" spans="2:83" ht="16.2" thickBot="1">
      <c r="T18" s="19"/>
      <c r="W18" s="18"/>
      <c r="BO18" s="16"/>
      <c r="BP18" s="16"/>
      <c r="BQ18" s="16"/>
    </row>
    <row r="19" spans="2:83" s="9" customFormat="1" ht="48.9"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07"/>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row>
    <row r="20" spans="2:83" s="9" customFormat="1" ht="23.1"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08"/>
      <c r="BJ20" s="176" t="s">
        <v>387</v>
      </c>
      <c r="BK20" s="177" t="s">
        <v>387</v>
      </c>
      <c r="BL20" s="177" t="s">
        <v>387</v>
      </c>
      <c r="BM20" s="177" t="s">
        <v>387</v>
      </c>
      <c r="BN20" s="177" t="s">
        <v>387</v>
      </c>
      <c r="BO20" s="177" t="s">
        <v>387</v>
      </c>
      <c r="BP20" s="178" t="s">
        <v>387</v>
      </c>
      <c r="BR20" s="1021" t="s">
        <v>388</v>
      </c>
      <c r="BS20" s="1022"/>
      <c r="BT20" s="1022"/>
      <c r="BU20" s="1022"/>
      <c r="BV20" s="1022"/>
      <c r="BW20" s="1022"/>
      <c r="BX20" s="1023"/>
      <c r="BY20" s="569"/>
      <c r="BZ20" s="570">
        <f>SUM(BZ7:BZ16)</f>
        <v>112428.8</v>
      </c>
      <c r="CA20" s="571">
        <f>SUM(CA7:CA16)</f>
        <v>140536</v>
      </c>
      <c r="CB20" s="571">
        <f>SUM(CB7:CB16)</f>
        <v>149800</v>
      </c>
      <c r="CC20" s="571">
        <f>SUM(AZ7:AZ16)</f>
        <v>107000</v>
      </c>
      <c r="CD20" s="572">
        <f>(CA20-BZ20)/BZ20</f>
        <v>0.24999999999999997</v>
      </c>
      <c r="CE20" s="573">
        <f>IF(CC20=0,0,(CB20-CC20)/CC20)</f>
        <v>0.4</v>
      </c>
    </row>
    <row r="21" spans="2:83" s="91" customFormat="1" ht="43.8"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09"/>
      <c r="BJ21" s="179">
        <f>SUM(BJ3:BJ16)</f>
        <v>0</v>
      </c>
      <c r="BK21" s="180">
        <f t="shared" ref="BK21:BP21" si="22">SUM(BK3:BK16)</f>
        <v>96</v>
      </c>
      <c r="BL21" s="180">
        <f t="shared" si="22"/>
        <v>540</v>
      </c>
      <c r="BM21" s="180">
        <f t="shared" si="22"/>
        <v>380</v>
      </c>
      <c r="BN21" s="180">
        <f t="shared" si="22"/>
        <v>168</v>
      </c>
      <c r="BO21" s="180">
        <f t="shared" si="22"/>
        <v>0</v>
      </c>
      <c r="BP21" s="181">
        <f t="shared" si="22"/>
        <v>0</v>
      </c>
      <c r="BR21" s="574">
        <f t="shared" ref="BR21:BX21" si="23">SUM(BR7:BR16)</f>
        <v>0</v>
      </c>
      <c r="BS21" s="575">
        <f t="shared" si="23"/>
        <v>11664</v>
      </c>
      <c r="BT21" s="575">
        <f t="shared" si="23"/>
        <v>56322</v>
      </c>
      <c r="BU21" s="575">
        <f t="shared" si="23"/>
        <v>30817.999999999996</v>
      </c>
      <c r="BV21" s="575">
        <f t="shared" si="23"/>
        <v>13624.799999999997</v>
      </c>
      <c r="BW21" s="575">
        <f t="shared" si="23"/>
        <v>0</v>
      </c>
      <c r="BX21" s="576">
        <f t="shared" si="23"/>
        <v>0</v>
      </c>
      <c r="BY21" s="569"/>
      <c r="BZ21" s="569"/>
      <c r="CA21" s="569"/>
      <c r="CB21" s="569"/>
      <c r="CC21" s="569"/>
      <c r="CD21" s="569"/>
      <c r="CE21" s="569"/>
    </row>
    <row r="22" spans="2:83"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3" s="88" customFormat="1" ht="14.4">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3"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3"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3"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row>
    <row r="43" spans="2:83" s="88" customFormat="1" ht="16.2"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row>
    <row r="44" spans="2:83"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row>
    <row r="45" spans="2:83"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row>
    <row r="46" spans="2:83"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row>
    <row r="47" spans="2:83" s="9" customFormat="1" ht="16.2"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row>
    <row r="48" spans="2:83" s="91" customFormat="1" ht="43.8"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3"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row>
    <row r="50" spans="2:83" s="91" customFormat="1" ht="14.4">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3" s="91" customFormat="1" ht="14.4">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3" s="91" customFormat="1" ht="14.4">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3" s="91" customFormat="1" ht="14.4">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4.4">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4.4">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4.4">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4.4">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4.4">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4.4">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4.4">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4.4">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row>
    <row r="62" spans="2:83" s="91" customFormat="1" ht="14.4">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row>
    <row r="63" spans="2:83" s="91" customFormat="1" ht="14.4">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row>
    <row r="64" spans="2:83" s="88" customFormat="1" ht="14.4">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row>
    <row r="65" spans="2:83"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row>
    <row r="66" spans="2:83"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row>
    <row r="67" spans="2:83" s="88" customFormat="1" ht="16.2"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row>
    <row r="68" spans="2:83"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row>
    <row r="69" spans="2:83">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3">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3">
      <c r="T71" s="19"/>
      <c r="W71" s="18"/>
      <c r="BO71" s="16"/>
      <c r="BP71" s="16"/>
      <c r="BQ71" s="16"/>
      <c r="BR71" s="18"/>
      <c r="BS71" s="16"/>
      <c r="BT71" s="16"/>
      <c r="BU71" s="16"/>
      <c r="BV71" s="16"/>
      <c r="BW71" s="16"/>
      <c r="BX71" s="16"/>
      <c r="BY71" s="16"/>
      <c r="BZ71" s="16"/>
      <c r="CA71" s="16"/>
      <c r="CB71" s="16"/>
      <c r="CC71" s="16"/>
      <c r="CD71" s="16"/>
      <c r="CE71" s="16"/>
    </row>
    <row r="72" spans="2:83">
      <c r="T72" s="19"/>
      <c r="W72" s="18"/>
      <c r="BO72" s="16"/>
      <c r="BP72" s="16"/>
      <c r="BQ72" s="16"/>
      <c r="BR72" s="18"/>
      <c r="BS72" s="16"/>
      <c r="BT72" s="16"/>
      <c r="BU72" s="16"/>
      <c r="BV72" s="16"/>
      <c r="BW72" s="16"/>
      <c r="BX72" s="16"/>
      <c r="BY72" s="16"/>
      <c r="BZ72" s="16"/>
      <c r="CA72" s="16"/>
      <c r="CB72" s="16"/>
      <c r="CC72" s="16"/>
      <c r="CD72" s="16"/>
      <c r="CE72" s="16"/>
    </row>
    <row r="73" spans="2:83">
      <c r="T73" s="19"/>
      <c r="W73" s="18"/>
      <c r="BO73" s="16"/>
      <c r="BP73" s="16"/>
      <c r="BQ73" s="16"/>
      <c r="BR73" s="18"/>
      <c r="BS73" s="16"/>
      <c r="BT73" s="16"/>
      <c r="BU73" s="16"/>
      <c r="BV73" s="16"/>
      <c r="BW73" s="16"/>
      <c r="BX73" s="16"/>
      <c r="BY73" s="16"/>
      <c r="BZ73" s="16"/>
      <c r="CA73" s="16"/>
      <c r="CB73" s="16"/>
      <c r="CC73" s="16"/>
      <c r="CD73" s="16"/>
      <c r="CE73" s="16"/>
    </row>
    <row r="74" spans="2:83">
      <c r="T74" s="19"/>
      <c r="W74" s="18"/>
      <c r="BO74" s="16"/>
      <c r="BP74" s="16"/>
      <c r="BQ74" s="16"/>
      <c r="BR74" s="18"/>
      <c r="BS74" s="16"/>
      <c r="BT74" s="16"/>
      <c r="BU74" s="16"/>
      <c r="BV74" s="16"/>
      <c r="BW74" s="16"/>
      <c r="BX74" s="16"/>
      <c r="BY74" s="16"/>
      <c r="BZ74" s="16"/>
      <c r="CA74" s="16"/>
      <c r="CB74" s="16"/>
      <c r="CC74" s="16"/>
      <c r="CD74" s="16"/>
      <c r="CE74" s="16"/>
    </row>
    <row r="75" spans="2:83">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3">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3">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3">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3">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3">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R20:BX20"/>
    <mergeCell ref="T4:T6"/>
    <mergeCell ref="BR4:BX4"/>
    <mergeCell ref="BZ5:BZ6"/>
    <mergeCell ref="CA5:CA6"/>
    <mergeCell ref="BJ4:BP4"/>
    <mergeCell ref="X5:X6"/>
    <mergeCell ref="Y5:Y6"/>
    <mergeCell ref="Z5:Z6"/>
    <mergeCell ref="AA5:AA6"/>
    <mergeCell ref="BE4:BE6"/>
    <mergeCell ref="BG4:BG6"/>
    <mergeCell ref="BH4:BH6"/>
    <mergeCell ref="BI4:BI6"/>
    <mergeCell ref="BA4:BA6"/>
    <mergeCell ref="BB4:BC5"/>
    <mergeCell ref="CB5:CB6"/>
    <mergeCell ref="AZ4:AZ6"/>
    <mergeCell ref="H4:H5"/>
    <mergeCell ref="BI19:BI21"/>
    <mergeCell ref="B4:B6"/>
    <mergeCell ref="D4:D6"/>
    <mergeCell ref="E4:E6"/>
    <mergeCell ref="F4:F5"/>
    <mergeCell ref="G4:G6"/>
    <mergeCell ref="AD4:AD5"/>
    <mergeCell ref="AB5:AB6"/>
    <mergeCell ref="I4:I6"/>
    <mergeCell ref="J4:L4"/>
    <mergeCell ref="M4:M6"/>
    <mergeCell ref="N4:N5"/>
    <mergeCell ref="O4:O6"/>
    <mergeCell ref="P4:S4"/>
    <mergeCell ref="AY4:AY6"/>
    <mergeCell ref="U4:U5"/>
    <mergeCell ref="V4:V6"/>
    <mergeCell ref="W4:AB4"/>
    <mergeCell ref="AC4:AC6"/>
    <mergeCell ref="AR4:AV4"/>
    <mergeCell ref="AF5:AF6"/>
    <mergeCell ref="AG5:AG6"/>
    <mergeCell ref="AH5:AH6"/>
    <mergeCell ref="AI5:AI6"/>
    <mergeCell ref="AE4:AE6"/>
    <mergeCell ref="AF4:AN4"/>
    <mergeCell ref="AO4:AO6"/>
    <mergeCell ref="AP4:AP5"/>
    <mergeCell ref="AQ4:AQ6"/>
    <mergeCell ref="P5:P6"/>
    <mergeCell ref="Q5:Q6"/>
    <mergeCell ref="R5:R6"/>
    <mergeCell ref="S5:S6"/>
    <mergeCell ref="W5:W6"/>
    <mergeCell ref="B2:C2"/>
    <mergeCell ref="BH19:BH21"/>
    <mergeCell ref="L21:M21"/>
    <mergeCell ref="L48:M48"/>
    <mergeCell ref="AS5:AS6"/>
    <mergeCell ref="AT5:AT6"/>
    <mergeCell ref="AU5:AU6"/>
    <mergeCell ref="AV5:AV6"/>
    <mergeCell ref="AJ5:AJ6"/>
    <mergeCell ref="AK5:AK6"/>
    <mergeCell ref="AL5:AL6"/>
    <mergeCell ref="AM5:AM6"/>
    <mergeCell ref="AN5:AN6"/>
    <mergeCell ref="AR5:AR6"/>
    <mergeCell ref="AW4:AW6"/>
    <mergeCell ref="AX4:AX5"/>
  </mergeCells>
  <hyperlinks>
    <hyperlink ref="I75" r:id="rId1" display="Commercially Available" xr:uid="{00000000-0004-0000-1300-000000000000}"/>
    <hyperlink ref="I76" r:id="rId2" display="Commercially Available" xr:uid="{00000000-0004-0000-1300-000001000000}"/>
    <hyperlink ref="I77" r:id="rId3" display="Commercially Available" xr:uid="{00000000-0004-0000-1300-000002000000}"/>
    <hyperlink ref="B2" location="Navigation!A1" display="Return to Navigation Page" xr:uid="{00000000-0004-0000-1300-000003000000}"/>
    <hyperlink ref="C2" location="Navigation!A1" display="Navigation!A1" xr:uid="{00000000-0004-0000-1300-00000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B1:CF225"/>
  <sheetViews>
    <sheetView zoomScale="60" zoomScaleNormal="60" workbookViewId="0">
      <selection activeCell="D8" sqref="D8"/>
    </sheetView>
  </sheetViews>
  <sheetFormatPr defaultColWidth="11" defaultRowHeight="15.6"/>
  <cols>
    <col min="1" max="1" width="1.5" style="16" customWidth="1"/>
    <col min="2" max="2" width="24.8984375" style="16" customWidth="1"/>
    <col min="3" max="3" width="42.8984375" style="16" customWidth="1"/>
    <col min="4" max="4" width="30.8984375" style="17" customWidth="1"/>
    <col min="5" max="5" width="10.8984375" style="18" customWidth="1"/>
    <col min="6" max="6" width="14.8984375" style="18" customWidth="1"/>
    <col min="7" max="7" width="1.8984375" style="18" customWidth="1"/>
    <col min="8" max="8" width="10.8984375" style="18" customWidth="1"/>
    <col min="9" max="9" width="1.8984375" style="18" customWidth="1"/>
    <col min="10" max="12" width="12.8984375" style="18" customWidth="1"/>
    <col min="13" max="13" width="1.8984375" style="18" customWidth="1"/>
    <col min="14" max="14" width="10.8984375" style="18" customWidth="1"/>
    <col min="15" max="15" width="1.8984375" style="18" customWidth="1"/>
    <col min="16" max="19" width="12.8984375" style="18" customWidth="1"/>
    <col min="20" max="20" width="1.8984375" style="18" customWidth="1"/>
    <col min="21" max="21" width="10.8984375" style="18" customWidth="1"/>
    <col min="22" max="22" width="1.8984375" style="18" customWidth="1"/>
    <col min="23" max="23" width="12.8984375" style="19" customWidth="1"/>
    <col min="24" max="28" width="12.8984375" style="18" customWidth="1"/>
    <col min="29" max="29" width="1.8984375" style="18" customWidth="1"/>
    <col min="30" max="30" width="10.8984375" style="18" customWidth="1"/>
    <col min="31" max="31" width="1.8984375" style="18" customWidth="1"/>
    <col min="32" max="32" width="12.8984375" style="18" customWidth="1"/>
    <col min="33" max="33" width="10.8984375" style="18" customWidth="1"/>
    <col min="34" max="34" width="14.8984375" style="18" customWidth="1"/>
    <col min="35" max="38" width="10.8984375" style="18" customWidth="1"/>
    <col min="39" max="39" width="13.8984375" style="18" customWidth="1"/>
    <col min="40" max="40" width="16.8984375" style="18" customWidth="1"/>
    <col min="41" max="41" width="1.8984375" style="18" customWidth="1"/>
    <col min="42" max="42" width="10.8984375" style="18" customWidth="1"/>
    <col min="43" max="43" width="1.8984375" style="18" customWidth="1"/>
    <col min="44" max="48" width="10.8984375" style="18" customWidth="1"/>
    <col min="49" max="49" width="1.8984375" style="18" customWidth="1"/>
    <col min="50" max="50" width="10.8984375" style="18" customWidth="1"/>
    <col min="51" max="51" width="1.8984375" style="18" customWidth="1"/>
    <col min="52" max="52" width="15.8984375" style="18" customWidth="1"/>
    <col min="53" max="53" width="1.8984375" style="18" customWidth="1"/>
    <col min="54" max="55" width="10.8984375" style="18" customWidth="1"/>
    <col min="56" max="56" width="1.8984375" style="18" customWidth="1"/>
    <col min="57" max="57" width="60.8984375" style="18" customWidth="1"/>
    <col min="58" max="58" width="1.8984375" style="18" customWidth="1"/>
    <col min="59" max="60" width="50.8984375" style="18" customWidth="1"/>
    <col min="61" max="61" width="1.8984375" style="18" customWidth="1"/>
    <col min="62" max="62" width="13.8984375" style="18" customWidth="1"/>
    <col min="63" max="68" width="10.8984375" style="18" customWidth="1"/>
    <col min="69" max="69" width="11" style="18"/>
    <col min="70" max="70" width="14.8984375" style="9" customWidth="1"/>
    <col min="71" max="71" width="11.09765625" style="9" bestFit="1" customWidth="1"/>
    <col min="72" max="72" width="11.3984375" style="9" bestFit="1" customWidth="1"/>
    <col min="73" max="74" width="11.09765625" style="9" bestFit="1" customWidth="1"/>
    <col min="75" max="75" width="11" style="9"/>
    <col min="76" max="76" width="13.09765625" style="9" customWidth="1"/>
    <col min="77" max="77" width="11" style="9"/>
    <col min="78" max="80" width="15.59765625" style="9" customWidth="1"/>
    <col min="81" max="81" width="17.5" style="9" customWidth="1"/>
    <col min="82" max="82" width="18.3984375" style="9" customWidth="1"/>
    <col min="83" max="83" width="17.8984375" style="9" customWidth="1"/>
    <col min="84" max="16384" width="11" style="16"/>
  </cols>
  <sheetData>
    <row r="1" spans="2:84" s="9" customFormat="1" ht="16.2"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 customHeight="1" thickBot="1">
      <c r="B4" s="1024" t="s">
        <v>529</v>
      </c>
      <c r="C4" s="44" t="s">
        <v>415</v>
      </c>
      <c r="D4" s="1003" t="s">
        <v>7</v>
      </c>
      <c r="E4" s="988"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R4" s="924" t="s">
        <v>359</v>
      </c>
      <c r="BS4" s="925"/>
      <c r="BT4" s="925"/>
      <c r="BU4" s="925"/>
      <c r="BV4" s="925"/>
      <c r="BW4" s="925"/>
      <c r="BX4" s="926"/>
      <c r="BY4" s="9"/>
      <c r="BZ4" s="9"/>
      <c r="CA4" s="9"/>
      <c r="CB4" s="9"/>
      <c r="CC4" s="9"/>
      <c r="CD4" s="9"/>
      <c r="CE4" s="9"/>
    </row>
    <row r="5" spans="2:84" s="37" customFormat="1" ht="42" customHeight="1" thickBot="1">
      <c r="B5" s="1025"/>
      <c r="C5" s="64" t="s">
        <v>335</v>
      </c>
      <c r="D5" s="1004"/>
      <c r="E5" s="989"/>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15" t="s">
        <v>360</v>
      </c>
      <c r="CA5" s="1017" t="s">
        <v>390</v>
      </c>
      <c r="CB5" s="1019" t="s">
        <v>391</v>
      </c>
      <c r="CC5" s="15"/>
      <c r="CD5" s="15"/>
      <c r="CE5" s="15"/>
    </row>
    <row r="6" spans="2:84" s="15" customFormat="1" ht="41.1" customHeight="1" thickBot="1">
      <c r="B6" s="1025"/>
      <c r="C6" s="60" t="s">
        <v>68</v>
      </c>
      <c r="D6" s="1005"/>
      <c r="E6" s="1006"/>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16"/>
      <c r="CA6" s="1018"/>
      <c r="CB6" s="1020"/>
      <c r="CC6" s="9"/>
      <c r="CD6" s="9"/>
      <c r="CE6" s="9"/>
    </row>
    <row r="7" spans="2:84" s="2" customFormat="1" ht="94.2" thickBot="1">
      <c r="B7" s="286" t="s">
        <v>483</v>
      </c>
      <c r="C7" s="261" t="s">
        <v>336</v>
      </c>
      <c r="D7" s="418" t="s">
        <v>205</v>
      </c>
      <c r="E7" s="266">
        <v>30</v>
      </c>
      <c r="F7" s="273">
        <v>0</v>
      </c>
      <c r="G7" s="269"/>
      <c r="H7" s="266">
        <f t="shared" ref="H7:H16" si="0">SUM(I7:M7)</f>
        <v>24</v>
      </c>
      <c r="I7" s="271" t="s">
        <v>19</v>
      </c>
      <c r="J7" s="276">
        <v>0</v>
      </c>
      <c r="K7" s="187">
        <v>24</v>
      </c>
      <c r="L7" s="281">
        <v>0</v>
      </c>
      <c r="M7" s="269"/>
      <c r="N7" s="266">
        <f t="shared" ref="N7:N16" si="1">SUM(O7:T7)</f>
        <v>48</v>
      </c>
      <c r="O7" s="269"/>
      <c r="P7" s="276">
        <v>0</v>
      </c>
      <c r="Q7" s="187">
        <v>0</v>
      </c>
      <c r="R7" s="187">
        <v>0</v>
      </c>
      <c r="S7" s="281">
        <v>48</v>
      </c>
      <c r="T7" s="269"/>
      <c r="U7" s="266">
        <f t="shared" ref="U7:U16" si="2">SUM(V7:AC7)</f>
        <v>24</v>
      </c>
      <c r="V7" s="269"/>
      <c r="W7" s="276">
        <v>0</v>
      </c>
      <c r="X7" s="187">
        <v>24</v>
      </c>
      <c r="Y7" s="187">
        <v>0</v>
      </c>
      <c r="Z7" s="187">
        <v>0</v>
      </c>
      <c r="AA7" s="187">
        <v>0</v>
      </c>
      <c r="AB7" s="281">
        <v>0</v>
      </c>
      <c r="AC7" s="269"/>
      <c r="AD7" s="290">
        <f t="shared" ref="AD7:AD16" si="3">SUM(AE7:AO7)</f>
        <v>48</v>
      </c>
      <c r="AE7" s="269"/>
      <c r="AF7" s="276">
        <v>24</v>
      </c>
      <c r="AG7" s="187">
        <v>24</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458"/>
      <c r="BF7" s="296" t="s">
        <v>19</v>
      </c>
      <c r="BG7" s="455" t="s">
        <v>272</v>
      </c>
      <c r="BH7" s="277" t="s">
        <v>273</v>
      </c>
      <c r="BI7" s="269"/>
      <c r="BJ7" s="202">
        <f t="shared" ref="BJ7:BJ16" si="5">F7</f>
        <v>0</v>
      </c>
      <c r="BK7" s="39">
        <f t="shared" ref="BK7:BK16" si="6">H7</f>
        <v>24</v>
      </c>
      <c r="BL7" s="39">
        <f t="shared" ref="BL7:BL16" si="7">N7</f>
        <v>48</v>
      </c>
      <c r="BM7" s="39">
        <f t="shared" ref="BM7:BM16" si="8">U7</f>
        <v>24</v>
      </c>
      <c r="BN7" s="39">
        <f t="shared" ref="BN7:BN16" si="9">AD7</f>
        <v>48</v>
      </c>
      <c r="BO7" s="39">
        <f t="shared" ref="BO7:BO16" si="10">AP7</f>
        <v>0</v>
      </c>
      <c r="BP7" s="40">
        <f t="shared" ref="BP7:BP16" si="11">AX7</f>
        <v>0</v>
      </c>
      <c r="BR7" s="553">
        <f t="shared" ref="BR7:BR16" si="12">F7*BR$6</f>
        <v>0</v>
      </c>
      <c r="BS7" s="554">
        <f t="shared" ref="BS7:BS16" si="13">H7*BS$6</f>
        <v>2916</v>
      </c>
      <c r="BT7" s="554">
        <f t="shared" ref="BT7:BT16" si="14">N7*BT$6</f>
        <v>5006.3999999999996</v>
      </c>
      <c r="BU7" s="554">
        <f t="shared" ref="BU7:BU16" si="15">U7*BU$6</f>
        <v>1946.3999999999999</v>
      </c>
      <c r="BV7" s="554">
        <f t="shared" ref="BV7:BV16" si="16">AD7*BV$6</f>
        <v>3892.7999999999997</v>
      </c>
      <c r="BW7" s="554">
        <f t="shared" ref="BW7:BW16" si="17">AP7*BW$6</f>
        <v>0</v>
      </c>
      <c r="BX7" s="555">
        <f t="shared" ref="BX7:BX16" si="18">AX7*BX$6</f>
        <v>0</v>
      </c>
      <c r="BY7" s="9"/>
      <c r="BZ7" s="553">
        <f>SUM(BR7:BX7)</f>
        <v>13761.599999999999</v>
      </c>
      <c r="CA7" s="556">
        <f>BZ7*(1+BB7)</f>
        <v>17202</v>
      </c>
      <c r="CB7" s="555">
        <f t="shared" ref="CB7:CB16" si="19">AZ7*(1+BC7)</f>
        <v>0</v>
      </c>
      <c r="CC7" s="9"/>
      <c r="CD7" s="9"/>
      <c r="CE7" s="9"/>
    </row>
    <row r="8" spans="2:84" s="2" customFormat="1" ht="140.4">
      <c r="B8" s="287" t="s">
        <v>484</v>
      </c>
      <c r="C8" s="262" t="s">
        <v>337</v>
      </c>
      <c r="D8" s="422" t="s">
        <v>242</v>
      </c>
      <c r="E8" s="267">
        <v>30</v>
      </c>
      <c r="F8" s="274">
        <v>0</v>
      </c>
      <c r="G8" s="213"/>
      <c r="H8" s="267">
        <f t="shared" si="0"/>
        <v>0</v>
      </c>
      <c r="I8" s="213" t="s">
        <v>19</v>
      </c>
      <c r="J8" s="278">
        <v>0</v>
      </c>
      <c r="K8" s="190">
        <v>0</v>
      </c>
      <c r="L8" s="280">
        <v>0</v>
      </c>
      <c r="M8" s="213"/>
      <c r="N8" s="267">
        <f t="shared" si="1"/>
        <v>48</v>
      </c>
      <c r="O8" s="213"/>
      <c r="P8" s="278">
        <v>0</v>
      </c>
      <c r="Q8" s="190">
        <v>0</v>
      </c>
      <c r="R8" s="190">
        <v>0</v>
      </c>
      <c r="S8" s="280">
        <v>48</v>
      </c>
      <c r="T8" s="213"/>
      <c r="U8" s="267">
        <f t="shared" si="2"/>
        <v>24</v>
      </c>
      <c r="V8" s="213"/>
      <c r="W8" s="278">
        <v>0</v>
      </c>
      <c r="X8" s="190">
        <v>24</v>
      </c>
      <c r="Y8" s="190">
        <v>0</v>
      </c>
      <c r="Z8" s="190">
        <v>0</v>
      </c>
      <c r="AA8" s="190">
        <v>0</v>
      </c>
      <c r="AB8" s="280">
        <v>0</v>
      </c>
      <c r="AC8" s="213"/>
      <c r="AD8" s="291">
        <f t="shared" si="3"/>
        <v>0</v>
      </c>
      <c r="AE8" s="213"/>
      <c r="AF8" s="278">
        <v>0</v>
      </c>
      <c r="AG8" s="190">
        <v>0</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97" t="s">
        <v>19</v>
      </c>
      <c r="BG8" s="456" t="s">
        <v>272</v>
      </c>
      <c r="BH8" s="279" t="s">
        <v>273</v>
      </c>
      <c r="BI8" s="213"/>
      <c r="BJ8" s="203">
        <f t="shared" si="5"/>
        <v>0</v>
      </c>
      <c r="BK8" s="38">
        <f t="shared" si="6"/>
        <v>0</v>
      </c>
      <c r="BL8" s="38">
        <f t="shared" si="7"/>
        <v>48</v>
      </c>
      <c r="BM8" s="38">
        <f t="shared" si="8"/>
        <v>24</v>
      </c>
      <c r="BN8" s="38">
        <f t="shared" si="9"/>
        <v>0</v>
      </c>
      <c r="BO8" s="38">
        <f t="shared" si="10"/>
        <v>0</v>
      </c>
      <c r="BP8" s="41">
        <f t="shared" si="11"/>
        <v>0</v>
      </c>
      <c r="BR8" s="557">
        <f t="shared" si="12"/>
        <v>0</v>
      </c>
      <c r="BS8" s="558">
        <f t="shared" si="13"/>
        <v>0</v>
      </c>
      <c r="BT8" s="558">
        <f t="shared" si="14"/>
        <v>5006.3999999999996</v>
      </c>
      <c r="BU8" s="558">
        <f t="shared" si="15"/>
        <v>1946.3999999999999</v>
      </c>
      <c r="BV8" s="558">
        <f t="shared" si="16"/>
        <v>0</v>
      </c>
      <c r="BW8" s="558">
        <f t="shared" si="17"/>
        <v>0</v>
      </c>
      <c r="BX8" s="559">
        <f t="shared" si="18"/>
        <v>0</v>
      </c>
      <c r="BY8" s="9"/>
      <c r="BZ8" s="557">
        <f t="shared" ref="BZ8:BZ16" si="20">SUM(BR8:BX8)</f>
        <v>6952.7999999999993</v>
      </c>
      <c r="CA8" s="560">
        <f t="shared" ref="CA8:CA16" si="21">BZ8*(1+BB8)</f>
        <v>8691</v>
      </c>
      <c r="CB8" s="559">
        <f t="shared" si="19"/>
        <v>0</v>
      </c>
      <c r="CC8" s="9"/>
      <c r="CD8" s="9"/>
      <c r="CE8" s="9"/>
    </row>
    <row r="9" spans="2:84" s="2" customFormat="1" ht="109.2">
      <c r="B9" s="287" t="s">
        <v>485</v>
      </c>
      <c r="C9" s="262" t="s">
        <v>338</v>
      </c>
      <c r="D9" s="423" t="s">
        <v>243</v>
      </c>
      <c r="E9" s="267">
        <v>10</v>
      </c>
      <c r="F9" s="274">
        <v>0</v>
      </c>
      <c r="G9" s="213"/>
      <c r="H9" s="267">
        <f t="shared" si="0"/>
        <v>0</v>
      </c>
      <c r="I9" s="213" t="s">
        <v>19</v>
      </c>
      <c r="J9" s="278">
        <v>0</v>
      </c>
      <c r="K9" s="190">
        <v>0</v>
      </c>
      <c r="L9" s="280">
        <v>0</v>
      </c>
      <c r="M9" s="213"/>
      <c r="N9" s="267">
        <f t="shared" si="1"/>
        <v>16</v>
      </c>
      <c r="O9" s="213"/>
      <c r="P9" s="278">
        <v>0</v>
      </c>
      <c r="Q9" s="190">
        <v>0</v>
      </c>
      <c r="R9" s="190">
        <v>0</v>
      </c>
      <c r="S9" s="280">
        <v>16</v>
      </c>
      <c r="T9" s="213"/>
      <c r="U9" s="267">
        <f t="shared" si="2"/>
        <v>8</v>
      </c>
      <c r="V9" s="213"/>
      <c r="W9" s="278">
        <v>0</v>
      </c>
      <c r="X9" s="190">
        <v>8</v>
      </c>
      <c r="Y9" s="190">
        <v>0</v>
      </c>
      <c r="Z9" s="190">
        <v>0</v>
      </c>
      <c r="AA9" s="190">
        <v>0</v>
      </c>
      <c r="AB9" s="280">
        <v>0</v>
      </c>
      <c r="AC9" s="213"/>
      <c r="AD9" s="291">
        <f t="shared" si="3"/>
        <v>0</v>
      </c>
      <c r="AE9" s="213"/>
      <c r="AF9" s="278">
        <v>0</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97" t="s">
        <v>19</v>
      </c>
      <c r="BG9" s="456" t="s">
        <v>272</v>
      </c>
      <c r="BH9" s="279" t="s">
        <v>273</v>
      </c>
      <c r="BI9" s="213"/>
      <c r="BJ9" s="203">
        <f t="shared" si="5"/>
        <v>0</v>
      </c>
      <c r="BK9" s="38">
        <f t="shared" si="6"/>
        <v>0</v>
      </c>
      <c r="BL9" s="38">
        <f t="shared" si="7"/>
        <v>16</v>
      </c>
      <c r="BM9" s="38">
        <f t="shared" si="8"/>
        <v>8</v>
      </c>
      <c r="BN9" s="38">
        <f t="shared" si="9"/>
        <v>0</v>
      </c>
      <c r="BO9" s="38">
        <f t="shared" si="10"/>
        <v>0</v>
      </c>
      <c r="BP9" s="41">
        <f t="shared" si="11"/>
        <v>0</v>
      </c>
      <c r="BR9" s="557">
        <f t="shared" si="12"/>
        <v>0</v>
      </c>
      <c r="BS9" s="558">
        <f t="shared" si="13"/>
        <v>0</v>
      </c>
      <c r="BT9" s="558">
        <f t="shared" si="14"/>
        <v>1668.8</v>
      </c>
      <c r="BU9" s="558">
        <f t="shared" si="15"/>
        <v>648.79999999999995</v>
      </c>
      <c r="BV9" s="558">
        <f t="shared" si="16"/>
        <v>0</v>
      </c>
      <c r="BW9" s="558">
        <f t="shared" si="17"/>
        <v>0</v>
      </c>
      <c r="BX9" s="559">
        <f t="shared" si="18"/>
        <v>0</v>
      </c>
      <c r="BY9" s="9"/>
      <c r="BZ9" s="557">
        <f t="shared" si="20"/>
        <v>2317.6</v>
      </c>
      <c r="CA9" s="560">
        <f t="shared" si="21"/>
        <v>2897</v>
      </c>
      <c r="CB9" s="559">
        <f t="shared" si="19"/>
        <v>0</v>
      </c>
      <c r="CC9" s="9"/>
      <c r="CD9" s="9"/>
      <c r="CE9" s="9"/>
    </row>
    <row r="10" spans="2:84" s="2" customFormat="1" ht="109.2">
      <c r="B10" s="287" t="s">
        <v>486</v>
      </c>
      <c r="C10" s="262" t="s">
        <v>339</v>
      </c>
      <c r="D10" s="311" t="s">
        <v>244</v>
      </c>
      <c r="E10" s="267">
        <v>10</v>
      </c>
      <c r="F10" s="274">
        <v>0</v>
      </c>
      <c r="G10" s="213"/>
      <c r="H10" s="267">
        <f t="shared" si="0"/>
        <v>0</v>
      </c>
      <c r="I10" s="213" t="s">
        <v>19</v>
      </c>
      <c r="J10" s="278">
        <v>0</v>
      </c>
      <c r="K10" s="190">
        <v>0</v>
      </c>
      <c r="L10" s="280">
        <v>0</v>
      </c>
      <c r="M10" s="213"/>
      <c r="N10" s="267">
        <f t="shared" si="1"/>
        <v>16</v>
      </c>
      <c r="O10" s="213"/>
      <c r="P10" s="278">
        <v>0</v>
      </c>
      <c r="Q10" s="190">
        <v>0</v>
      </c>
      <c r="R10" s="190">
        <v>0</v>
      </c>
      <c r="S10" s="280">
        <v>16</v>
      </c>
      <c r="T10" s="213"/>
      <c r="U10" s="267">
        <f t="shared" si="2"/>
        <v>8</v>
      </c>
      <c r="V10" s="213"/>
      <c r="W10" s="278">
        <v>0</v>
      </c>
      <c r="X10" s="190">
        <v>8</v>
      </c>
      <c r="Y10" s="190">
        <v>0</v>
      </c>
      <c r="Z10" s="190">
        <v>0</v>
      </c>
      <c r="AA10" s="190">
        <v>0</v>
      </c>
      <c r="AB10" s="280">
        <v>0</v>
      </c>
      <c r="AC10" s="213"/>
      <c r="AD10" s="291">
        <f t="shared" si="3"/>
        <v>0</v>
      </c>
      <c r="AE10" s="213"/>
      <c r="AF10" s="278">
        <v>0</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97" t="s">
        <v>19</v>
      </c>
      <c r="BG10" s="456" t="s">
        <v>272</v>
      </c>
      <c r="BH10" s="279" t="s">
        <v>273</v>
      </c>
      <c r="BI10" s="213"/>
      <c r="BJ10" s="203">
        <f t="shared" si="5"/>
        <v>0</v>
      </c>
      <c r="BK10" s="38">
        <f t="shared" si="6"/>
        <v>0</v>
      </c>
      <c r="BL10" s="38">
        <f t="shared" si="7"/>
        <v>16</v>
      </c>
      <c r="BM10" s="38">
        <f t="shared" si="8"/>
        <v>8</v>
      </c>
      <c r="BN10" s="38">
        <f t="shared" si="9"/>
        <v>0</v>
      </c>
      <c r="BO10" s="38">
        <f t="shared" si="10"/>
        <v>0</v>
      </c>
      <c r="BP10" s="41">
        <f t="shared" si="11"/>
        <v>0</v>
      </c>
      <c r="BR10" s="557">
        <f t="shared" si="12"/>
        <v>0</v>
      </c>
      <c r="BS10" s="558">
        <f t="shared" si="13"/>
        <v>0</v>
      </c>
      <c r="BT10" s="558">
        <f t="shared" si="14"/>
        <v>1668.8</v>
      </c>
      <c r="BU10" s="558">
        <f t="shared" si="15"/>
        <v>648.79999999999995</v>
      </c>
      <c r="BV10" s="558">
        <f t="shared" si="16"/>
        <v>0</v>
      </c>
      <c r="BW10" s="558">
        <f t="shared" si="17"/>
        <v>0</v>
      </c>
      <c r="BX10" s="559">
        <f t="shared" si="18"/>
        <v>0</v>
      </c>
      <c r="BY10" s="9"/>
      <c r="BZ10" s="557">
        <f t="shared" si="20"/>
        <v>2317.6</v>
      </c>
      <c r="CA10" s="560">
        <f t="shared" si="21"/>
        <v>2897</v>
      </c>
      <c r="CB10" s="559">
        <f t="shared" si="19"/>
        <v>0</v>
      </c>
      <c r="CC10" s="9"/>
      <c r="CD10" s="9"/>
      <c r="CE10" s="9"/>
    </row>
    <row r="11" spans="2:84" s="2" customFormat="1" ht="46.8">
      <c r="B11" s="287" t="s">
        <v>487</v>
      </c>
      <c r="C11" s="262" t="s">
        <v>340</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274" t="s">
        <v>19</v>
      </c>
      <c r="BF11" s="297" t="s">
        <v>19</v>
      </c>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09.2">
      <c r="B12" s="287" t="s">
        <v>488</v>
      </c>
      <c r="C12" s="264" t="s">
        <v>341</v>
      </c>
      <c r="D12" s="427" t="s">
        <v>245</v>
      </c>
      <c r="E12" s="267">
        <v>10</v>
      </c>
      <c r="F12" s="274">
        <v>0</v>
      </c>
      <c r="G12" s="213"/>
      <c r="H12" s="267">
        <f t="shared" si="0"/>
        <v>0</v>
      </c>
      <c r="I12" s="272" t="s">
        <v>19</v>
      </c>
      <c r="J12" s="278">
        <v>0</v>
      </c>
      <c r="K12" s="190">
        <v>0</v>
      </c>
      <c r="L12" s="280">
        <v>0</v>
      </c>
      <c r="M12" s="213"/>
      <c r="N12" s="267">
        <f t="shared" si="1"/>
        <v>8</v>
      </c>
      <c r="O12" s="213"/>
      <c r="P12" s="278">
        <v>0</v>
      </c>
      <c r="Q12" s="190">
        <v>0</v>
      </c>
      <c r="R12" s="190">
        <v>0</v>
      </c>
      <c r="S12" s="280">
        <v>8</v>
      </c>
      <c r="T12" s="213"/>
      <c r="U12" s="267">
        <f t="shared" si="2"/>
        <v>8</v>
      </c>
      <c r="V12" s="213"/>
      <c r="W12" s="278">
        <v>0</v>
      </c>
      <c r="X12" s="190">
        <v>8</v>
      </c>
      <c r="Y12" s="190">
        <v>0</v>
      </c>
      <c r="Z12" s="190">
        <v>0</v>
      </c>
      <c r="AA12" s="190">
        <v>0</v>
      </c>
      <c r="AB12" s="280">
        <v>0</v>
      </c>
      <c r="AC12" s="213"/>
      <c r="AD12" s="291">
        <f t="shared" si="3"/>
        <v>0</v>
      </c>
      <c r="AE12" s="213"/>
      <c r="AF12" s="278">
        <v>0</v>
      </c>
      <c r="AG12" s="190">
        <v>0</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97" t="s">
        <v>19</v>
      </c>
      <c r="BG12" s="456" t="s">
        <v>272</v>
      </c>
      <c r="BH12" s="279" t="s">
        <v>273</v>
      </c>
      <c r="BI12" s="213"/>
      <c r="BJ12" s="300">
        <f t="shared" si="5"/>
        <v>0</v>
      </c>
      <c r="BK12" s="38">
        <f t="shared" si="6"/>
        <v>0</v>
      </c>
      <c r="BL12" s="38">
        <f t="shared" si="7"/>
        <v>8</v>
      </c>
      <c r="BM12" s="38">
        <f t="shared" si="8"/>
        <v>8</v>
      </c>
      <c r="BN12" s="38">
        <f t="shared" si="9"/>
        <v>0</v>
      </c>
      <c r="BO12" s="38">
        <f t="shared" si="10"/>
        <v>0</v>
      </c>
      <c r="BP12" s="41">
        <f t="shared" si="11"/>
        <v>0</v>
      </c>
      <c r="BR12" s="557">
        <f t="shared" si="12"/>
        <v>0</v>
      </c>
      <c r="BS12" s="558">
        <f t="shared" si="13"/>
        <v>0</v>
      </c>
      <c r="BT12" s="558">
        <f t="shared" si="14"/>
        <v>834.4</v>
      </c>
      <c r="BU12" s="558">
        <f t="shared" si="15"/>
        <v>648.79999999999995</v>
      </c>
      <c r="BV12" s="558">
        <f t="shared" si="16"/>
        <v>0</v>
      </c>
      <c r="BW12" s="558">
        <f t="shared" si="17"/>
        <v>0</v>
      </c>
      <c r="BX12" s="559">
        <f t="shared" si="18"/>
        <v>0</v>
      </c>
      <c r="BY12" s="9"/>
      <c r="BZ12" s="557">
        <f t="shared" si="20"/>
        <v>1483.1999999999998</v>
      </c>
      <c r="CA12" s="560">
        <f t="shared" si="21"/>
        <v>1853.9999999999998</v>
      </c>
      <c r="CB12" s="559">
        <f t="shared" si="19"/>
        <v>0</v>
      </c>
      <c r="CC12" s="9"/>
      <c r="CD12" s="9"/>
      <c r="CE12" s="9"/>
    </row>
    <row r="13" spans="2:84" s="197" customFormat="1" ht="109.2">
      <c r="B13" s="287" t="s">
        <v>489</v>
      </c>
      <c r="C13" s="264" t="s">
        <v>342</v>
      </c>
      <c r="D13" s="425" t="s">
        <v>246</v>
      </c>
      <c r="E13" s="267">
        <v>30</v>
      </c>
      <c r="F13" s="274">
        <v>0</v>
      </c>
      <c r="G13" s="213"/>
      <c r="H13" s="267">
        <f t="shared" si="0"/>
        <v>0</v>
      </c>
      <c r="I13" s="213" t="s">
        <v>19</v>
      </c>
      <c r="J13" s="278">
        <v>0</v>
      </c>
      <c r="K13" s="190">
        <v>0</v>
      </c>
      <c r="L13" s="280">
        <v>0</v>
      </c>
      <c r="M13" s="213"/>
      <c r="N13" s="267">
        <f t="shared" si="1"/>
        <v>24</v>
      </c>
      <c r="O13" s="213"/>
      <c r="P13" s="278">
        <v>0</v>
      </c>
      <c r="Q13" s="190">
        <v>0</v>
      </c>
      <c r="R13" s="190">
        <v>0</v>
      </c>
      <c r="S13" s="280">
        <v>24</v>
      </c>
      <c r="T13" s="213"/>
      <c r="U13" s="267">
        <f t="shared" si="2"/>
        <v>24</v>
      </c>
      <c r="V13" s="213"/>
      <c r="W13" s="278">
        <v>0</v>
      </c>
      <c r="X13" s="190">
        <v>24</v>
      </c>
      <c r="Y13" s="190">
        <v>0</v>
      </c>
      <c r="Z13" s="190">
        <v>0</v>
      </c>
      <c r="AA13" s="190">
        <v>0</v>
      </c>
      <c r="AB13" s="280">
        <v>0</v>
      </c>
      <c r="AC13" s="213"/>
      <c r="AD13" s="291">
        <f t="shared" si="3"/>
        <v>0</v>
      </c>
      <c r="AE13" s="213"/>
      <c r="AF13" s="278">
        <v>0</v>
      </c>
      <c r="AG13" s="190">
        <v>0</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97" t="s">
        <v>19</v>
      </c>
      <c r="BG13" s="456" t="s">
        <v>272</v>
      </c>
      <c r="BH13" s="279" t="s">
        <v>273</v>
      </c>
      <c r="BI13" s="213"/>
      <c r="BJ13" s="300">
        <f t="shared" si="5"/>
        <v>0</v>
      </c>
      <c r="BK13" s="38">
        <f t="shared" si="6"/>
        <v>0</v>
      </c>
      <c r="BL13" s="38">
        <f t="shared" si="7"/>
        <v>24</v>
      </c>
      <c r="BM13" s="38">
        <f t="shared" si="8"/>
        <v>24</v>
      </c>
      <c r="BN13" s="38">
        <f t="shared" si="9"/>
        <v>0</v>
      </c>
      <c r="BO13" s="38">
        <f t="shared" si="10"/>
        <v>0</v>
      </c>
      <c r="BP13" s="41">
        <f t="shared" si="11"/>
        <v>0</v>
      </c>
      <c r="BR13" s="557">
        <f t="shared" si="12"/>
        <v>0</v>
      </c>
      <c r="BS13" s="558">
        <f t="shared" si="13"/>
        <v>0</v>
      </c>
      <c r="BT13" s="558">
        <f t="shared" si="14"/>
        <v>2503.1999999999998</v>
      </c>
      <c r="BU13" s="558">
        <f t="shared" si="15"/>
        <v>1946.3999999999999</v>
      </c>
      <c r="BV13" s="558">
        <f t="shared" si="16"/>
        <v>0</v>
      </c>
      <c r="BW13" s="558">
        <f t="shared" si="17"/>
        <v>0</v>
      </c>
      <c r="BX13" s="559">
        <f t="shared" si="18"/>
        <v>0</v>
      </c>
      <c r="BY13" s="9"/>
      <c r="BZ13" s="557">
        <f t="shared" si="20"/>
        <v>4449.5999999999995</v>
      </c>
      <c r="CA13" s="560">
        <f t="shared" si="21"/>
        <v>5561.9999999999991</v>
      </c>
      <c r="CB13" s="559">
        <f t="shared" si="19"/>
        <v>0</v>
      </c>
      <c r="CC13" s="9"/>
      <c r="CD13" s="9"/>
      <c r="CE13" s="9"/>
    </row>
    <row r="14" spans="2:84" s="197" customFormat="1" ht="124.8">
      <c r="B14" s="287" t="s">
        <v>524</v>
      </c>
      <c r="C14" s="264" t="s">
        <v>343</v>
      </c>
      <c r="D14" s="425" t="s">
        <v>247</v>
      </c>
      <c r="E14" s="267">
        <v>60</v>
      </c>
      <c r="F14" s="274">
        <v>0</v>
      </c>
      <c r="G14" s="213"/>
      <c r="H14" s="267">
        <f t="shared" si="0"/>
        <v>0</v>
      </c>
      <c r="I14" s="213" t="s">
        <v>19</v>
      </c>
      <c r="J14" s="278">
        <v>0</v>
      </c>
      <c r="K14" s="190">
        <v>0</v>
      </c>
      <c r="L14" s="280">
        <v>0</v>
      </c>
      <c r="M14" s="213"/>
      <c r="N14" s="267">
        <f t="shared" si="1"/>
        <v>48</v>
      </c>
      <c r="O14" s="213"/>
      <c r="P14" s="278">
        <v>0</v>
      </c>
      <c r="Q14" s="190">
        <v>0</v>
      </c>
      <c r="R14" s="190">
        <v>0</v>
      </c>
      <c r="S14" s="280">
        <v>48</v>
      </c>
      <c r="T14" s="213"/>
      <c r="U14" s="267">
        <f t="shared" si="2"/>
        <v>48</v>
      </c>
      <c r="V14" s="213"/>
      <c r="W14" s="278">
        <v>0</v>
      </c>
      <c r="X14" s="190">
        <v>48</v>
      </c>
      <c r="Y14" s="190">
        <v>0</v>
      </c>
      <c r="Z14" s="190">
        <v>0</v>
      </c>
      <c r="AA14" s="190">
        <v>0</v>
      </c>
      <c r="AB14" s="280">
        <v>0</v>
      </c>
      <c r="AC14" s="213"/>
      <c r="AD14" s="291">
        <f t="shared" si="3"/>
        <v>0</v>
      </c>
      <c r="AE14" s="213"/>
      <c r="AF14" s="278">
        <v>0</v>
      </c>
      <c r="AG14" s="190">
        <v>0</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12000</v>
      </c>
      <c r="BA14" s="297" t="s">
        <v>19</v>
      </c>
      <c r="BB14" s="589">
        <v>0.25</v>
      </c>
      <c r="BC14" s="579">
        <v>0.4</v>
      </c>
      <c r="BD14" s="213"/>
      <c r="BE14" s="408" t="s">
        <v>184</v>
      </c>
      <c r="BF14" s="297" t="s">
        <v>19</v>
      </c>
      <c r="BG14" s="456" t="s">
        <v>272</v>
      </c>
      <c r="BH14" s="279" t="s">
        <v>392</v>
      </c>
      <c r="BI14" s="213"/>
      <c r="BJ14" s="300">
        <f t="shared" si="5"/>
        <v>0</v>
      </c>
      <c r="BK14" s="38">
        <f t="shared" si="6"/>
        <v>0</v>
      </c>
      <c r="BL14" s="38">
        <f t="shared" si="7"/>
        <v>48</v>
      </c>
      <c r="BM14" s="38">
        <f t="shared" si="8"/>
        <v>48</v>
      </c>
      <c r="BN14" s="38">
        <f t="shared" si="9"/>
        <v>0</v>
      </c>
      <c r="BO14" s="38">
        <f t="shared" si="10"/>
        <v>0</v>
      </c>
      <c r="BP14" s="41">
        <f t="shared" si="11"/>
        <v>0</v>
      </c>
      <c r="BR14" s="557">
        <f t="shared" si="12"/>
        <v>0</v>
      </c>
      <c r="BS14" s="558">
        <f t="shared" si="13"/>
        <v>0</v>
      </c>
      <c r="BT14" s="558">
        <f t="shared" si="14"/>
        <v>5006.3999999999996</v>
      </c>
      <c r="BU14" s="558">
        <f t="shared" si="15"/>
        <v>3892.7999999999997</v>
      </c>
      <c r="BV14" s="558">
        <f t="shared" si="16"/>
        <v>0</v>
      </c>
      <c r="BW14" s="558">
        <f t="shared" si="17"/>
        <v>0</v>
      </c>
      <c r="BX14" s="559">
        <f t="shared" si="18"/>
        <v>0</v>
      </c>
      <c r="BY14" s="9"/>
      <c r="BZ14" s="557">
        <f t="shared" si="20"/>
        <v>8899.1999999999989</v>
      </c>
      <c r="CA14" s="560">
        <f t="shared" si="21"/>
        <v>11123.999999999998</v>
      </c>
      <c r="CB14" s="559">
        <f t="shared" si="19"/>
        <v>16800</v>
      </c>
      <c r="CC14" s="9"/>
      <c r="CD14" s="9"/>
      <c r="CE14" s="9"/>
    </row>
    <row r="15" spans="2:84" s="197" customFormat="1" ht="124.8">
      <c r="B15" s="287" t="s">
        <v>490</v>
      </c>
      <c r="C15" s="264" t="s">
        <v>344</v>
      </c>
      <c r="D15" s="425" t="s">
        <v>248</v>
      </c>
      <c r="E15" s="267">
        <v>10</v>
      </c>
      <c r="F15" s="274">
        <v>0</v>
      </c>
      <c r="G15" s="213"/>
      <c r="H15" s="267">
        <f t="shared" si="0"/>
        <v>0</v>
      </c>
      <c r="I15" s="213" t="s">
        <v>19</v>
      </c>
      <c r="J15" s="278">
        <v>0</v>
      </c>
      <c r="K15" s="190">
        <v>0</v>
      </c>
      <c r="L15" s="280">
        <v>0</v>
      </c>
      <c r="M15" s="213"/>
      <c r="N15" s="267">
        <f t="shared" si="1"/>
        <v>8</v>
      </c>
      <c r="O15" s="213"/>
      <c r="P15" s="278">
        <v>0</v>
      </c>
      <c r="Q15" s="190">
        <v>0</v>
      </c>
      <c r="R15" s="190">
        <v>0</v>
      </c>
      <c r="S15" s="280">
        <v>8</v>
      </c>
      <c r="T15" s="213"/>
      <c r="U15" s="267">
        <f t="shared" si="2"/>
        <v>4</v>
      </c>
      <c r="V15" s="213"/>
      <c r="W15" s="278">
        <v>0</v>
      </c>
      <c r="X15" s="190">
        <v>4</v>
      </c>
      <c r="Y15" s="190">
        <v>0</v>
      </c>
      <c r="Z15" s="190">
        <v>0</v>
      </c>
      <c r="AA15" s="190">
        <v>0</v>
      </c>
      <c r="AB15" s="280">
        <v>0</v>
      </c>
      <c r="AC15" s="213"/>
      <c r="AD15" s="291">
        <f t="shared" si="3"/>
        <v>8</v>
      </c>
      <c r="AE15" s="213"/>
      <c r="AF15" s="278">
        <v>4</v>
      </c>
      <c r="AG15" s="190">
        <v>4</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57"/>
      <c r="BF15" s="297" t="s">
        <v>19</v>
      </c>
      <c r="BG15" s="456" t="s">
        <v>272</v>
      </c>
      <c r="BH15" s="279" t="s">
        <v>273</v>
      </c>
      <c r="BI15" s="213"/>
      <c r="BJ15" s="300">
        <f t="shared" si="5"/>
        <v>0</v>
      </c>
      <c r="BK15" s="38">
        <f t="shared" si="6"/>
        <v>0</v>
      </c>
      <c r="BL15" s="38">
        <f t="shared" si="7"/>
        <v>8</v>
      </c>
      <c r="BM15" s="38">
        <f t="shared" si="8"/>
        <v>4</v>
      </c>
      <c r="BN15" s="38">
        <f t="shared" si="9"/>
        <v>8</v>
      </c>
      <c r="BO15" s="38">
        <f t="shared" si="10"/>
        <v>0</v>
      </c>
      <c r="BP15" s="41">
        <f t="shared" si="11"/>
        <v>0</v>
      </c>
      <c r="BR15" s="557">
        <f t="shared" si="12"/>
        <v>0</v>
      </c>
      <c r="BS15" s="558">
        <f t="shared" si="13"/>
        <v>0</v>
      </c>
      <c r="BT15" s="558">
        <f t="shared" si="14"/>
        <v>834.4</v>
      </c>
      <c r="BU15" s="558">
        <f t="shared" si="15"/>
        <v>324.39999999999998</v>
      </c>
      <c r="BV15" s="558">
        <f t="shared" si="16"/>
        <v>648.79999999999995</v>
      </c>
      <c r="BW15" s="558">
        <f t="shared" si="17"/>
        <v>0</v>
      </c>
      <c r="BX15" s="559">
        <f t="shared" si="18"/>
        <v>0</v>
      </c>
      <c r="BY15" s="16"/>
      <c r="BZ15" s="557">
        <f t="shared" si="20"/>
        <v>1807.6</v>
      </c>
      <c r="CA15" s="560">
        <f t="shared" si="21"/>
        <v>2259.5</v>
      </c>
      <c r="CB15" s="559">
        <f t="shared" si="19"/>
        <v>0</v>
      </c>
      <c r="CC15" s="16"/>
      <c r="CD15" s="16"/>
      <c r="CE15" s="16"/>
    </row>
    <row r="16" spans="2:84" s="198" customFormat="1" ht="31.8" thickBot="1">
      <c r="B16" s="302" t="s">
        <v>491</v>
      </c>
      <c r="C16" s="265" t="s">
        <v>345</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275" t="s">
        <v>19</v>
      </c>
      <c r="BF16" s="298" t="s">
        <v>19</v>
      </c>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4" ht="15" customHeight="1">
      <c r="T17" s="19"/>
      <c r="W17" s="18"/>
      <c r="BO17" s="16"/>
      <c r="BP17" s="16"/>
      <c r="BQ17" s="16"/>
      <c r="CF17" s="91"/>
    </row>
    <row r="18" spans="2:84" ht="16.2" thickBot="1">
      <c r="T18" s="19"/>
      <c r="W18" s="18"/>
      <c r="BO18" s="16"/>
      <c r="BP18" s="16"/>
      <c r="BQ18" s="16"/>
      <c r="CF18" s="88"/>
    </row>
    <row r="19" spans="2:84" s="9" customFormat="1" ht="39.9"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07"/>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c r="CF19" s="88"/>
    </row>
    <row r="20" spans="2:84" s="9" customFormat="1" ht="15.9"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08"/>
      <c r="BJ20" s="176" t="s">
        <v>387</v>
      </c>
      <c r="BK20" s="177" t="s">
        <v>387</v>
      </c>
      <c r="BL20" s="177" t="s">
        <v>387</v>
      </c>
      <c r="BM20" s="177" t="s">
        <v>387</v>
      </c>
      <c r="BN20" s="177" t="s">
        <v>387</v>
      </c>
      <c r="BO20" s="177" t="s">
        <v>387</v>
      </c>
      <c r="BP20" s="178" t="s">
        <v>387</v>
      </c>
      <c r="BR20" s="1021" t="s">
        <v>388</v>
      </c>
      <c r="BS20" s="1022"/>
      <c r="BT20" s="1022"/>
      <c r="BU20" s="1022"/>
      <c r="BV20" s="1022"/>
      <c r="BW20" s="1022"/>
      <c r="BX20" s="1023"/>
      <c r="BY20" s="569"/>
      <c r="BZ20" s="570">
        <f>SUM(BZ7:BZ16)</f>
        <v>41989.19999999999</v>
      </c>
      <c r="CA20" s="571">
        <f>SUM(CA7:CA16)</f>
        <v>52486.5</v>
      </c>
      <c r="CB20" s="571">
        <f>SUM(CB7:CB16)</f>
        <v>16800</v>
      </c>
      <c r="CC20" s="571">
        <f>SUM(AZ7:AZ16)</f>
        <v>12000</v>
      </c>
      <c r="CD20" s="572">
        <f>(CA20-BZ20)/BZ20</f>
        <v>0.25000000000000028</v>
      </c>
      <c r="CE20" s="573">
        <f>IF(CC20=0,0,(CB20-CC20)/CC20)</f>
        <v>0.4</v>
      </c>
      <c r="CF20" s="88"/>
    </row>
    <row r="21" spans="2:84" s="91" customFormat="1" ht="43.8"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09"/>
      <c r="BJ21" s="179">
        <f>SUM(BJ3:BJ16)</f>
        <v>0</v>
      </c>
      <c r="BK21" s="180">
        <f t="shared" ref="BK21:BP21" si="22">SUM(BK3:BK16)</f>
        <v>24</v>
      </c>
      <c r="BL21" s="180">
        <f t="shared" si="22"/>
        <v>216</v>
      </c>
      <c r="BM21" s="180">
        <f t="shared" si="22"/>
        <v>148</v>
      </c>
      <c r="BN21" s="180">
        <f t="shared" si="22"/>
        <v>56</v>
      </c>
      <c r="BO21" s="180">
        <f t="shared" si="22"/>
        <v>0</v>
      </c>
      <c r="BP21" s="181">
        <f t="shared" si="22"/>
        <v>0</v>
      </c>
      <c r="BR21" s="574">
        <f t="shared" ref="BR21:BX21" si="23">SUM(BR7:BR16)</f>
        <v>0</v>
      </c>
      <c r="BS21" s="575">
        <f t="shared" si="23"/>
        <v>2916</v>
      </c>
      <c r="BT21" s="575">
        <f t="shared" si="23"/>
        <v>22528.799999999996</v>
      </c>
      <c r="BU21" s="575">
        <f t="shared" si="23"/>
        <v>12002.8</v>
      </c>
      <c r="BV21" s="575">
        <f t="shared" si="23"/>
        <v>4541.5999999999995</v>
      </c>
      <c r="BW21" s="575">
        <f t="shared" si="23"/>
        <v>0</v>
      </c>
      <c r="BX21" s="576">
        <f t="shared" si="23"/>
        <v>0</v>
      </c>
      <c r="BY21" s="569"/>
      <c r="BZ21" s="569"/>
      <c r="CA21" s="569"/>
      <c r="CB21" s="569"/>
      <c r="CC21" s="569"/>
      <c r="CD21" s="569"/>
      <c r="CE21" s="569"/>
      <c r="CF21" s="88"/>
    </row>
    <row r="22" spans="2:84"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4" s="88" customFormat="1" ht="14.4">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4"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4"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4"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4"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4"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4"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4"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4"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4"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4"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4"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4"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4"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4"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4"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4"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4"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4"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c r="CF41" s="9"/>
    </row>
    <row r="42" spans="2:84"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c r="CF42" s="9"/>
    </row>
    <row r="43" spans="2:84" s="88" customFormat="1" ht="16.2"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c r="CF43" s="9"/>
    </row>
    <row r="44" spans="2:84"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c r="CF44" s="91"/>
    </row>
    <row r="45" spans="2:84"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c r="CF45" s="88"/>
    </row>
    <row r="46" spans="2:84"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c r="CF46" s="91"/>
    </row>
    <row r="47" spans="2:84" s="9" customFormat="1" ht="16.2"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c r="CF47" s="91"/>
    </row>
    <row r="48" spans="2:84" s="91" customFormat="1" ht="43.8"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4"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c r="CF49" s="91"/>
    </row>
    <row r="50" spans="2:84" s="91" customFormat="1" ht="14.4">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4" s="91" customFormat="1" ht="14.4">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4" s="91" customFormat="1" ht="14.4">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4" s="91" customFormat="1" ht="14.4">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4" s="91" customFormat="1" ht="14.4">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4" s="91" customFormat="1" ht="14.4">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4" s="91" customFormat="1" ht="14.4">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4" s="91" customFormat="1" ht="14.4">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4" s="91" customFormat="1" ht="14.4">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4" s="91" customFormat="1" ht="14.4">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4" s="91" customFormat="1" ht="14.4">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c r="CF60" s="88"/>
    </row>
    <row r="61" spans="2:84" s="91" customFormat="1" ht="14.4">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c r="CF61" s="88"/>
    </row>
    <row r="62" spans="2:84" s="91" customFormat="1" ht="14.4">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c r="CF62" s="88"/>
    </row>
    <row r="63" spans="2:84" s="91" customFormat="1" ht="14.4">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c r="CF63" s="88"/>
    </row>
    <row r="64" spans="2:84" s="88" customFormat="1">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c r="CF64" s="9"/>
    </row>
    <row r="65" spans="2:84"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c r="CF65" s="16"/>
    </row>
    <row r="66" spans="2:84"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c r="CF66" s="16"/>
    </row>
    <row r="67" spans="2:84" s="88" customFormat="1" ht="16.2"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c r="CF67" s="16"/>
    </row>
    <row r="68" spans="2:84"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c r="CF68" s="16"/>
    </row>
    <row r="69" spans="2:84">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4">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4">
      <c r="T71" s="19"/>
      <c r="W71" s="18"/>
      <c r="BO71" s="16"/>
      <c r="BP71" s="16"/>
      <c r="BQ71" s="16"/>
      <c r="BR71" s="18"/>
      <c r="BS71" s="16"/>
      <c r="BT71" s="16"/>
      <c r="BU71" s="16"/>
      <c r="BV71" s="16"/>
      <c r="BW71" s="16"/>
      <c r="BX71" s="16"/>
      <c r="BY71" s="16"/>
      <c r="BZ71" s="16"/>
      <c r="CA71" s="16"/>
      <c r="CB71" s="16"/>
      <c r="CC71" s="16"/>
      <c r="CD71" s="16"/>
      <c r="CE71" s="16"/>
    </row>
    <row r="72" spans="2:84">
      <c r="T72" s="19"/>
      <c r="W72" s="18"/>
      <c r="BO72" s="16"/>
      <c r="BP72" s="16"/>
      <c r="BQ72" s="16"/>
      <c r="BR72" s="18"/>
      <c r="BS72" s="16"/>
      <c r="BT72" s="16"/>
      <c r="BU72" s="16"/>
      <c r="BV72" s="16"/>
      <c r="BW72" s="16"/>
      <c r="BX72" s="16"/>
      <c r="BY72" s="16"/>
      <c r="BZ72" s="16"/>
      <c r="CA72" s="16"/>
      <c r="CB72" s="16"/>
      <c r="CC72" s="16"/>
      <c r="CD72" s="16"/>
      <c r="CE72" s="16"/>
    </row>
    <row r="73" spans="2:84">
      <c r="T73" s="19"/>
      <c r="W73" s="18"/>
      <c r="BO73" s="16"/>
      <c r="BP73" s="16"/>
      <c r="BQ73" s="16"/>
      <c r="BR73" s="18"/>
      <c r="BS73" s="16"/>
      <c r="BT73" s="16"/>
      <c r="BU73" s="16"/>
      <c r="BV73" s="16"/>
      <c r="BW73" s="16"/>
      <c r="BX73" s="16"/>
      <c r="BY73" s="16"/>
      <c r="BZ73" s="16"/>
      <c r="CA73" s="16"/>
      <c r="CB73" s="16"/>
      <c r="CC73" s="16"/>
      <c r="CD73" s="16"/>
      <c r="CE73" s="16"/>
    </row>
    <row r="74" spans="2:84">
      <c r="T74" s="19"/>
      <c r="W74" s="18"/>
      <c r="BO74" s="16"/>
      <c r="BP74" s="16"/>
      <c r="BQ74" s="16"/>
      <c r="BR74" s="18"/>
      <c r="BS74" s="16"/>
      <c r="BT74" s="16"/>
      <c r="BU74" s="16"/>
      <c r="BV74" s="16"/>
      <c r="BW74" s="16"/>
      <c r="BX74" s="16"/>
      <c r="BY74" s="16"/>
      <c r="BZ74" s="16"/>
      <c r="CA74" s="16"/>
      <c r="CB74" s="16"/>
      <c r="CC74" s="16"/>
      <c r="CD74" s="16"/>
      <c r="CE74" s="16"/>
    </row>
    <row r="75" spans="2:84">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4">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4">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4">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4">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4">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R4:BX4"/>
    <mergeCell ref="BZ5:BZ6"/>
    <mergeCell ref="CA5:CA6"/>
    <mergeCell ref="CB5:CB6"/>
    <mergeCell ref="BR20:BX20"/>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B4:BC5"/>
    <mergeCell ref="AE4:AE6"/>
    <mergeCell ref="AF4:AN4"/>
    <mergeCell ref="AN5:AN6"/>
    <mergeCell ref="AR5:AR6"/>
    <mergeCell ref="AW4:AW6"/>
    <mergeCell ref="AX4:AX5"/>
    <mergeCell ref="AY4:AY6"/>
    <mergeCell ref="AJ5:AJ6"/>
    <mergeCell ref="AK5:AK6"/>
    <mergeCell ref="AL5:AL6"/>
    <mergeCell ref="AM5:AM6"/>
    <mergeCell ref="L48:M48"/>
    <mergeCell ref="AS5:AS6"/>
    <mergeCell ref="AT5:AT6"/>
    <mergeCell ref="AU5:AU6"/>
    <mergeCell ref="AF5:AF6"/>
    <mergeCell ref="AG5:AG6"/>
    <mergeCell ref="AH5:AH6"/>
    <mergeCell ref="AI5:AI6"/>
    <mergeCell ref="T4:T6"/>
    <mergeCell ref="U4:U5"/>
    <mergeCell ref="V4:V6"/>
    <mergeCell ref="P4:S4"/>
    <mergeCell ref="L21:M21"/>
    <mergeCell ref="B2:C2"/>
    <mergeCell ref="AV5:AV6"/>
    <mergeCell ref="AO4:AO6"/>
    <mergeCell ref="AP4:AP5"/>
    <mergeCell ref="AQ4:AQ6"/>
    <mergeCell ref="AR4:AV4"/>
    <mergeCell ref="H4:H5"/>
  </mergeCells>
  <hyperlinks>
    <hyperlink ref="I75" r:id="rId1" display="Commercially Available" xr:uid="{00000000-0004-0000-1400-000000000000}"/>
    <hyperlink ref="I76" r:id="rId2" display="Commercially Available" xr:uid="{00000000-0004-0000-1400-000001000000}"/>
    <hyperlink ref="I77" r:id="rId3" display="Commercially Available" xr:uid="{00000000-0004-0000-1400-000002000000}"/>
    <hyperlink ref="B2" location="Navigation!A1" display="Return to Navigation Page" xr:uid="{00000000-0004-0000-1400-000003000000}"/>
    <hyperlink ref="C2" location="Navigation!A1" display="Navigation!A1" xr:uid="{00000000-0004-0000-1400-00000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B1:CF225"/>
  <sheetViews>
    <sheetView zoomScale="60" zoomScaleNormal="60" workbookViewId="0">
      <selection activeCell="C8" sqref="C8"/>
    </sheetView>
  </sheetViews>
  <sheetFormatPr defaultColWidth="11" defaultRowHeight="15.6"/>
  <cols>
    <col min="1" max="1" width="1.5" style="16" customWidth="1"/>
    <col min="2" max="2" width="24.8984375" style="16" customWidth="1"/>
    <col min="3" max="3" width="42.8984375" style="16" customWidth="1"/>
    <col min="4" max="4" width="30.8984375" style="17" customWidth="1"/>
    <col min="5" max="5" width="10.8984375" style="18" customWidth="1"/>
    <col min="6" max="6" width="14.8984375" style="18" customWidth="1"/>
    <col min="7" max="7" width="1.8984375" style="18" customWidth="1"/>
    <col min="8" max="8" width="10.8984375" style="18" customWidth="1"/>
    <col min="9" max="9" width="1.8984375" style="18" customWidth="1"/>
    <col min="10" max="12" width="12.8984375" style="18" customWidth="1"/>
    <col min="13" max="13" width="1.8984375" style="18" customWidth="1"/>
    <col min="14" max="14" width="10.8984375" style="18" customWidth="1"/>
    <col min="15" max="15" width="1.8984375" style="18" customWidth="1"/>
    <col min="16" max="19" width="12.8984375" style="18" customWidth="1"/>
    <col min="20" max="20" width="1.8984375" style="18" customWidth="1"/>
    <col min="21" max="21" width="10.8984375" style="18" customWidth="1"/>
    <col min="22" max="22" width="1.8984375" style="18" customWidth="1"/>
    <col min="23" max="23" width="12.8984375" style="19" customWidth="1"/>
    <col min="24" max="28" width="12.8984375" style="18" customWidth="1"/>
    <col min="29" max="29" width="1.8984375" style="18" customWidth="1"/>
    <col min="30" max="30" width="10.8984375" style="18" customWidth="1"/>
    <col min="31" max="31" width="1.8984375" style="18" customWidth="1"/>
    <col min="32" max="32" width="12.8984375" style="18" customWidth="1"/>
    <col min="33" max="33" width="10.8984375" style="18" customWidth="1"/>
    <col min="34" max="34" width="14.8984375" style="18" customWidth="1"/>
    <col min="35" max="38" width="10.8984375" style="18" customWidth="1"/>
    <col min="39" max="39" width="13.8984375" style="18" customWidth="1"/>
    <col min="40" max="40" width="16.8984375" style="18" customWidth="1"/>
    <col min="41" max="41" width="1.8984375" style="18" customWidth="1"/>
    <col min="42" max="42" width="10.8984375" style="18" customWidth="1"/>
    <col min="43" max="43" width="1.8984375" style="18" customWidth="1"/>
    <col min="44" max="48" width="10.8984375" style="18" customWidth="1"/>
    <col min="49" max="49" width="1.8984375" style="18" customWidth="1"/>
    <col min="50" max="50" width="10.8984375" style="18" customWidth="1"/>
    <col min="51" max="51" width="1.8984375" style="18" customWidth="1"/>
    <col min="52" max="52" width="15.8984375" style="18" customWidth="1"/>
    <col min="53" max="53" width="1.8984375" style="18" customWidth="1"/>
    <col min="54" max="55" width="10.8984375" style="18" customWidth="1"/>
    <col min="56" max="56" width="1.8984375" style="18" customWidth="1"/>
    <col min="57" max="57" width="60.8984375" style="18" customWidth="1"/>
    <col min="58" max="58" width="1.8984375" style="18" customWidth="1"/>
    <col min="59" max="60" width="50.8984375" style="18" customWidth="1"/>
    <col min="61" max="61" width="1.8984375" style="18" customWidth="1"/>
    <col min="62" max="62" width="13.8984375" style="18" customWidth="1"/>
    <col min="63" max="68" width="10.8984375" style="18" customWidth="1"/>
    <col min="69" max="69" width="11" style="18"/>
    <col min="70" max="70" width="14.8984375" style="9" customWidth="1"/>
    <col min="71" max="71" width="11.09765625" style="9" bestFit="1" customWidth="1"/>
    <col min="72" max="72" width="11.3984375" style="9" bestFit="1" customWidth="1"/>
    <col min="73" max="74" width="11.09765625" style="9" bestFit="1" customWidth="1"/>
    <col min="75" max="75" width="11" style="9"/>
    <col min="76" max="76" width="13.09765625" style="9" customWidth="1"/>
    <col min="77" max="77" width="11" style="9"/>
    <col min="78" max="80" width="15.59765625" style="9" customWidth="1"/>
    <col min="81" max="81" width="17.5" style="9" customWidth="1"/>
    <col min="82" max="82" width="18.3984375" style="9" customWidth="1"/>
    <col min="83" max="83" width="17.8984375" style="9" customWidth="1"/>
    <col min="84" max="16384" width="11" style="16"/>
  </cols>
  <sheetData>
    <row r="1" spans="2:84" s="9" customFormat="1" ht="16.2"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 customHeight="1" thickBot="1">
      <c r="B4" s="1024" t="s">
        <v>529</v>
      </c>
      <c r="C4" s="44" t="s">
        <v>416</v>
      </c>
      <c r="D4" s="1003" t="s">
        <v>7</v>
      </c>
      <c r="E4" s="988"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R4" s="924" t="s">
        <v>359</v>
      </c>
      <c r="BS4" s="925"/>
      <c r="BT4" s="925"/>
      <c r="BU4" s="925"/>
      <c r="BV4" s="925"/>
      <c r="BW4" s="925"/>
      <c r="BX4" s="926"/>
      <c r="BY4" s="9"/>
      <c r="BZ4" s="9"/>
      <c r="CA4" s="9"/>
      <c r="CB4" s="9"/>
      <c r="CC4" s="9"/>
      <c r="CD4" s="9"/>
      <c r="CE4" s="9"/>
    </row>
    <row r="5" spans="2:84" s="37" customFormat="1" ht="42" customHeight="1" thickBot="1">
      <c r="B5" s="1025"/>
      <c r="C5" s="64" t="s">
        <v>152</v>
      </c>
      <c r="D5" s="1004"/>
      <c r="E5" s="989"/>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15" t="s">
        <v>360</v>
      </c>
      <c r="CA5" s="1017" t="s">
        <v>390</v>
      </c>
      <c r="CB5" s="1019" t="s">
        <v>391</v>
      </c>
      <c r="CC5" s="15"/>
      <c r="CD5" s="15"/>
      <c r="CE5" s="15"/>
    </row>
    <row r="6" spans="2:84" s="15" customFormat="1" ht="41.1" customHeight="1" thickBot="1">
      <c r="B6" s="1025"/>
      <c r="C6" s="60" t="s">
        <v>68</v>
      </c>
      <c r="D6" s="1005"/>
      <c r="E6" s="1006"/>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16"/>
      <c r="CA6" s="1018"/>
      <c r="CB6" s="1020"/>
      <c r="CC6" s="9"/>
      <c r="CD6" s="9"/>
      <c r="CE6" s="9"/>
    </row>
    <row r="7" spans="2:84" s="2" customFormat="1" ht="94.2" thickBot="1">
      <c r="B7" s="186" t="s">
        <v>492</v>
      </c>
      <c r="C7" s="261" t="s">
        <v>154</v>
      </c>
      <c r="D7" s="428" t="s">
        <v>206</v>
      </c>
      <c r="E7" s="266">
        <v>30</v>
      </c>
      <c r="F7" s="273">
        <v>0</v>
      </c>
      <c r="G7" s="188"/>
      <c r="H7" s="266">
        <f t="shared" ref="H7:H16" si="0">SUM(I7:M7)</f>
        <v>0</v>
      </c>
      <c r="I7" s="305"/>
      <c r="J7" s="276">
        <v>0</v>
      </c>
      <c r="K7" s="187">
        <v>0</v>
      </c>
      <c r="L7" s="281">
        <v>0</v>
      </c>
      <c r="M7" s="269"/>
      <c r="N7" s="266">
        <f t="shared" ref="N7:N16" si="1">SUM(O7:T7)</f>
        <v>60</v>
      </c>
      <c r="O7" s="269"/>
      <c r="P7" s="276">
        <v>0</v>
      </c>
      <c r="Q7" s="187">
        <v>0</v>
      </c>
      <c r="R7" s="187">
        <v>60</v>
      </c>
      <c r="S7" s="281">
        <v>0</v>
      </c>
      <c r="T7" s="269"/>
      <c r="U7" s="266">
        <f t="shared" ref="U7:U16" si="2">SUM(V7:AC7)</f>
        <v>24</v>
      </c>
      <c r="V7" s="269"/>
      <c r="W7" s="276">
        <v>24</v>
      </c>
      <c r="X7" s="187">
        <v>0</v>
      </c>
      <c r="Y7" s="187">
        <v>0</v>
      </c>
      <c r="Z7" s="187">
        <v>0</v>
      </c>
      <c r="AA7" s="187">
        <v>0</v>
      </c>
      <c r="AB7" s="281">
        <v>0</v>
      </c>
      <c r="AC7" s="269"/>
      <c r="AD7" s="290">
        <f t="shared" ref="AD7:AD16" si="3">SUM(AE7:AO7)</f>
        <v>48</v>
      </c>
      <c r="AE7" s="269"/>
      <c r="AF7" s="276">
        <v>24</v>
      </c>
      <c r="AG7" s="187">
        <v>24</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458"/>
      <c r="BF7" s="296" t="s">
        <v>19</v>
      </c>
      <c r="BG7" s="455" t="s">
        <v>272</v>
      </c>
      <c r="BH7" s="277" t="s">
        <v>273</v>
      </c>
      <c r="BI7" s="269"/>
      <c r="BJ7" s="202">
        <f t="shared" ref="BJ7:BJ16" si="5">F7</f>
        <v>0</v>
      </c>
      <c r="BK7" s="39">
        <f t="shared" ref="BK7:BK16" si="6">H7</f>
        <v>0</v>
      </c>
      <c r="BL7" s="39">
        <f t="shared" ref="BL7:BL16" si="7">N7</f>
        <v>60</v>
      </c>
      <c r="BM7" s="39">
        <f t="shared" ref="BM7:BM16" si="8">U7</f>
        <v>24</v>
      </c>
      <c r="BN7" s="39">
        <f t="shared" ref="BN7:BN16" si="9">AD7</f>
        <v>48</v>
      </c>
      <c r="BO7" s="39">
        <f t="shared" ref="BO7:BO16" si="10">AP7</f>
        <v>0</v>
      </c>
      <c r="BP7" s="40">
        <f t="shared" ref="BP7:BP16" si="11">AX7</f>
        <v>0</v>
      </c>
      <c r="BR7" s="553">
        <f t="shared" ref="BR7:BR16" si="12">F7*BR$6</f>
        <v>0</v>
      </c>
      <c r="BS7" s="554">
        <f t="shared" ref="BS7:BS16" si="13">H7*BS$6</f>
        <v>0</v>
      </c>
      <c r="BT7" s="554">
        <f t="shared" ref="BT7:BT16" si="14">N7*BT$6</f>
        <v>6258</v>
      </c>
      <c r="BU7" s="554">
        <f t="shared" ref="BU7:BU16" si="15">U7*BU$6</f>
        <v>1946.3999999999999</v>
      </c>
      <c r="BV7" s="554">
        <f t="shared" ref="BV7:BV16" si="16">AD7*BV$6</f>
        <v>3892.7999999999997</v>
      </c>
      <c r="BW7" s="554">
        <f t="shared" ref="BW7:BW16" si="17">AP7*BW$6</f>
        <v>0</v>
      </c>
      <c r="BX7" s="555">
        <f t="shared" ref="BX7:BX16" si="18">AX7*BX$6</f>
        <v>0</v>
      </c>
      <c r="BY7" s="9"/>
      <c r="BZ7" s="553">
        <f>SUM(BR7:BX7)</f>
        <v>12097.199999999999</v>
      </c>
      <c r="CA7" s="556">
        <f>BZ7*(1+BB7)</f>
        <v>15121.499999999998</v>
      </c>
      <c r="CB7" s="555">
        <f t="shared" ref="CB7:CB16" si="19">AZ7*(1+BC7)</f>
        <v>0</v>
      </c>
      <c r="CC7" s="9"/>
      <c r="CD7" s="9"/>
      <c r="CE7" s="9"/>
    </row>
    <row r="8" spans="2:84" s="2" customFormat="1" ht="124.8">
      <c r="B8" s="303" t="s">
        <v>493</v>
      </c>
      <c r="C8" s="262" t="s">
        <v>155</v>
      </c>
      <c r="D8" s="422" t="s">
        <v>249</v>
      </c>
      <c r="E8" s="267">
        <v>30</v>
      </c>
      <c r="F8" s="274">
        <v>0</v>
      </c>
      <c r="G8" s="191"/>
      <c r="H8" s="267">
        <f t="shared" si="0"/>
        <v>0</v>
      </c>
      <c r="I8" s="306"/>
      <c r="J8" s="278">
        <v>0</v>
      </c>
      <c r="K8" s="190">
        <v>0</v>
      </c>
      <c r="L8" s="280">
        <v>0</v>
      </c>
      <c r="M8" s="213"/>
      <c r="N8" s="267">
        <f t="shared" si="1"/>
        <v>24</v>
      </c>
      <c r="O8" s="213"/>
      <c r="P8" s="278">
        <v>0</v>
      </c>
      <c r="Q8" s="190">
        <v>0</v>
      </c>
      <c r="R8" s="190">
        <v>24</v>
      </c>
      <c r="S8" s="280">
        <v>0</v>
      </c>
      <c r="T8" s="213"/>
      <c r="U8" s="267">
        <f t="shared" si="2"/>
        <v>60</v>
      </c>
      <c r="V8" s="213"/>
      <c r="W8" s="278">
        <v>60</v>
      </c>
      <c r="X8" s="190">
        <v>0</v>
      </c>
      <c r="Y8" s="190">
        <v>0</v>
      </c>
      <c r="Z8" s="190">
        <v>0</v>
      </c>
      <c r="AA8" s="190">
        <v>0</v>
      </c>
      <c r="AB8" s="280">
        <v>0</v>
      </c>
      <c r="AC8" s="213"/>
      <c r="AD8" s="291">
        <f t="shared" si="3"/>
        <v>48</v>
      </c>
      <c r="AE8" s="213"/>
      <c r="AF8" s="278">
        <v>24</v>
      </c>
      <c r="AG8" s="190">
        <v>24</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97" t="s">
        <v>19</v>
      </c>
      <c r="BG8" s="456" t="s">
        <v>272</v>
      </c>
      <c r="BH8" s="279" t="s">
        <v>273</v>
      </c>
      <c r="BI8" s="213"/>
      <c r="BJ8" s="203">
        <f t="shared" si="5"/>
        <v>0</v>
      </c>
      <c r="BK8" s="38">
        <f t="shared" si="6"/>
        <v>0</v>
      </c>
      <c r="BL8" s="38">
        <f t="shared" si="7"/>
        <v>24</v>
      </c>
      <c r="BM8" s="38">
        <f t="shared" si="8"/>
        <v>60</v>
      </c>
      <c r="BN8" s="38">
        <f t="shared" si="9"/>
        <v>48</v>
      </c>
      <c r="BO8" s="38">
        <f t="shared" si="10"/>
        <v>0</v>
      </c>
      <c r="BP8" s="41">
        <f t="shared" si="11"/>
        <v>0</v>
      </c>
      <c r="BR8" s="557">
        <f t="shared" si="12"/>
        <v>0</v>
      </c>
      <c r="BS8" s="558">
        <f t="shared" si="13"/>
        <v>0</v>
      </c>
      <c r="BT8" s="558">
        <f t="shared" si="14"/>
        <v>2503.1999999999998</v>
      </c>
      <c r="BU8" s="558">
        <f t="shared" si="15"/>
        <v>4866</v>
      </c>
      <c r="BV8" s="558">
        <f t="shared" si="16"/>
        <v>3892.7999999999997</v>
      </c>
      <c r="BW8" s="558">
        <f t="shared" si="17"/>
        <v>0</v>
      </c>
      <c r="BX8" s="559">
        <f t="shared" si="18"/>
        <v>0</v>
      </c>
      <c r="BY8" s="9"/>
      <c r="BZ8" s="557">
        <f t="shared" ref="BZ8:BZ16" si="20">SUM(BR8:BX8)</f>
        <v>11262</v>
      </c>
      <c r="CA8" s="560">
        <f t="shared" ref="CA8:CA16" si="21">BZ8*(1+BB8)</f>
        <v>14077.5</v>
      </c>
      <c r="CB8" s="559">
        <f t="shared" si="19"/>
        <v>0</v>
      </c>
      <c r="CC8" s="9"/>
      <c r="CD8" s="9"/>
      <c r="CE8" s="9"/>
    </row>
    <row r="9" spans="2:84" s="2" customFormat="1" ht="124.8">
      <c r="B9" s="303" t="s">
        <v>494</v>
      </c>
      <c r="C9" s="262" t="s">
        <v>156</v>
      </c>
      <c r="D9" s="423" t="s">
        <v>250</v>
      </c>
      <c r="E9" s="267">
        <v>10</v>
      </c>
      <c r="F9" s="274">
        <v>0</v>
      </c>
      <c r="G9" s="191"/>
      <c r="H9" s="267">
        <f t="shared" si="0"/>
        <v>0</v>
      </c>
      <c r="I9" s="306"/>
      <c r="J9" s="278">
        <v>0</v>
      </c>
      <c r="K9" s="190">
        <v>0</v>
      </c>
      <c r="L9" s="280">
        <v>0</v>
      </c>
      <c r="M9" s="213"/>
      <c r="N9" s="267">
        <f t="shared" si="1"/>
        <v>8</v>
      </c>
      <c r="O9" s="213"/>
      <c r="P9" s="278">
        <v>0</v>
      </c>
      <c r="Q9" s="190">
        <v>0</v>
      </c>
      <c r="R9" s="190">
        <v>8</v>
      </c>
      <c r="S9" s="280">
        <v>0</v>
      </c>
      <c r="T9" s="213"/>
      <c r="U9" s="267">
        <f t="shared" si="2"/>
        <v>8</v>
      </c>
      <c r="V9" s="213"/>
      <c r="W9" s="278">
        <v>8</v>
      </c>
      <c r="X9" s="190">
        <v>0</v>
      </c>
      <c r="Y9" s="190">
        <v>0</v>
      </c>
      <c r="Z9" s="190">
        <v>0</v>
      </c>
      <c r="AA9" s="190">
        <v>0</v>
      </c>
      <c r="AB9" s="280">
        <v>0</v>
      </c>
      <c r="AC9" s="213"/>
      <c r="AD9" s="291">
        <f t="shared" si="3"/>
        <v>0</v>
      </c>
      <c r="AE9" s="213"/>
      <c r="AF9" s="278">
        <v>0</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97" t="s">
        <v>19</v>
      </c>
      <c r="BG9" s="456" t="s">
        <v>272</v>
      </c>
      <c r="BH9" s="279" t="s">
        <v>273</v>
      </c>
      <c r="BI9" s="213"/>
      <c r="BJ9" s="203">
        <f t="shared" si="5"/>
        <v>0</v>
      </c>
      <c r="BK9" s="38">
        <f t="shared" si="6"/>
        <v>0</v>
      </c>
      <c r="BL9" s="38">
        <f t="shared" si="7"/>
        <v>8</v>
      </c>
      <c r="BM9" s="38">
        <f t="shared" si="8"/>
        <v>8</v>
      </c>
      <c r="BN9" s="38">
        <f t="shared" si="9"/>
        <v>0</v>
      </c>
      <c r="BO9" s="38">
        <f t="shared" si="10"/>
        <v>0</v>
      </c>
      <c r="BP9" s="41">
        <f t="shared" si="11"/>
        <v>0</v>
      </c>
      <c r="BR9" s="557">
        <f t="shared" si="12"/>
        <v>0</v>
      </c>
      <c r="BS9" s="558">
        <f t="shared" si="13"/>
        <v>0</v>
      </c>
      <c r="BT9" s="558">
        <f t="shared" si="14"/>
        <v>834.4</v>
      </c>
      <c r="BU9" s="558">
        <f t="shared" si="15"/>
        <v>648.79999999999995</v>
      </c>
      <c r="BV9" s="558">
        <f t="shared" si="16"/>
        <v>0</v>
      </c>
      <c r="BW9" s="558">
        <f t="shared" si="17"/>
        <v>0</v>
      </c>
      <c r="BX9" s="559">
        <f t="shared" si="18"/>
        <v>0</v>
      </c>
      <c r="BY9" s="9"/>
      <c r="BZ9" s="557">
        <f t="shared" si="20"/>
        <v>1483.1999999999998</v>
      </c>
      <c r="CA9" s="560">
        <f t="shared" si="21"/>
        <v>1853.9999999999998</v>
      </c>
      <c r="CB9" s="559">
        <f t="shared" si="19"/>
        <v>0</v>
      </c>
      <c r="CC9" s="9"/>
      <c r="CD9" s="9"/>
      <c r="CE9" s="9"/>
    </row>
    <row r="10" spans="2:84" s="2" customFormat="1" ht="109.2">
      <c r="B10" s="303" t="s">
        <v>495</v>
      </c>
      <c r="C10" s="262" t="s">
        <v>153</v>
      </c>
      <c r="D10" s="199" t="s">
        <v>251</v>
      </c>
      <c r="E10" s="267">
        <v>10</v>
      </c>
      <c r="F10" s="274">
        <v>0</v>
      </c>
      <c r="G10" s="191"/>
      <c r="H10" s="267">
        <f t="shared" si="0"/>
        <v>0</v>
      </c>
      <c r="I10" s="306"/>
      <c r="J10" s="278">
        <v>0</v>
      </c>
      <c r="K10" s="190">
        <v>0</v>
      </c>
      <c r="L10" s="280">
        <v>0</v>
      </c>
      <c r="M10" s="213"/>
      <c r="N10" s="267">
        <f t="shared" si="1"/>
        <v>8</v>
      </c>
      <c r="O10" s="213"/>
      <c r="P10" s="278">
        <v>0</v>
      </c>
      <c r="Q10" s="190">
        <v>0</v>
      </c>
      <c r="R10" s="190">
        <v>8</v>
      </c>
      <c r="S10" s="280">
        <v>0</v>
      </c>
      <c r="T10" s="213"/>
      <c r="U10" s="267">
        <f t="shared" si="2"/>
        <v>8</v>
      </c>
      <c r="V10" s="213"/>
      <c r="W10" s="278">
        <v>8</v>
      </c>
      <c r="X10" s="190">
        <v>0</v>
      </c>
      <c r="Y10" s="190">
        <v>0</v>
      </c>
      <c r="Z10" s="190">
        <v>0</v>
      </c>
      <c r="AA10" s="190">
        <v>0</v>
      </c>
      <c r="AB10" s="280">
        <v>0</v>
      </c>
      <c r="AC10" s="213"/>
      <c r="AD10" s="291">
        <f t="shared" si="3"/>
        <v>0</v>
      </c>
      <c r="AE10" s="213"/>
      <c r="AF10" s="278">
        <v>0</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97" t="s">
        <v>19</v>
      </c>
      <c r="BG10" s="456" t="s">
        <v>272</v>
      </c>
      <c r="BH10" s="279" t="s">
        <v>273</v>
      </c>
      <c r="BI10" s="213"/>
      <c r="BJ10" s="203">
        <f t="shared" si="5"/>
        <v>0</v>
      </c>
      <c r="BK10" s="38">
        <f t="shared" si="6"/>
        <v>0</v>
      </c>
      <c r="BL10" s="38">
        <f t="shared" si="7"/>
        <v>8</v>
      </c>
      <c r="BM10" s="38">
        <f t="shared" si="8"/>
        <v>8</v>
      </c>
      <c r="BN10" s="38">
        <f t="shared" si="9"/>
        <v>0</v>
      </c>
      <c r="BO10" s="38">
        <f t="shared" si="10"/>
        <v>0</v>
      </c>
      <c r="BP10" s="41">
        <f t="shared" si="11"/>
        <v>0</v>
      </c>
      <c r="BR10" s="557">
        <f t="shared" si="12"/>
        <v>0</v>
      </c>
      <c r="BS10" s="558">
        <f t="shared" si="13"/>
        <v>0</v>
      </c>
      <c r="BT10" s="558">
        <f t="shared" si="14"/>
        <v>834.4</v>
      </c>
      <c r="BU10" s="558">
        <f t="shared" si="15"/>
        <v>648.79999999999995</v>
      </c>
      <c r="BV10" s="558">
        <f t="shared" si="16"/>
        <v>0</v>
      </c>
      <c r="BW10" s="558">
        <f t="shared" si="17"/>
        <v>0</v>
      </c>
      <c r="BX10" s="559">
        <f t="shared" si="18"/>
        <v>0</v>
      </c>
      <c r="BY10" s="9"/>
      <c r="BZ10" s="557">
        <f t="shared" si="20"/>
        <v>1483.1999999999998</v>
      </c>
      <c r="CA10" s="560">
        <f t="shared" si="21"/>
        <v>1853.9999999999998</v>
      </c>
      <c r="CB10" s="559">
        <f t="shared" si="19"/>
        <v>0</v>
      </c>
      <c r="CC10" s="9"/>
      <c r="CD10" s="9"/>
      <c r="CE10" s="9"/>
    </row>
    <row r="11" spans="2:84" s="2" customFormat="1" ht="46.8">
      <c r="B11" s="303" t="s">
        <v>496</v>
      </c>
      <c r="C11" s="262" t="s">
        <v>157</v>
      </c>
      <c r="D11" s="429" t="s">
        <v>6</v>
      </c>
      <c r="E11" s="267">
        <v>0</v>
      </c>
      <c r="F11" s="274">
        <v>0</v>
      </c>
      <c r="G11" s="191"/>
      <c r="H11" s="267">
        <f t="shared" si="0"/>
        <v>0</v>
      </c>
      <c r="I11" s="306"/>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274" t="s">
        <v>19</v>
      </c>
      <c r="BF11" s="297" t="s">
        <v>19</v>
      </c>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09.2">
      <c r="B12" s="303" t="s">
        <v>497</v>
      </c>
      <c r="C12" s="264" t="s">
        <v>158</v>
      </c>
      <c r="D12" s="430" t="s">
        <v>252</v>
      </c>
      <c r="E12" s="267">
        <v>30</v>
      </c>
      <c r="F12" s="274">
        <v>0</v>
      </c>
      <c r="G12" s="191"/>
      <c r="H12" s="267">
        <f t="shared" si="0"/>
        <v>0</v>
      </c>
      <c r="I12" s="306"/>
      <c r="J12" s="278">
        <v>0</v>
      </c>
      <c r="K12" s="190">
        <v>0</v>
      </c>
      <c r="L12" s="280">
        <v>0</v>
      </c>
      <c r="M12" s="213"/>
      <c r="N12" s="267">
        <f t="shared" si="1"/>
        <v>24</v>
      </c>
      <c r="O12" s="213"/>
      <c r="P12" s="278">
        <v>0</v>
      </c>
      <c r="Q12" s="190">
        <v>0</v>
      </c>
      <c r="R12" s="190">
        <v>24</v>
      </c>
      <c r="S12" s="280">
        <v>0</v>
      </c>
      <c r="T12" s="213"/>
      <c r="U12" s="267">
        <f t="shared" si="2"/>
        <v>24</v>
      </c>
      <c r="V12" s="213"/>
      <c r="W12" s="278">
        <v>24</v>
      </c>
      <c r="X12" s="190">
        <v>0</v>
      </c>
      <c r="Y12" s="190">
        <v>0</v>
      </c>
      <c r="Z12" s="190">
        <v>0</v>
      </c>
      <c r="AA12" s="190">
        <v>0</v>
      </c>
      <c r="AB12" s="280">
        <v>0</v>
      </c>
      <c r="AC12" s="213"/>
      <c r="AD12" s="291">
        <f t="shared" si="3"/>
        <v>48</v>
      </c>
      <c r="AE12" s="213"/>
      <c r="AF12" s="278">
        <v>24</v>
      </c>
      <c r="AG12" s="190">
        <v>24</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97" t="s">
        <v>19</v>
      </c>
      <c r="BG12" s="456" t="s">
        <v>272</v>
      </c>
      <c r="BH12" s="279" t="s">
        <v>273</v>
      </c>
      <c r="BI12" s="213"/>
      <c r="BJ12" s="300">
        <f t="shared" si="5"/>
        <v>0</v>
      </c>
      <c r="BK12" s="38">
        <f t="shared" si="6"/>
        <v>0</v>
      </c>
      <c r="BL12" s="38">
        <f t="shared" si="7"/>
        <v>24</v>
      </c>
      <c r="BM12" s="38">
        <f t="shared" si="8"/>
        <v>24</v>
      </c>
      <c r="BN12" s="38">
        <f t="shared" si="9"/>
        <v>48</v>
      </c>
      <c r="BO12" s="38">
        <f t="shared" si="10"/>
        <v>0</v>
      </c>
      <c r="BP12" s="41">
        <f t="shared" si="11"/>
        <v>0</v>
      </c>
      <c r="BR12" s="557">
        <f t="shared" si="12"/>
        <v>0</v>
      </c>
      <c r="BS12" s="558">
        <f t="shared" si="13"/>
        <v>0</v>
      </c>
      <c r="BT12" s="558">
        <f t="shared" si="14"/>
        <v>2503.1999999999998</v>
      </c>
      <c r="BU12" s="558">
        <f t="shared" si="15"/>
        <v>1946.3999999999999</v>
      </c>
      <c r="BV12" s="558">
        <f t="shared" si="16"/>
        <v>3892.7999999999997</v>
      </c>
      <c r="BW12" s="558">
        <f t="shared" si="17"/>
        <v>0</v>
      </c>
      <c r="BX12" s="559">
        <f t="shared" si="18"/>
        <v>0</v>
      </c>
      <c r="BY12" s="9"/>
      <c r="BZ12" s="557">
        <f t="shared" si="20"/>
        <v>8342.4</v>
      </c>
      <c r="CA12" s="560">
        <f t="shared" si="21"/>
        <v>10428</v>
      </c>
      <c r="CB12" s="559">
        <f t="shared" si="19"/>
        <v>0</v>
      </c>
      <c r="CC12" s="9"/>
      <c r="CD12" s="9"/>
      <c r="CE12" s="9"/>
    </row>
    <row r="13" spans="2:84" s="197" customFormat="1" ht="93.6">
      <c r="B13" s="303" t="s">
        <v>498</v>
      </c>
      <c r="C13" s="264" t="s">
        <v>159</v>
      </c>
      <c r="D13" s="431" t="s">
        <v>253</v>
      </c>
      <c r="E13" s="267">
        <v>30</v>
      </c>
      <c r="F13" s="274">
        <v>0</v>
      </c>
      <c r="G13" s="191"/>
      <c r="H13" s="267">
        <f t="shared" si="0"/>
        <v>0</v>
      </c>
      <c r="I13" s="306"/>
      <c r="J13" s="278">
        <v>0</v>
      </c>
      <c r="K13" s="190">
        <v>0</v>
      </c>
      <c r="L13" s="280">
        <v>0</v>
      </c>
      <c r="M13" s="213"/>
      <c r="N13" s="267">
        <f t="shared" si="1"/>
        <v>24</v>
      </c>
      <c r="O13" s="213"/>
      <c r="P13" s="278">
        <v>0</v>
      </c>
      <c r="Q13" s="190">
        <v>0</v>
      </c>
      <c r="R13" s="190">
        <v>24</v>
      </c>
      <c r="S13" s="280">
        <v>0</v>
      </c>
      <c r="T13" s="213"/>
      <c r="U13" s="267">
        <f t="shared" si="2"/>
        <v>24</v>
      </c>
      <c r="V13" s="213"/>
      <c r="W13" s="278">
        <v>24</v>
      </c>
      <c r="X13" s="190">
        <v>0</v>
      </c>
      <c r="Y13" s="190">
        <v>0</v>
      </c>
      <c r="Z13" s="190">
        <v>0</v>
      </c>
      <c r="AA13" s="190">
        <v>0</v>
      </c>
      <c r="AB13" s="280">
        <v>0</v>
      </c>
      <c r="AC13" s="213"/>
      <c r="AD13" s="291">
        <f t="shared" si="3"/>
        <v>48</v>
      </c>
      <c r="AE13" s="213"/>
      <c r="AF13" s="278">
        <v>24</v>
      </c>
      <c r="AG13" s="190">
        <v>24</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97" t="s">
        <v>19</v>
      </c>
      <c r="BG13" s="456" t="s">
        <v>272</v>
      </c>
      <c r="BH13" s="279" t="s">
        <v>273</v>
      </c>
      <c r="BI13" s="213"/>
      <c r="BJ13" s="300">
        <f t="shared" si="5"/>
        <v>0</v>
      </c>
      <c r="BK13" s="38">
        <f t="shared" si="6"/>
        <v>0</v>
      </c>
      <c r="BL13" s="38">
        <f t="shared" si="7"/>
        <v>24</v>
      </c>
      <c r="BM13" s="38">
        <f t="shared" si="8"/>
        <v>24</v>
      </c>
      <c r="BN13" s="38">
        <f t="shared" si="9"/>
        <v>48</v>
      </c>
      <c r="BO13" s="38">
        <f t="shared" si="10"/>
        <v>0</v>
      </c>
      <c r="BP13" s="41">
        <f t="shared" si="11"/>
        <v>0</v>
      </c>
      <c r="BR13" s="557">
        <f t="shared" si="12"/>
        <v>0</v>
      </c>
      <c r="BS13" s="558">
        <f t="shared" si="13"/>
        <v>0</v>
      </c>
      <c r="BT13" s="558">
        <f t="shared" si="14"/>
        <v>2503.1999999999998</v>
      </c>
      <c r="BU13" s="558">
        <f t="shared" si="15"/>
        <v>1946.3999999999999</v>
      </c>
      <c r="BV13" s="558">
        <f t="shared" si="16"/>
        <v>3892.7999999999997</v>
      </c>
      <c r="BW13" s="558">
        <f t="shared" si="17"/>
        <v>0</v>
      </c>
      <c r="BX13" s="559">
        <f t="shared" si="18"/>
        <v>0</v>
      </c>
      <c r="BY13" s="9"/>
      <c r="BZ13" s="557">
        <f t="shared" si="20"/>
        <v>8342.4</v>
      </c>
      <c r="CA13" s="560">
        <f t="shared" si="21"/>
        <v>10428</v>
      </c>
      <c r="CB13" s="559">
        <f t="shared" si="19"/>
        <v>0</v>
      </c>
      <c r="CC13" s="9"/>
      <c r="CD13" s="9"/>
      <c r="CE13" s="9"/>
    </row>
    <row r="14" spans="2:84" s="197" customFormat="1" ht="109.2">
      <c r="B14" s="303" t="s">
        <v>525</v>
      </c>
      <c r="C14" s="264" t="s">
        <v>160</v>
      </c>
      <c r="D14" s="431" t="s">
        <v>254</v>
      </c>
      <c r="E14" s="267">
        <v>90</v>
      </c>
      <c r="F14" s="274">
        <v>0</v>
      </c>
      <c r="G14" s="191"/>
      <c r="H14" s="267">
        <f t="shared" si="0"/>
        <v>0</v>
      </c>
      <c r="I14" s="306"/>
      <c r="J14" s="278">
        <v>0</v>
      </c>
      <c r="K14" s="190">
        <v>0</v>
      </c>
      <c r="L14" s="280">
        <v>0</v>
      </c>
      <c r="M14" s="213"/>
      <c r="N14" s="267">
        <f t="shared" si="1"/>
        <v>72</v>
      </c>
      <c r="O14" s="213"/>
      <c r="P14" s="278">
        <v>0</v>
      </c>
      <c r="Q14" s="190">
        <v>0</v>
      </c>
      <c r="R14" s="190">
        <v>72</v>
      </c>
      <c r="S14" s="280">
        <v>0</v>
      </c>
      <c r="T14" s="213"/>
      <c r="U14" s="267">
        <f t="shared" si="2"/>
        <v>72</v>
      </c>
      <c r="V14" s="213"/>
      <c r="W14" s="278">
        <v>72</v>
      </c>
      <c r="X14" s="190">
        <v>0</v>
      </c>
      <c r="Y14" s="190">
        <v>0</v>
      </c>
      <c r="Z14" s="190">
        <v>0</v>
      </c>
      <c r="AA14" s="190">
        <v>0</v>
      </c>
      <c r="AB14" s="280">
        <v>0</v>
      </c>
      <c r="AC14" s="213"/>
      <c r="AD14" s="291">
        <f t="shared" si="3"/>
        <v>144</v>
      </c>
      <c r="AE14" s="213"/>
      <c r="AF14" s="278">
        <v>72</v>
      </c>
      <c r="AG14" s="190">
        <v>72</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10000</v>
      </c>
      <c r="BA14" s="297" t="s">
        <v>19</v>
      </c>
      <c r="BB14" s="589">
        <v>0.25</v>
      </c>
      <c r="BC14" s="579">
        <v>0.4</v>
      </c>
      <c r="BD14" s="213"/>
      <c r="BE14" s="274" t="s">
        <v>196</v>
      </c>
      <c r="BF14" s="297" t="s">
        <v>19</v>
      </c>
      <c r="BG14" s="456" t="s">
        <v>272</v>
      </c>
      <c r="BH14" s="279" t="s">
        <v>392</v>
      </c>
      <c r="BI14" s="213"/>
      <c r="BJ14" s="300">
        <f t="shared" si="5"/>
        <v>0</v>
      </c>
      <c r="BK14" s="38">
        <f t="shared" si="6"/>
        <v>0</v>
      </c>
      <c r="BL14" s="38">
        <f t="shared" si="7"/>
        <v>72</v>
      </c>
      <c r="BM14" s="38">
        <f t="shared" si="8"/>
        <v>72</v>
      </c>
      <c r="BN14" s="38">
        <f t="shared" si="9"/>
        <v>144</v>
      </c>
      <c r="BO14" s="38">
        <f t="shared" si="10"/>
        <v>0</v>
      </c>
      <c r="BP14" s="41">
        <f t="shared" si="11"/>
        <v>0</v>
      </c>
      <c r="BR14" s="557">
        <f t="shared" si="12"/>
        <v>0</v>
      </c>
      <c r="BS14" s="558">
        <f t="shared" si="13"/>
        <v>0</v>
      </c>
      <c r="BT14" s="558">
        <f t="shared" si="14"/>
        <v>7509.5999999999995</v>
      </c>
      <c r="BU14" s="558">
        <f t="shared" si="15"/>
        <v>5839.2</v>
      </c>
      <c r="BV14" s="558">
        <f t="shared" si="16"/>
        <v>11678.4</v>
      </c>
      <c r="BW14" s="558">
        <f t="shared" si="17"/>
        <v>0</v>
      </c>
      <c r="BX14" s="559">
        <f t="shared" si="18"/>
        <v>0</v>
      </c>
      <c r="BY14" s="9"/>
      <c r="BZ14" s="557">
        <f t="shared" si="20"/>
        <v>25027.199999999997</v>
      </c>
      <c r="CA14" s="560">
        <f t="shared" si="21"/>
        <v>31283.999999999996</v>
      </c>
      <c r="CB14" s="559">
        <f t="shared" si="19"/>
        <v>14000</v>
      </c>
      <c r="CC14" s="9"/>
      <c r="CD14" s="9"/>
      <c r="CE14" s="9"/>
    </row>
    <row r="15" spans="2:84" s="197" customFormat="1" ht="109.2">
      <c r="B15" s="303" t="s">
        <v>499</v>
      </c>
      <c r="C15" s="264" t="s">
        <v>161</v>
      </c>
      <c r="D15" s="431" t="s">
        <v>255</v>
      </c>
      <c r="E15" s="267">
        <v>10</v>
      </c>
      <c r="F15" s="274">
        <v>0</v>
      </c>
      <c r="G15" s="191"/>
      <c r="H15" s="267">
        <f t="shared" si="0"/>
        <v>0</v>
      </c>
      <c r="I15" s="306"/>
      <c r="J15" s="278">
        <v>0</v>
      </c>
      <c r="K15" s="190">
        <v>0</v>
      </c>
      <c r="L15" s="280">
        <v>0</v>
      </c>
      <c r="M15" s="213"/>
      <c r="N15" s="267">
        <f t="shared" si="1"/>
        <v>8</v>
      </c>
      <c r="O15" s="213"/>
      <c r="P15" s="278">
        <v>0</v>
      </c>
      <c r="Q15" s="190">
        <v>0</v>
      </c>
      <c r="R15" s="190">
        <v>8</v>
      </c>
      <c r="S15" s="280">
        <v>0</v>
      </c>
      <c r="T15" s="213"/>
      <c r="U15" s="267">
        <f t="shared" si="2"/>
        <v>8</v>
      </c>
      <c r="V15" s="213"/>
      <c r="W15" s="278">
        <v>8</v>
      </c>
      <c r="X15" s="190">
        <v>0</v>
      </c>
      <c r="Y15" s="190">
        <v>0</v>
      </c>
      <c r="Z15" s="190">
        <v>0</v>
      </c>
      <c r="AA15" s="190">
        <v>0</v>
      </c>
      <c r="AB15" s="280">
        <v>0</v>
      </c>
      <c r="AC15" s="213"/>
      <c r="AD15" s="291">
        <f t="shared" si="3"/>
        <v>16</v>
      </c>
      <c r="AE15" s="213"/>
      <c r="AF15" s="278">
        <v>8</v>
      </c>
      <c r="AG15" s="190">
        <v>8</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57"/>
      <c r="BF15" s="297" t="s">
        <v>19</v>
      </c>
      <c r="BG15" s="456" t="s">
        <v>272</v>
      </c>
      <c r="BH15" s="279" t="s">
        <v>273</v>
      </c>
      <c r="BI15" s="213"/>
      <c r="BJ15" s="300">
        <f t="shared" si="5"/>
        <v>0</v>
      </c>
      <c r="BK15" s="38">
        <f t="shared" si="6"/>
        <v>0</v>
      </c>
      <c r="BL15" s="38">
        <f t="shared" si="7"/>
        <v>8</v>
      </c>
      <c r="BM15" s="38">
        <f t="shared" si="8"/>
        <v>8</v>
      </c>
      <c r="BN15" s="38">
        <f t="shared" si="9"/>
        <v>16</v>
      </c>
      <c r="BO15" s="38">
        <f t="shared" si="10"/>
        <v>0</v>
      </c>
      <c r="BP15" s="41">
        <f t="shared" si="11"/>
        <v>0</v>
      </c>
      <c r="BR15" s="557">
        <f t="shared" si="12"/>
        <v>0</v>
      </c>
      <c r="BS15" s="558">
        <f t="shared" si="13"/>
        <v>0</v>
      </c>
      <c r="BT15" s="558">
        <f t="shared" si="14"/>
        <v>834.4</v>
      </c>
      <c r="BU15" s="558">
        <f t="shared" si="15"/>
        <v>648.79999999999995</v>
      </c>
      <c r="BV15" s="558">
        <f t="shared" si="16"/>
        <v>1297.5999999999999</v>
      </c>
      <c r="BW15" s="558">
        <f t="shared" si="17"/>
        <v>0</v>
      </c>
      <c r="BX15" s="559">
        <f t="shared" si="18"/>
        <v>0</v>
      </c>
      <c r="BY15" s="16"/>
      <c r="BZ15" s="557">
        <f t="shared" si="20"/>
        <v>2780.7999999999997</v>
      </c>
      <c r="CA15" s="560">
        <f t="shared" si="21"/>
        <v>3475.9999999999995</v>
      </c>
      <c r="CB15" s="559">
        <f t="shared" si="19"/>
        <v>0</v>
      </c>
      <c r="CC15" s="16"/>
      <c r="CD15" s="16"/>
      <c r="CE15" s="16"/>
    </row>
    <row r="16" spans="2:84" s="198" customFormat="1" ht="31.8" thickBot="1">
      <c r="B16" s="304" t="s">
        <v>500</v>
      </c>
      <c r="C16" s="265" t="s">
        <v>162</v>
      </c>
      <c r="D16" s="432" t="s">
        <v>6</v>
      </c>
      <c r="E16" s="268">
        <v>0</v>
      </c>
      <c r="F16" s="275">
        <v>0</v>
      </c>
      <c r="G16" s="194"/>
      <c r="H16" s="268">
        <f t="shared" si="0"/>
        <v>0</v>
      </c>
      <c r="I16" s="307"/>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275" t="s">
        <v>19</v>
      </c>
      <c r="BF16" s="298" t="s">
        <v>19</v>
      </c>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3" ht="15" customHeight="1">
      <c r="T17" s="19"/>
      <c r="W17" s="18"/>
      <c r="BO17" s="16"/>
      <c r="BP17" s="16"/>
      <c r="BQ17" s="16"/>
    </row>
    <row r="18" spans="2:83" ht="16.2" thickBot="1">
      <c r="T18" s="19"/>
      <c r="W18" s="18"/>
      <c r="BO18" s="16"/>
      <c r="BP18" s="16"/>
      <c r="BQ18" s="16"/>
    </row>
    <row r="19" spans="2:83" s="9" customFormat="1" ht="39.9"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07"/>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row>
    <row r="20" spans="2:83" s="9" customFormat="1" ht="15.9"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08"/>
      <c r="BJ20" s="176" t="s">
        <v>387</v>
      </c>
      <c r="BK20" s="177" t="s">
        <v>387</v>
      </c>
      <c r="BL20" s="177" t="s">
        <v>387</v>
      </c>
      <c r="BM20" s="177" t="s">
        <v>387</v>
      </c>
      <c r="BN20" s="177" t="s">
        <v>387</v>
      </c>
      <c r="BO20" s="177" t="s">
        <v>387</v>
      </c>
      <c r="BP20" s="178" t="s">
        <v>387</v>
      </c>
      <c r="BR20" s="1021" t="s">
        <v>388</v>
      </c>
      <c r="BS20" s="1022"/>
      <c r="BT20" s="1022"/>
      <c r="BU20" s="1022"/>
      <c r="BV20" s="1022"/>
      <c r="BW20" s="1022"/>
      <c r="BX20" s="1023"/>
      <c r="BY20" s="569"/>
      <c r="BZ20" s="570">
        <f>SUM(BZ7:BZ16)</f>
        <v>70818.400000000009</v>
      </c>
      <c r="CA20" s="571">
        <f>SUM(CA7:CA16)</f>
        <v>88523</v>
      </c>
      <c r="CB20" s="571">
        <f>SUM(CB7:CB16)</f>
        <v>14000</v>
      </c>
      <c r="CC20" s="571">
        <f>SUM(AZ7:AZ16)</f>
        <v>10000</v>
      </c>
      <c r="CD20" s="572">
        <f>(CA20-BZ20)/BZ20</f>
        <v>0.24999999999999983</v>
      </c>
      <c r="CE20" s="573">
        <f>IF(CC20=0,0,(CB20-CC20)/CC20)</f>
        <v>0.4</v>
      </c>
    </row>
    <row r="21" spans="2:83" s="91" customFormat="1" ht="43.8"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09"/>
      <c r="BJ21" s="179">
        <f>SUM(BJ3:BJ16)</f>
        <v>0</v>
      </c>
      <c r="BK21" s="180">
        <f t="shared" ref="BK21:BP21" si="22">SUM(BK3:BK16)</f>
        <v>0</v>
      </c>
      <c r="BL21" s="180">
        <f t="shared" si="22"/>
        <v>228</v>
      </c>
      <c r="BM21" s="180">
        <f t="shared" si="22"/>
        <v>228</v>
      </c>
      <c r="BN21" s="180">
        <f t="shared" si="22"/>
        <v>352</v>
      </c>
      <c r="BO21" s="180">
        <f t="shared" si="22"/>
        <v>0</v>
      </c>
      <c r="BP21" s="181">
        <f t="shared" si="22"/>
        <v>0</v>
      </c>
      <c r="BR21" s="574">
        <f t="shared" ref="BR21:BX21" si="23">SUM(BR7:BR16)</f>
        <v>0</v>
      </c>
      <c r="BS21" s="575">
        <f t="shared" si="23"/>
        <v>0</v>
      </c>
      <c r="BT21" s="575">
        <f t="shared" si="23"/>
        <v>23780.400000000001</v>
      </c>
      <c r="BU21" s="575">
        <f t="shared" si="23"/>
        <v>18490.8</v>
      </c>
      <c r="BV21" s="575">
        <f t="shared" si="23"/>
        <v>28547.199999999997</v>
      </c>
      <c r="BW21" s="575">
        <f t="shared" si="23"/>
        <v>0</v>
      </c>
      <c r="BX21" s="576">
        <f t="shared" si="23"/>
        <v>0</v>
      </c>
      <c r="BY21" s="569"/>
      <c r="BZ21" s="569"/>
      <c r="CA21" s="569"/>
      <c r="CB21" s="569"/>
      <c r="CC21" s="569"/>
      <c r="CD21" s="569"/>
      <c r="CE21" s="569"/>
    </row>
    <row r="22" spans="2:83"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3" s="88" customFormat="1" ht="14.4">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3"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3"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3"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row>
    <row r="43" spans="2:83" s="88" customFormat="1" ht="16.2"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row>
    <row r="44" spans="2:83"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row>
    <row r="45" spans="2:83"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row>
    <row r="46" spans="2:83"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row>
    <row r="47" spans="2:83" s="9" customFormat="1" ht="16.2"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row>
    <row r="48" spans="2:83" s="91" customFormat="1" ht="43.8"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3"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row>
    <row r="50" spans="2:83" s="91" customFormat="1" ht="14.4">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3" s="91" customFormat="1" ht="14.4">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3" s="91" customFormat="1" ht="14.4">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3" s="91" customFormat="1" ht="14.4">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4.4">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4.4">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4.4">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4.4">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4.4">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4.4">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4.4">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4.4">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row>
    <row r="62" spans="2:83" s="91" customFormat="1" ht="14.4">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row>
    <row r="63" spans="2:83" s="91" customFormat="1" ht="14.4">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row>
    <row r="64" spans="2:83" s="88" customFormat="1" ht="14.4">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row>
    <row r="65" spans="2:83"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row>
    <row r="66" spans="2:83"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row>
    <row r="67" spans="2:83" s="88" customFormat="1" ht="16.2"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row>
    <row r="68" spans="2:83"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row>
    <row r="69" spans="2:83">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3">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3">
      <c r="T71" s="19"/>
      <c r="W71" s="18"/>
      <c r="BO71" s="16"/>
      <c r="BP71" s="16"/>
      <c r="BQ71" s="16"/>
      <c r="BR71" s="18"/>
      <c r="BS71" s="16"/>
      <c r="BT71" s="16"/>
      <c r="BU71" s="16"/>
      <c r="BV71" s="16"/>
      <c r="BW71" s="16"/>
      <c r="BX71" s="16"/>
      <c r="BY71" s="16"/>
      <c r="BZ71" s="16"/>
      <c r="CA71" s="16"/>
      <c r="CB71" s="16"/>
      <c r="CC71" s="16"/>
      <c r="CD71" s="16"/>
      <c r="CE71" s="16"/>
    </row>
    <row r="72" spans="2:83">
      <c r="T72" s="19"/>
      <c r="W72" s="18"/>
      <c r="BO72" s="16"/>
      <c r="BP72" s="16"/>
      <c r="BQ72" s="16"/>
      <c r="BR72" s="18"/>
      <c r="BS72" s="16"/>
      <c r="BT72" s="16"/>
      <c r="BU72" s="16"/>
      <c r="BV72" s="16"/>
      <c r="BW72" s="16"/>
      <c r="BX72" s="16"/>
      <c r="BY72" s="16"/>
      <c r="BZ72" s="16"/>
      <c r="CA72" s="16"/>
      <c r="CB72" s="16"/>
      <c r="CC72" s="16"/>
      <c r="CD72" s="16"/>
      <c r="CE72" s="16"/>
    </row>
    <row r="73" spans="2:83">
      <c r="T73" s="19"/>
      <c r="W73" s="18"/>
      <c r="BO73" s="16"/>
      <c r="BP73" s="16"/>
      <c r="BQ73" s="16"/>
      <c r="BR73" s="18"/>
      <c r="BS73" s="16"/>
      <c r="BT73" s="16"/>
      <c r="BU73" s="16"/>
      <c r="BV73" s="16"/>
      <c r="BW73" s="16"/>
      <c r="BX73" s="16"/>
      <c r="BY73" s="16"/>
      <c r="BZ73" s="16"/>
      <c r="CA73" s="16"/>
      <c r="CB73" s="16"/>
      <c r="CC73" s="16"/>
      <c r="CD73" s="16"/>
      <c r="CE73" s="16"/>
    </row>
    <row r="74" spans="2:83">
      <c r="T74" s="19"/>
      <c r="W74" s="18"/>
      <c r="BO74" s="16"/>
      <c r="BP74" s="16"/>
      <c r="BQ74" s="16"/>
      <c r="BR74" s="18"/>
      <c r="BS74" s="16"/>
      <c r="BT74" s="16"/>
      <c r="BU74" s="16"/>
      <c r="BV74" s="16"/>
      <c r="BW74" s="16"/>
      <c r="BX74" s="16"/>
      <c r="BY74" s="16"/>
      <c r="BZ74" s="16"/>
      <c r="CA74" s="16"/>
      <c r="CB74" s="16"/>
      <c r="CC74" s="16"/>
      <c r="CD74" s="16"/>
      <c r="CE74" s="16"/>
    </row>
    <row r="75" spans="2:83">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3">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3">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3">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3">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3">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R4:BX4"/>
    <mergeCell ref="BZ5:BZ6"/>
    <mergeCell ref="CA5:CA6"/>
    <mergeCell ref="CB5:CB6"/>
    <mergeCell ref="BR20:BX20"/>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B4:BC5"/>
    <mergeCell ref="AE4:AE6"/>
    <mergeCell ref="AF4:AN4"/>
    <mergeCell ref="AN5:AN6"/>
    <mergeCell ref="AR5:AR6"/>
    <mergeCell ref="AW4:AW6"/>
    <mergeCell ref="AX4:AX5"/>
    <mergeCell ref="AY4:AY6"/>
    <mergeCell ref="AJ5:AJ6"/>
    <mergeCell ref="AK5:AK6"/>
    <mergeCell ref="AL5:AL6"/>
    <mergeCell ref="AM5:AM6"/>
    <mergeCell ref="L48:M48"/>
    <mergeCell ref="AS5:AS6"/>
    <mergeCell ref="AT5:AT6"/>
    <mergeCell ref="AU5:AU6"/>
    <mergeCell ref="AF5:AF6"/>
    <mergeCell ref="AG5:AG6"/>
    <mergeCell ref="AH5:AH6"/>
    <mergeCell ref="AI5:AI6"/>
    <mergeCell ref="T4:T6"/>
    <mergeCell ref="U4:U5"/>
    <mergeCell ref="V4:V6"/>
    <mergeCell ref="P4:S4"/>
    <mergeCell ref="L21:M21"/>
    <mergeCell ref="B2:C2"/>
    <mergeCell ref="AV5:AV6"/>
    <mergeCell ref="AO4:AO6"/>
    <mergeCell ref="AP4:AP5"/>
    <mergeCell ref="AQ4:AQ6"/>
    <mergeCell ref="AR4:AV4"/>
    <mergeCell ref="H4:H5"/>
  </mergeCells>
  <hyperlinks>
    <hyperlink ref="I75" r:id="rId1" display="Commercially Available" xr:uid="{00000000-0004-0000-1500-000000000000}"/>
    <hyperlink ref="I76" r:id="rId2" display="Commercially Available" xr:uid="{00000000-0004-0000-1500-000001000000}"/>
    <hyperlink ref="I77" r:id="rId3" display="Commercially Available" xr:uid="{00000000-0004-0000-1500-000002000000}"/>
    <hyperlink ref="B2" location="Navigation!A1" display="Return to Navigation Page" xr:uid="{00000000-0004-0000-1500-000003000000}"/>
    <hyperlink ref="C2" location="Navigation!A1" display="Navigation!A1" xr:uid="{00000000-0004-0000-1500-00000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B1:CF225"/>
  <sheetViews>
    <sheetView zoomScale="60" zoomScaleNormal="60" workbookViewId="0">
      <selection activeCell="D8" sqref="D8"/>
    </sheetView>
  </sheetViews>
  <sheetFormatPr defaultColWidth="11" defaultRowHeight="15.6"/>
  <cols>
    <col min="1" max="1" width="1.5" style="16" customWidth="1"/>
    <col min="2" max="2" width="24.8984375" style="16" customWidth="1"/>
    <col min="3" max="3" width="42.8984375" style="16" customWidth="1"/>
    <col min="4" max="4" width="30.8984375" style="17" customWidth="1"/>
    <col min="5" max="5" width="10.8984375" style="18" customWidth="1"/>
    <col min="6" max="6" width="14.8984375" style="18" customWidth="1"/>
    <col min="7" max="7" width="1.8984375" style="18" customWidth="1"/>
    <col min="8" max="8" width="10.8984375" style="18" customWidth="1"/>
    <col min="9" max="9" width="1.8984375" style="18" customWidth="1"/>
    <col min="10" max="12" width="12.8984375" style="18" customWidth="1"/>
    <col min="13" max="13" width="1.8984375" style="18" customWidth="1"/>
    <col min="14" max="14" width="10.8984375" style="18" customWidth="1"/>
    <col min="15" max="15" width="1.8984375" style="18" customWidth="1"/>
    <col min="16" max="19" width="12.8984375" style="18" customWidth="1"/>
    <col min="20" max="20" width="1.8984375" style="18" customWidth="1"/>
    <col min="21" max="21" width="10.8984375" style="18" customWidth="1"/>
    <col min="22" max="22" width="1.8984375" style="18" customWidth="1"/>
    <col min="23" max="23" width="12.8984375" style="19" customWidth="1"/>
    <col min="24" max="28" width="12.8984375" style="18" customWidth="1"/>
    <col min="29" max="29" width="1.8984375" style="18" customWidth="1"/>
    <col min="30" max="30" width="10.8984375" style="18" customWidth="1"/>
    <col min="31" max="31" width="1.8984375" style="18" customWidth="1"/>
    <col min="32" max="32" width="12.8984375" style="18" customWidth="1"/>
    <col min="33" max="33" width="10.8984375" style="18" customWidth="1"/>
    <col min="34" max="34" width="14.8984375" style="18" customWidth="1"/>
    <col min="35" max="38" width="10.8984375" style="18" customWidth="1"/>
    <col min="39" max="39" width="13.8984375" style="18" customWidth="1"/>
    <col min="40" max="40" width="16.8984375" style="18" customWidth="1"/>
    <col min="41" max="41" width="1.8984375" style="18" customWidth="1"/>
    <col min="42" max="42" width="10.8984375" style="18" customWidth="1"/>
    <col min="43" max="43" width="1.8984375" style="18" customWidth="1"/>
    <col min="44" max="48" width="10.8984375" style="18" customWidth="1"/>
    <col min="49" max="49" width="1.8984375" style="18" customWidth="1"/>
    <col min="50" max="50" width="10.8984375" style="18" customWidth="1"/>
    <col min="51" max="51" width="1.8984375" style="18" customWidth="1"/>
    <col min="52" max="52" width="15.8984375" style="18" customWidth="1"/>
    <col min="53" max="53" width="1.8984375" style="18" customWidth="1"/>
    <col min="54" max="55" width="10.8984375" style="18" customWidth="1"/>
    <col min="56" max="56" width="1.8984375" style="18" customWidth="1"/>
    <col min="57" max="57" width="60.8984375" style="18" customWidth="1"/>
    <col min="58" max="58" width="1.8984375" style="18" customWidth="1"/>
    <col min="59" max="60" width="50.8984375" style="18" customWidth="1"/>
    <col min="61" max="61" width="1.8984375" style="18" customWidth="1"/>
    <col min="62" max="62" width="13.8984375" style="18" customWidth="1"/>
    <col min="63" max="68" width="10.8984375" style="18" customWidth="1"/>
    <col min="69" max="69" width="11" style="18"/>
    <col min="70" max="70" width="14.8984375" style="9" customWidth="1"/>
    <col min="71" max="71" width="11.09765625" style="9" bestFit="1" customWidth="1"/>
    <col min="72" max="72" width="11.3984375" style="9" bestFit="1" customWidth="1"/>
    <col min="73" max="74" width="11.09765625" style="9" bestFit="1" customWidth="1"/>
    <col min="75" max="75" width="11" style="9"/>
    <col min="76" max="76" width="13.09765625" style="9" customWidth="1"/>
    <col min="77" max="77" width="11" style="9"/>
    <col min="78" max="80" width="15.59765625" style="9" customWidth="1"/>
    <col min="81" max="81" width="17.5" style="9" customWidth="1"/>
    <col min="82" max="82" width="18.3984375" style="9" customWidth="1"/>
    <col min="83" max="83" width="17.8984375" style="9" customWidth="1"/>
    <col min="84" max="16384" width="11" style="16"/>
  </cols>
  <sheetData>
    <row r="1" spans="2:84" s="9" customFormat="1" ht="16.2"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 customHeight="1" thickBot="1">
      <c r="B4" s="1024" t="s">
        <v>527</v>
      </c>
      <c r="C4" s="44" t="s">
        <v>417</v>
      </c>
      <c r="D4" s="1003" t="s">
        <v>7</v>
      </c>
      <c r="E4" s="988"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R4" s="924" t="s">
        <v>359</v>
      </c>
      <c r="BS4" s="925"/>
      <c r="BT4" s="925"/>
      <c r="BU4" s="925"/>
      <c r="BV4" s="925"/>
      <c r="BW4" s="925"/>
      <c r="BX4" s="926"/>
      <c r="BY4" s="9"/>
      <c r="BZ4" s="9"/>
      <c r="CA4" s="9"/>
      <c r="CB4" s="9"/>
      <c r="CC4" s="9"/>
      <c r="CD4" s="9"/>
      <c r="CE4" s="9"/>
    </row>
    <row r="5" spans="2:84" s="37" customFormat="1" ht="42" customHeight="1" thickBot="1">
      <c r="B5" s="1025"/>
      <c r="C5" s="64" t="s">
        <v>173</v>
      </c>
      <c r="D5" s="1004"/>
      <c r="E5" s="989"/>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15" t="s">
        <v>360</v>
      </c>
      <c r="CA5" s="1017" t="s">
        <v>390</v>
      </c>
      <c r="CB5" s="1019" t="s">
        <v>391</v>
      </c>
      <c r="CC5" s="15"/>
      <c r="CD5" s="15"/>
      <c r="CE5" s="15"/>
    </row>
    <row r="6" spans="2:84" s="15" customFormat="1" ht="41.1" customHeight="1" thickBot="1">
      <c r="B6" s="1025"/>
      <c r="C6" s="60" t="s">
        <v>68</v>
      </c>
      <c r="D6" s="1005"/>
      <c r="E6" s="1006"/>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16"/>
      <c r="CA6" s="1018"/>
      <c r="CB6" s="1020"/>
      <c r="CC6" s="9"/>
      <c r="CD6" s="9"/>
      <c r="CE6" s="9"/>
    </row>
    <row r="7" spans="2:84" s="2" customFormat="1" ht="94.2" thickBot="1">
      <c r="B7" s="286" t="s">
        <v>501</v>
      </c>
      <c r="C7" s="261" t="s">
        <v>163</v>
      </c>
      <c r="D7" s="422" t="s">
        <v>207</v>
      </c>
      <c r="E7" s="266">
        <v>40</v>
      </c>
      <c r="F7" s="273">
        <v>0</v>
      </c>
      <c r="G7" s="269"/>
      <c r="H7" s="266">
        <f t="shared" ref="H7:H16" si="0">SUM(I7:M7)</f>
        <v>32</v>
      </c>
      <c r="I7" s="271" t="s">
        <v>19</v>
      </c>
      <c r="J7" s="276">
        <v>0</v>
      </c>
      <c r="K7" s="187">
        <v>32</v>
      </c>
      <c r="L7" s="281">
        <v>0</v>
      </c>
      <c r="M7" s="269"/>
      <c r="N7" s="266">
        <f t="shared" ref="N7:N16" si="1">SUM(O7:T7)</f>
        <v>32</v>
      </c>
      <c r="O7" s="269"/>
      <c r="P7" s="276">
        <v>0</v>
      </c>
      <c r="Q7" s="187">
        <v>0</v>
      </c>
      <c r="R7" s="187">
        <v>0</v>
      </c>
      <c r="S7" s="281">
        <v>32</v>
      </c>
      <c r="T7" s="269"/>
      <c r="U7" s="266">
        <f t="shared" ref="U7:U16" si="2">SUM(V7:AC7)</f>
        <v>32</v>
      </c>
      <c r="V7" s="269"/>
      <c r="W7" s="276">
        <v>0</v>
      </c>
      <c r="X7" s="187">
        <v>32</v>
      </c>
      <c r="Y7" s="187">
        <v>0</v>
      </c>
      <c r="Z7" s="187">
        <v>0</v>
      </c>
      <c r="AA7" s="187">
        <v>0</v>
      </c>
      <c r="AB7" s="281">
        <v>0</v>
      </c>
      <c r="AC7" s="269"/>
      <c r="AD7" s="290">
        <f t="shared" ref="AD7:AD16" si="3">SUM(AE7:AO7)</f>
        <v>64</v>
      </c>
      <c r="AE7" s="269"/>
      <c r="AF7" s="276">
        <v>32</v>
      </c>
      <c r="AG7" s="187">
        <v>32</v>
      </c>
      <c r="AH7" s="414">
        <v>0</v>
      </c>
      <c r="AI7" s="410">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458"/>
      <c r="BF7" s="296" t="s">
        <v>19</v>
      </c>
      <c r="BG7" s="455" t="s">
        <v>272</v>
      </c>
      <c r="BH7" s="277" t="s">
        <v>273</v>
      </c>
      <c r="BI7" s="269"/>
      <c r="BJ7" s="202">
        <f t="shared" ref="BJ7:BJ16" si="5">F7</f>
        <v>0</v>
      </c>
      <c r="BK7" s="39">
        <f t="shared" ref="BK7:BK16" si="6">H7</f>
        <v>32</v>
      </c>
      <c r="BL7" s="39">
        <f t="shared" ref="BL7:BL16" si="7">N7</f>
        <v>32</v>
      </c>
      <c r="BM7" s="39">
        <f t="shared" ref="BM7:BM16" si="8">U7</f>
        <v>32</v>
      </c>
      <c r="BN7" s="39">
        <f t="shared" ref="BN7:BN16" si="9">AD7</f>
        <v>64</v>
      </c>
      <c r="BO7" s="39">
        <f t="shared" ref="BO7:BO16" si="10">AP7</f>
        <v>0</v>
      </c>
      <c r="BP7" s="40">
        <f t="shared" ref="BP7:BP16" si="11">AX7</f>
        <v>0</v>
      </c>
      <c r="BR7" s="553">
        <f t="shared" ref="BR7:BR16" si="12">F7*BR$6</f>
        <v>0</v>
      </c>
      <c r="BS7" s="554">
        <f t="shared" ref="BS7:BS16" si="13">H7*BS$6</f>
        <v>3888</v>
      </c>
      <c r="BT7" s="554">
        <f t="shared" ref="BT7:BT16" si="14">N7*BT$6</f>
        <v>3337.6</v>
      </c>
      <c r="BU7" s="554">
        <f t="shared" ref="BU7:BU16" si="15">U7*BU$6</f>
        <v>2595.1999999999998</v>
      </c>
      <c r="BV7" s="554">
        <f t="shared" ref="BV7:BV16" si="16">AD7*BV$6</f>
        <v>5190.3999999999996</v>
      </c>
      <c r="BW7" s="554">
        <f t="shared" ref="BW7:BW16" si="17">AP7*BW$6</f>
        <v>0</v>
      </c>
      <c r="BX7" s="555">
        <f t="shared" ref="BX7:BX16" si="18">AX7*BX$6</f>
        <v>0</v>
      </c>
      <c r="BY7" s="9"/>
      <c r="BZ7" s="553">
        <f>SUM(BR7:BX7)</f>
        <v>15011.199999999999</v>
      </c>
      <c r="CA7" s="556">
        <f>BZ7*(1+BB7)</f>
        <v>18764</v>
      </c>
      <c r="CB7" s="555">
        <f t="shared" ref="CB7:CB16" si="19">AZ7*(1+BC7)</f>
        <v>0</v>
      </c>
      <c r="CC7" s="9"/>
      <c r="CD7" s="9"/>
      <c r="CE7" s="9"/>
    </row>
    <row r="8" spans="2:84" s="2" customFormat="1" ht="109.2">
      <c r="B8" s="287" t="s">
        <v>502</v>
      </c>
      <c r="C8" s="262" t="s">
        <v>164</v>
      </c>
      <c r="D8" s="422" t="s">
        <v>256</v>
      </c>
      <c r="E8" s="267">
        <v>40</v>
      </c>
      <c r="F8" s="274">
        <v>0</v>
      </c>
      <c r="G8" s="213"/>
      <c r="H8" s="267">
        <f t="shared" si="0"/>
        <v>0</v>
      </c>
      <c r="I8" s="213" t="s">
        <v>19</v>
      </c>
      <c r="J8" s="278">
        <v>0</v>
      </c>
      <c r="K8" s="190">
        <v>0</v>
      </c>
      <c r="L8" s="280">
        <v>0</v>
      </c>
      <c r="M8" s="213"/>
      <c r="N8" s="267">
        <f t="shared" si="1"/>
        <v>32</v>
      </c>
      <c r="O8" s="213"/>
      <c r="P8" s="278">
        <v>0</v>
      </c>
      <c r="Q8" s="190">
        <v>0</v>
      </c>
      <c r="R8" s="190">
        <v>0</v>
      </c>
      <c r="S8" s="280">
        <v>32</v>
      </c>
      <c r="T8" s="213"/>
      <c r="U8" s="267">
        <f t="shared" si="2"/>
        <v>8</v>
      </c>
      <c r="V8" s="213"/>
      <c r="W8" s="278">
        <v>4</v>
      </c>
      <c r="X8" s="190">
        <v>4</v>
      </c>
      <c r="Y8" s="190">
        <v>0</v>
      </c>
      <c r="Z8" s="190">
        <v>0</v>
      </c>
      <c r="AA8" s="190">
        <v>0</v>
      </c>
      <c r="AB8" s="280">
        <v>0</v>
      </c>
      <c r="AC8" s="213"/>
      <c r="AD8" s="291">
        <f t="shared" si="3"/>
        <v>0</v>
      </c>
      <c r="AE8" s="213"/>
      <c r="AF8" s="278">
        <v>0</v>
      </c>
      <c r="AG8" s="190">
        <v>0</v>
      </c>
      <c r="AH8" s="413">
        <v>0</v>
      </c>
      <c r="AI8" s="411">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97" t="s">
        <v>19</v>
      </c>
      <c r="BG8" s="456" t="s">
        <v>272</v>
      </c>
      <c r="BH8" s="279" t="s">
        <v>273</v>
      </c>
      <c r="BI8" s="213"/>
      <c r="BJ8" s="203">
        <f t="shared" si="5"/>
        <v>0</v>
      </c>
      <c r="BK8" s="38">
        <f t="shared" si="6"/>
        <v>0</v>
      </c>
      <c r="BL8" s="38">
        <f t="shared" si="7"/>
        <v>32</v>
      </c>
      <c r="BM8" s="38">
        <f t="shared" si="8"/>
        <v>8</v>
      </c>
      <c r="BN8" s="38">
        <f t="shared" si="9"/>
        <v>0</v>
      </c>
      <c r="BO8" s="38">
        <f t="shared" si="10"/>
        <v>0</v>
      </c>
      <c r="BP8" s="41">
        <f t="shared" si="11"/>
        <v>0</v>
      </c>
      <c r="BR8" s="557">
        <f t="shared" si="12"/>
        <v>0</v>
      </c>
      <c r="BS8" s="558">
        <f t="shared" si="13"/>
        <v>0</v>
      </c>
      <c r="BT8" s="558">
        <f t="shared" si="14"/>
        <v>3337.6</v>
      </c>
      <c r="BU8" s="558">
        <f t="shared" si="15"/>
        <v>648.79999999999995</v>
      </c>
      <c r="BV8" s="558">
        <f t="shared" si="16"/>
        <v>0</v>
      </c>
      <c r="BW8" s="558">
        <f t="shared" si="17"/>
        <v>0</v>
      </c>
      <c r="BX8" s="559">
        <f t="shared" si="18"/>
        <v>0</v>
      </c>
      <c r="BY8" s="9"/>
      <c r="BZ8" s="557">
        <f t="shared" ref="BZ8:BZ16" si="20">SUM(BR8:BX8)</f>
        <v>3986.3999999999996</v>
      </c>
      <c r="CA8" s="560">
        <f t="shared" ref="CA8:CA16" si="21">BZ8*(1+BB8)</f>
        <v>4983</v>
      </c>
      <c r="CB8" s="559">
        <f t="shared" si="19"/>
        <v>0</v>
      </c>
      <c r="CC8" s="9"/>
      <c r="CD8" s="9"/>
      <c r="CE8" s="9"/>
    </row>
    <row r="9" spans="2:84" s="2" customFormat="1" ht="124.8">
      <c r="B9" s="287" t="s">
        <v>503</v>
      </c>
      <c r="C9" s="262" t="s">
        <v>165</v>
      </c>
      <c r="D9" s="423" t="s">
        <v>257</v>
      </c>
      <c r="E9" s="267">
        <v>10</v>
      </c>
      <c r="F9" s="274">
        <v>0</v>
      </c>
      <c r="G9" s="213"/>
      <c r="H9" s="267">
        <f t="shared" si="0"/>
        <v>8</v>
      </c>
      <c r="I9" s="213" t="s">
        <v>19</v>
      </c>
      <c r="J9" s="278">
        <v>0</v>
      </c>
      <c r="K9" s="190">
        <v>8</v>
      </c>
      <c r="L9" s="280">
        <v>0</v>
      </c>
      <c r="M9" s="213"/>
      <c r="N9" s="267">
        <f t="shared" si="1"/>
        <v>8</v>
      </c>
      <c r="O9" s="213"/>
      <c r="P9" s="278">
        <v>0</v>
      </c>
      <c r="Q9" s="190">
        <v>0</v>
      </c>
      <c r="R9" s="190">
        <v>0</v>
      </c>
      <c r="S9" s="280">
        <v>8</v>
      </c>
      <c r="T9" s="213"/>
      <c r="U9" s="267">
        <f t="shared" si="2"/>
        <v>0</v>
      </c>
      <c r="V9" s="213"/>
      <c r="W9" s="278">
        <v>0</v>
      </c>
      <c r="X9" s="190">
        <v>0</v>
      </c>
      <c r="Y9" s="190">
        <v>0</v>
      </c>
      <c r="Z9" s="190">
        <v>0</v>
      </c>
      <c r="AA9" s="190">
        <v>0</v>
      </c>
      <c r="AB9" s="280">
        <v>0</v>
      </c>
      <c r="AC9" s="213"/>
      <c r="AD9" s="291">
        <f t="shared" si="3"/>
        <v>0</v>
      </c>
      <c r="AE9" s="213"/>
      <c r="AF9" s="278">
        <v>0</v>
      </c>
      <c r="AG9" s="190">
        <v>0</v>
      </c>
      <c r="AH9" s="413">
        <v>0</v>
      </c>
      <c r="AI9" s="411">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97" t="s">
        <v>19</v>
      </c>
      <c r="BG9" s="456" t="s">
        <v>272</v>
      </c>
      <c r="BH9" s="279" t="s">
        <v>273</v>
      </c>
      <c r="BI9" s="213"/>
      <c r="BJ9" s="203">
        <f t="shared" si="5"/>
        <v>0</v>
      </c>
      <c r="BK9" s="38">
        <f t="shared" si="6"/>
        <v>8</v>
      </c>
      <c r="BL9" s="38">
        <f t="shared" si="7"/>
        <v>8</v>
      </c>
      <c r="BM9" s="38">
        <f t="shared" si="8"/>
        <v>0</v>
      </c>
      <c r="BN9" s="38">
        <f t="shared" si="9"/>
        <v>0</v>
      </c>
      <c r="BO9" s="38">
        <f t="shared" si="10"/>
        <v>0</v>
      </c>
      <c r="BP9" s="41">
        <f t="shared" si="11"/>
        <v>0</v>
      </c>
      <c r="BR9" s="557">
        <f t="shared" si="12"/>
        <v>0</v>
      </c>
      <c r="BS9" s="558">
        <f t="shared" si="13"/>
        <v>972</v>
      </c>
      <c r="BT9" s="558">
        <f t="shared" si="14"/>
        <v>834.4</v>
      </c>
      <c r="BU9" s="558">
        <f t="shared" si="15"/>
        <v>0</v>
      </c>
      <c r="BV9" s="558">
        <f t="shared" si="16"/>
        <v>0</v>
      </c>
      <c r="BW9" s="558">
        <f t="shared" si="17"/>
        <v>0</v>
      </c>
      <c r="BX9" s="559">
        <f t="shared" si="18"/>
        <v>0</v>
      </c>
      <c r="BY9" s="9"/>
      <c r="BZ9" s="557">
        <f t="shared" si="20"/>
        <v>1806.4</v>
      </c>
      <c r="CA9" s="560">
        <f t="shared" si="21"/>
        <v>2258</v>
      </c>
      <c r="CB9" s="559">
        <f t="shared" si="19"/>
        <v>0</v>
      </c>
      <c r="CC9" s="9"/>
      <c r="CD9" s="9"/>
      <c r="CE9" s="9"/>
    </row>
    <row r="10" spans="2:84" s="2" customFormat="1" ht="109.2">
      <c r="B10" s="287" t="s">
        <v>504</v>
      </c>
      <c r="C10" s="262" t="s">
        <v>172</v>
      </c>
      <c r="D10" s="312" t="s">
        <v>258</v>
      </c>
      <c r="E10" s="267">
        <v>10</v>
      </c>
      <c r="F10" s="274">
        <v>0</v>
      </c>
      <c r="G10" s="213"/>
      <c r="H10" s="267">
        <f t="shared" si="0"/>
        <v>8</v>
      </c>
      <c r="I10" s="213" t="s">
        <v>19</v>
      </c>
      <c r="J10" s="278">
        <v>0</v>
      </c>
      <c r="K10" s="190">
        <v>8</v>
      </c>
      <c r="L10" s="280">
        <v>0</v>
      </c>
      <c r="M10" s="213"/>
      <c r="N10" s="267">
        <f t="shared" si="1"/>
        <v>8</v>
      </c>
      <c r="O10" s="213"/>
      <c r="P10" s="278">
        <v>0</v>
      </c>
      <c r="Q10" s="190">
        <v>0</v>
      </c>
      <c r="R10" s="190">
        <v>0</v>
      </c>
      <c r="S10" s="280">
        <v>8</v>
      </c>
      <c r="T10" s="213"/>
      <c r="U10" s="267">
        <f t="shared" si="2"/>
        <v>16</v>
      </c>
      <c r="V10" s="213"/>
      <c r="W10" s="278">
        <v>8</v>
      </c>
      <c r="X10" s="190">
        <v>8</v>
      </c>
      <c r="Y10" s="190">
        <v>0</v>
      </c>
      <c r="Z10" s="190">
        <v>0</v>
      </c>
      <c r="AA10" s="190">
        <v>0</v>
      </c>
      <c r="AB10" s="280">
        <v>0</v>
      </c>
      <c r="AC10" s="213"/>
      <c r="AD10" s="291">
        <f t="shared" si="3"/>
        <v>16</v>
      </c>
      <c r="AE10" s="213"/>
      <c r="AF10" s="278">
        <v>8</v>
      </c>
      <c r="AG10" s="190">
        <v>8</v>
      </c>
      <c r="AH10" s="413">
        <v>0</v>
      </c>
      <c r="AI10" s="411">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97" t="s">
        <v>19</v>
      </c>
      <c r="BG10" s="456" t="s">
        <v>272</v>
      </c>
      <c r="BH10" s="279" t="s">
        <v>273</v>
      </c>
      <c r="BI10" s="213"/>
      <c r="BJ10" s="203">
        <f t="shared" si="5"/>
        <v>0</v>
      </c>
      <c r="BK10" s="38">
        <f t="shared" si="6"/>
        <v>8</v>
      </c>
      <c r="BL10" s="38">
        <f t="shared" si="7"/>
        <v>8</v>
      </c>
      <c r="BM10" s="38">
        <f t="shared" si="8"/>
        <v>16</v>
      </c>
      <c r="BN10" s="38">
        <f t="shared" si="9"/>
        <v>16</v>
      </c>
      <c r="BO10" s="38">
        <f t="shared" si="10"/>
        <v>0</v>
      </c>
      <c r="BP10" s="41">
        <f t="shared" si="11"/>
        <v>0</v>
      </c>
      <c r="BR10" s="557">
        <f t="shared" si="12"/>
        <v>0</v>
      </c>
      <c r="BS10" s="558">
        <f t="shared" si="13"/>
        <v>972</v>
      </c>
      <c r="BT10" s="558">
        <f t="shared" si="14"/>
        <v>834.4</v>
      </c>
      <c r="BU10" s="558">
        <f t="shared" si="15"/>
        <v>1297.5999999999999</v>
      </c>
      <c r="BV10" s="558">
        <f t="shared" si="16"/>
        <v>1297.5999999999999</v>
      </c>
      <c r="BW10" s="558">
        <f t="shared" si="17"/>
        <v>0</v>
      </c>
      <c r="BX10" s="559">
        <f t="shared" si="18"/>
        <v>0</v>
      </c>
      <c r="BY10" s="9"/>
      <c r="BZ10" s="557">
        <f t="shared" si="20"/>
        <v>4401.6000000000004</v>
      </c>
      <c r="CA10" s="560">
        <f t="shared" si="21"/>
        <v>5502</v>
      </c>
      <c r="CB10" s="559">
        <f t="shared" si="19"/>
        <v>0</v>
      </c>
      <c r="CC10" s="9"/>
      <c r="CD10" s="9"/>
      <c r="CE10" s="9"/>
    </row>
    <row r="11" spans="2:84" s="2" customFormat="1" ht="46.8">
      <c r="B11" s="287" t="s">
        <v>505</v>
      </c>
      <c r="C11" s="262" t="s">
        <v>166</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413">
        <v>0</v>
      </c>
      <c r="AI11" s="411">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274" t="s">
        <v>19</v>
      </c>
      <c r="BF11" s="297" t="s">
        <v>19</v>
      </c>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09.2">
      <c r="B12" s="287" t="s">
        <v>506</v>
      </c>
      <c r="C12" s="264" t="s">
        <v>167</v>
      </c>
      <c r="D12" s="427" t="s">
        <v>259</v>
      </c>
      <c r="E12" s="267">
        <v>30</v>
      </c>
      <c r="F12" s="274">
        <v>0</v>
      </c>
      <c r="G12" s="213"/>
      <c r="H12" s="267">
        <f t="shared" si="0"/>
        <v>0</v>
      </c>
      <c r="I12" s="272" t="s">
        <v>19</v>
      </c>
      <c r="J12" s="278">
        <v>0</v>
      </c>
      <c r="K12" s="190">
        <v>0</v>
      </c>
      <c r="L12" s="280">
        <v>0</v>
      </c>
      <c r="M12" s="213"/>
      <c r="N12" s="267">
        <f t="shared" si="1"/>
        <v>24</v>
      </c>
      <c r="O12" s="213"/>
      <c r="P12" s="278">
        <v>0</v>
      </c>
      <c r="Q12" s="190">
        <v>0</v>
      </c>
      <c r="R12" s="190">
        <v>0</v>
      </c>
      <c r="S12" s="280">
        <v>24</v>
      </c>
      <c r="T12" s="213"/>
      <c r="U12" s="267">
        <f t="shared" si="2"/>
        <v>0</v>
      </c>
      <c r="V12" s="213"/>
      <c r="W12" s="278">
        <v>0</v>
      </c>
      <c r="X12" s="190">
        <v>0</v>
      </c>
      <c r="Y12" s="190">
        <v>0</v>
      </c>
      <c r="Z12" s="190">
        <v>0</v>
      </c>
      <c r="AA12" s="190">
        <v>0</v>
      </c>
      <c r="AB12" s="280">
        <v>0</v>
      </c>
      <c r="AC12" s="213"/>
      <c r="AD12" s="291">
        <f t="shared" si="3"/>
        <v>48</v>
      </c>
      <c r="AE12" s="213"/>
      <c r="AF12" s="278">
        <v>24</v>
      </c>
      <c r="AG12" s="190">
        <v>24</v>
      </c>
      <c r="AH12" s="413">
        <v>0</v>
      </c>
      <c r="AI12" s="411">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97" t="s">
        <v>19</v>
      </c>
      <c r="BG12" s="456" t="s">
        <v>272</v>
      </c>
      <c r="BH12" s="279" t="s">
        <v>273</v>
      </c>
      <c r="BI12" s="213"/>
      <c r="BJ12" s="300">
        <f t="shared" si="5"/>
        <v>0</v>
      </c>
      <c r="BK12" s="38">
        <f t="shared" si="6"/>
        <v>0</v>
      </c>
      <c r="BL12" s="38">
        <f t="shared" si="7"/>
        <v>24</v>
      </c>
      <c r="BM12" s="38">
        <f t="shared" si="8"/>
        <v>0</v>
      </c>
      <c r="BN12" s="38">
        <f t="shared" si="9"/>
        <v>48</v>
      </c>
      <c r="BO12" s="38">
        <f t="shared" si="10"/>
        <v>0</v>
      </c>
      <c r="BP12" s="41">
        <f t="shared" si="11"/>
        <v>0</v>
      </c>
      <c r="BR12" s="557">
        <f t="shared" si="12"/>
        <v>0</v>
      </c>
      <c r="BS12" s="558">
        <f t="shared" si="13"/>
        <v>0</v>
      </c>
      <c r="BT12" s="558">
        <f t="shared" si="14"/>
        <v>2503.1999999999998</v>
      </c>
      <c r="BU12" s="558">
        <f t="shared" si="15"/>
        <v>0</v>
      </c>
      <c r="BV12" s="558">
        <f t="shared" si="16"/>
        <v>3892.7999999999997</v>
      </c>
      <c r="BW12" s="558">
        <f t="shared" si="17"/>
        <v>0</v>
      </c>
      <c r="BX12" s="559">
        <f t="shared" si="18"/>
        <v>0</v>
      </c>
      <c r="BY12" s="9"/>
      <c r="BZ12" s="557">
        <f t="shared" si="20"/>
        <v>6396</v>
      </c>
      <c r="CA12" s="560">
        <f t="shared" si="21"/>
        <v>7995</v>
      </c>
      <c r="CB12" s="559">
        <f t="shared" si="19"/>
        <v>0</v>
      </c>
      <c r="CC12" s="9"/>
      <c r="CD12" s="9"/>
      <c r="CE12" s="9"/>
    </row>
    <row r="13" spans="2:84" s="197" customFormat="1" ht="93.6">
      <c r="B13" s="287" t="s">
        <v>507</v>
      </c>
      <c r="C13" s="264" t="s">
        <v>168</v>
      </c>
      <c r="D13" s="425" t="s">
        <v>260</v>
      </c>
      <c r="E13" s="267">
        <v>20</v>
      </c>
      <c r="F13" s="274">
        <v>0</v>
      </c>
      <c r="G13" s="213"/>
      <c r="H13" s="267">
        <f t="shared" si="0"/>
        <v>0</v>
      </c>
      <c r="I13" s="213" t="s">
        <v>19</v>
      </c>
      <c r="J13" s="278">
        <v>0</v>
      </c>
      <c r="K13" s="190">
        <v>0</v>
      </c>
      <c r="L13" s="280">
        <v>0</v>
      </c>
      <c r="M13" s="213"/>
      <c r="N13" s="267">
        <f t="shared" si="1"/>
        <v>16</v>
      </c>
      <c r="O13" s="213"/>
      <c r="P13" s="278">
        <v>0</v>
      </c>
      <c r="Q13" s="190">
        <v>0</v>
      </c>
      <c r="R13" s="190">
        <v>0</v>
      </c>
      <c r="S13" s="280">
        <v>16</v>
      </c>
      <c r="T13" s="213"/>
      <c r="U13" s="267">
        <f t="shared" si="2"/>
        <v>8</v>
      </c>
      <c r="V13" s="213"/>
      <c r="W13" s="278">
        <v>4</v>
      </c>
      <c r="X13" s="190">
        <v>4</v>
      </c>
      <c r="Y13" s="190">
        <v>0</v>
      </c>
      <c r="Z13" s="190">
        <v>0</v>
      </c>
      <c r="AA13" s="190">
        <v>0</v>
      </c>
      <c r="AB13" s="280">
        <v>0</v>
      </c>
      <c r="AC13" s="213"/>
      <c r="AD13" s="291">
        <f t="shared" si="3"/>
        <v>32</v>
      </c>
      <c r="AE13" s="213"/>
      <c r="AF13" s="278">
        <v>16</v>
      </c>
      <c r="AG13" s="190">
        <v>16</v>
      </c>
      <c r="AH13" s="413">
        <v>0</v>
      </c>
      <c r="AI13" s="411">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97" t="s">
        <v>19</v>
      </c>
      <c r="BG13" s="456" t="s">
        <v>272</v>
      </c>
      <c r="BH13" s="279" t="s">
        <v>273</v>
      </c>
      <c r="BI13" s="213"/>
      <c r="BJ13" s="300">
        <f t="shared" si="5"/>
        <v>0</v>
      </c>
      <c r="BK13" s="38">
        <f t="shared" si="6"/>
        <v>0</v>
      </c>
      <c r="BL13" s="38">
        <f t="shared" si="7"/>
        <v>16</v>
      </c>
      <c r="BM13" s="38">
        <f t="shared" si="8"/>
        <v>8</v>
      </c>
      <c r="BN13" s="38">
        <f t="shared" si="9"/>
        <v>32</v>
      </c>
      <c r="BO13" s="38">
        <f t="shared" si="10"/>
        <v>0</v>
      </c>
      <c r="BP13" s="41">
        <f t="shared" si="11"/>
        <v>0</v>
      </c>
      <c r="BR13" s="557">
        <f t="shared" si="12"/>
        <v>0</v>
      </c>
      <c r="BS13" s="558">
        <f t="shared" si="13"/>
        <v>0</v>
      </c>
      <c r="BT13" s="558">
        <f t="shared" si="14"/>
        <v>1668.8</v>
      </c>
      <c r="BU13" s="558">
        <f t="shared" si="15"/>
        <v>648.79999999999995</v>
      </c>
      <c r="BV13" s="558">
        <f t="shared" si="16"/>
        <v>2595.1999999999998</v>
      </c>
      <c r="BW13" s="558">
        <f t="shared" si="17"/>
        <v>0</v>
      </c>
      <c r="BX13" s="559">
        <f t="shared" si="18"/>
        <v>0</v>
      </c>
      <c r="BY13" s="9"/>
      <c r="BZ13" s="557">
        <f t="shared" si="20"/>
        <v>4912.7999999999993</v>
      </c>
      <c r="CA13" s="560">
        <f t="shared" si="21"/>
        <v>6140.9999999999991</v>
      </c>
      <c r="CB13" s="559">
        <f t="shared" si="19"/>
        <v>0</v>
      </c>
      <c r="CC13" s="9"/>
      <c r="CD13" s="9"/>
      <c r="CE13" s="9"/>
    </row>
    <row r="14" spans="2:84" s="197" customFormat="1" ht="109.2">
      <c r="B14" s="287" t="s">
        <v>526</v>
      </c>
      <c r="C14" s="264" t="s">
        <v>169</v>
      </c>
      <c r="D14" s="425" t="s">
        <v>261</v>
      </c>
      <c r="E14" s="267">
        <v>60</v>
      </c>
      <c r="F14" s="274">
        <v>0</v>
      </c>
      <c r="G14" s="213"/>
      <c r="H14" s="267">
        <f t="shared" si="0"/>
        <v>0</v>
      </c>
      <c r="I14" s="213" t="s">
        <v>19</v>
      </c>
      <c r="J14" s="278">
        <v>0</v>
      </c>
      <c r="K14" s="190">
        <v>0</v>
      </c>
      <c r="L14" s="280">
        <v>0</v>
      </c>
      <c r="M14" s="213"/>
      <c r="N14" s="267">
        <f t="shared" si="1"/>
        <v>48</v>
      </c>
      <c r="O14" s="213"/>
      <c r="P14" s="278">
        <v>0</v>
      </c>
      <c r="Q14" s="190">
        <v>0</v>
      </c>
      <c r="R14" s="190">
        <v>0</v>
      </c>
      <c r="S14" s="280">
        <v>48</v>
      </c>
      <c r="T14" s="213"/>
      <c r="U14" s="267">
        <f t="shared" si="2"/>
        <v>24</v>
      </c>
      <c r="V14" s="213"/>
      <c r="W14" s="278">
        <v>12</v>
      </c>
      <c r="X14" s="190">
        <v>12</v>
      </c>
      <c r="Y14" s="190">
        <v>0</v>
      </c>
      <c r="Z14" s="190">
        <v>0</v>
      </c>
      <c r="AA14" s="190">
        <v>0</v>
      </c>
      <c r="AB14" s="280">
        <v>0</v>
      </c>
      <c r="AC14" s="213"/>
      <c r="AD14" s="291">
        <f t="shared" si="3"/>
        <v>96</v>
      </c>
      <c r="AE14" s="213"/>
      <c r="AF14" s="278">
        <v>48</v>
      </c>
      <c r="AG14" s="190">
        <v>48</v>
      </c>
      <c r="AH14" s="413">
        <v>0</v>
      </c>
      <c r="AI14" s="411">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20000</v>
      </c>
      <c r="BA14" s="297" t="s">
        <v>19</v>
      </c>
      <c r="BB14" s="589">
        <v>0.25</v>
      </c>
      <c r="BC14" s="579">
        <v>0.4</v>
      </c>
      <c r="BD14" s="213"/>
      <c r="BE14" s="408" t="s">
        <v>188</v>
      </c>
      <c r="BF14" s="297" t="s">
        <v>19</v>
      </c>
      <c r="BG14" s="456" t="s">
        <v>272</v>
      </c>
      <c r="BH14" s="279" t="s">
        <v>392</v>
      </c>
      <c r="BI14" s="213"/>
      <c r="BJ14" s="300">
        <f t="shared" si="5"/>
        <v>0</v>
      </c>
      <c r="BK14" s="38">
        <f t="shared" si="6"/>
        <v>0</v>
      </c>
      <c r="BL14" s="38">
        <f t="shared" si="7"/>
        <v>48</v>
      </c>
      <c r="BM14" s="38">
        <f t="shared" si="8"/>
        <v>24</v>
      </c>
      <c r="BN14" s="38">
        <f t="shared" si="9"/>
        <v>96</v>
      </c>
      <c r="BO14" s="38">
        <f t="shared" si="10"/>
        <v>0</v>
      </c>
      <c r="BP14" s="41">
        <f t="shared" si="11"/>
        <v>0</v>
      </c>
      <c r="BR14" s="557">
        <f t="shared" si="12"/>
        <v>0</v>
      </c>
      <c r="BS14" s="558">
        <f t="shared" si="13"/>
        <v>0</v>
      </c>
      <c r="BT14" s="558">
        <f t="shared" si="14"/>
        <v>5006.3999999999996</v>
      </c>
      <c r="BU14" s="558">
        <f t="shared" si="15"/>
        <v>1946.3999999999999</v>
      </c>
      <c r="BV14" s="558">
        <f t="shared" si="16"/>
        <v>7785.5999999999995</v>
      </c>
      <c r="BW14" s="558">
        <f t="shared" si="17"/>
        <v>0</v>
      </c>
      <c r="BX14" s="559">
        <f t="shared" si="18"/>
        <v>0</v>
      </c>
      <c r="BY14" s="9"/>
      <c r="BZ14" s="557">
        <f t="shared" si="20"/>
        <v>14738.399999999998</v>
      </c>
      <c r="CA14" s="560">
        <f t="shared" si="21"/>
        <v>18422.999999999996</v>
      </c>
      <c r="CB14" s="559">
        <f t="shared" si="19"/>
        <v>28000</v>
      </c>
      <c r="CC14" s="9"/>
      <c r="CD14" s="9"/>
      <c r="CE14" s="9"/>
    </row>
    <row r="15" spans="2:84" s="197" customFormat="1" ht="109.2">
      <c r="B15" s="287" t="s">
        <v>508</v>
      </c>
      <c r="C15" s="264" t="s">
        <v>170</v>
      </c>
      <c r="D15" s="425" t="s">
        <v>262</v>
      </c>
      <c r="E15" s="267">
        <v>10</v>
      </c>
      <c r="F15" s="274">
        <v>0</v>
      </c>
      <c r="G15" s="213"/>
      <c r="H15" s="267">
        <f t="shared" si="0"/>
        <v>8</v>
      </c>
      <c r="I15" s="213" t="s">
        <v>19</v>
      </c>
      <c r="J15" s="278">
        <v>0</v>
      </c>
      <c r="K15" s="190">
        <v>8</v>
      </c>
      <c r="L15" s="280">
        <v>0</v>
      </c>
      <c r="M15" s="213"/>
      <c r="N15" s="267">
        <f t="shared" si="1"/>
        <v>8</v>
      </c>
      <c r="O15" s="213"/>
      <c r="P15" s="278">
        <v>0</v>
      </c>
      <c r="Q15" s="190">
        <v>0</v>
      </c>
      <c r="R15" s="190">
        <v>0</v>
      </c>
      <c r="S15" s="280">
        <v>8</v>
      </c>
      <c r="T15" s="213"/>
      <c r="U15" s="267">
        <f t="shared" si="2"/>
        <v>4</v>
      </c>
      <c r="V15" s="213"/>
      <c r="W15" s="278">
        <v>2</v>
      </c>
      <c r="X15" s="190">
        <v>2</v>
      </c>
      <c r="Y15" s="190">
        <v>0</v>
      </c>
      <c r="Z15" s="190">
        <v>0</v>
      </c>
      <c r="AA15" s="190">
        <v>0</v>
      </c>
      <c r="AB15" s="280">
        <v>0</v>
      </c>
      <c r="AC15" s="213"/>
      <c r="AD15" s="291">
        <f t="shared" si="3"/>
        <v>16</v>
      </c>
      <c r="AE15" s="213"/>
      <c r="AF15" s="278">
        <v>8</v>
      </c>
      <c r="AG15" s="190">
        <v>8</v>
      </c>
      <c r="AH15" s="413">
        <v>0</v>
      </c>
      <c r="AI15" s="411">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57"/>
      <c r="BF15" s="297" t="s">
        <v>19</v>
      </c>
      <c r="BG15" s="456" t="s">
        <v>272</v>
      </c>
      <c r="BH15" s="279" t="s">
        <v>273</v>
      </c>
      <c r="BI15" s="213"/>
      <c r="BJ15" s="300">
        <f t="shared" si="5"/>
        <v>0</v>
      </c>
      <c r="BK15" s="38">
        <f t="shared" si="6"/>
        <v>8</v>
      </c>
      <c r="BL15" s="38">
        <f t="shared" si="7"/>
        <v>8</v>
      </c>
      <c r="BM15" s="38">
        <f t="shared" si="8"/>
        <v>4</v>
      </c>
      <c r="BN15" s="38">
        <f t="shared" si="9"/>
        <v>16</v>
      </c>
      <c r="BO15" s="38">
        <f t="shared" si="10"/>
        <v>0</v>
      </c>
      <c r="BP15" s="41">
        <f t="shared" si="11"/>
        <v>0</v>
      </c>
      <c r="BR15" s="557">
        <f t="shared" si="12"/>
        <v>0</v>
      </c>
      <c r="BS15" s="558">
        <f t="shared" si="13"/>
        <v>972</v>
      </c>
      <c r="BT15" s="558">
        <f t="shared" si="14"/>
        <v>834.4</v>
      </c>
      <c r="BU15" s="558">
        <f t="shared" si="15"/>
        <v>324.39999999999998</v>
      </c>
      <c r="BV15" s="558">
        <f t="shared" si="16"/>
        <v>1297.5999999999999</v>
      </c>
      <c r="BW15" s="558">
        <f t="shared" si="17"/>
        <v>0</v>
      </c>
      <c r="BX15" s="559">
        <f t="shared" si="18"/>
        <v>0</v>
      </c>
      <c r="BY15" s="16"/>
      <c r="BZ15" s="557">
        <f t="shared" si="20"/>
        <v>3428.4</v>
      </c>
      <c r="CA15" s="560">
        <f t="shared" si="21"/>
        <v>4285.5</v>
      </c>
      <c r="CB15" s="559">
        <f t="shared" si="19"/>
        <v>0</v>
      </c>
      <c r="CC15" s="16"/>
      <c r="CD15" s="16"/>
      <c r="CE15" s="16"/>
    </row>
    <row r="16" spans="2:84" s="198" customFormat="1" ht="31.8" thickBot="1">
      <c r="B16" s="302" t="s">
        <v>509</v>
      </c>
      <c r="C16" s="265" t="s">
        <v>171</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415">
        <v>0</v>
      </c>
      <c r="AI16" s="412">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275" t="s">
        <v>19</v>
      </c>
      <c r="BF16" s="298" t="s">
        <v>19</v>
      </c>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4" ht="15" customHeight="1">
      <c r="T17" s="19"/>
      <c r="W17" s="18"/>
      <c r="BO17" s="16"/>
      <c r="BP17" s="16"/>
      <c r="BQ17" s="16"/>
      <c r="CF17" s="91"/>
    </row>
    <row r="18" spans="2:84" ht="16.2" thickBot="1">
      <c r="T18" s="19"/>
      <c r="W18" s="18"/>
      <c r="BO18" s="16"/>
      <c r="BP18" s="16"/>
      <c r="BQ18" s="16"/>
      <c r="CF18" s="88"/>
    </row>
    <row r="19" spans="2:84" s="9" customFormat="1" ht="48.9"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07"/>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c r="CF19" s="88"/>
    </row>
    <row r="20" spans="2:84" s="9" customFormat="1" ht="24.9"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08"/>
      <c r="BJ20" s="176" t="s">
        <v>387</v>
      </c>
      <c r="BK20" s="177" t="s">
        <v>387</v>
      </c>
      <c r="BL20" s="177" t="s">
        <v>387</v>
      </c>
      <c r="BM20" s="177" t="s">
        <v>387</v>
      </c>
      <c r="BN20" s="177" t="s">
        <v>387</v>
      </c>
      <c r="BO20" s="177" t="s">
        <v>387</v>
      </c>
      <c r="BP20" s="178" t="s">
        <v>387</v>
      </c>
      <c r="BR20" s="1021" t="s">
        <v>388</v>
      </c>
      <c r="BS20" s="1022"/>
      <c r="BT20" s="1022"/>
      <c r="BU20" s="1022"/>
      <c r="BV20" s="1022"/>
      <c r="BW20" s="1022"/>
      <c r="BX20" s="1023"/>
      <c r="BY20" s="569"/>
      <c r="BZ20" s="570">
        <f>SUM(BZ7:BZ16)</f>
        <v>54681.19999999999</v>
      </c>
      <c r="CA20" s="571">
        <f>SUM(CA7:CA16)</f>
        <v>68351.5</v>
      </c>
      <c r="CB20" s="571">
        <f>SUM(CB7:CB16)</f>
        <v>28000</v>
      </c>
      <c r="CC20" s="571">
        <f>SUM(AZ7:AZ16)</f>
        <v>20000</v>
      </c>
      <c r="CD20" s="572">
        <f>(CA20-BZ20)/BZ20</f>
        <v>0.25000000000000022</v>
      </c>
      <c r="CE20" s="573">
        <f>IF(CC20=0,0,(CB20-CC20)/CC20)</f>
        <v>0.4</v>
      </c>
      <c r="CF20" s="88"/>
    </row>
    <row r="21" spans="2:84" s="91" customFormat="1" ht="43.8"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09"/>
      <c r="BJ21" s="179">
        <f>SUM(BJ3:BJ16)</f>
        <v>0</v>
      </c>
      <c r="BK21" s="180">
        <f t="shared" ref="BK21:BP21" si="22">SUM(BK3:BK16)</f>
        <v>56</v>
      </c>
      <c r="BL21" s="180">
        <f t="shared" si="22"/>
        <v>176</v>
      </c>
      <c r="BM21" s="180">
        <f t="shared" si="22"/>
        <v>92</v>
      </c>
      <c r="BN21" s="180">
        <f t="shared" si="22"/>
        <v>272</v>
      </c>
      <c r="BO21" s="180">
        <f t="shared" si="22"/>
        <v>0</v>
      </c>
      <c r="BP21" s="181">
        <f t="shared" si="22"/>
        <v>0</v>
      </c>
      <c r="BR21" s="574">
        <f t="shared" ref="BR21:BX21" si="23">SUM(BR7:BR16)</f>
        <v>0</v>
      </c>
      <c r="BS21" s="575">
        <f t="shared" si="23"/>
        <v>6804</v>
      </c>
      <c r="BT21" s="575">
        <f t="shared" si="23"/>
        <v>18356.800000000003</v>
      </c>
      <c r="BU21" s="575">
        <f t="shared" si="23"/>
        <v>7461.2</v>
      </c>
      <c r="BV21" s="575">
        <f t="shared" si="23"/>
        <v>22059.199999999997</v>
      </c>
      <c r="BW21" s="575">
        <f t="shared" si="23"/>
        <v>0</v>
      </c>
      <c r="BX21" s="576">
        <f t="shared" si="23"/>
        <v>0</v>
      </c>
      <c r="BY21" s="569"/>
      <c r="BZ21" s="569"/>
      <c r="CA21" s="569"/>
      <c r="CB21" s="569"/>
      <c r="CC21" s="569"/>
      <c r="CD21" s="569"/>
      <c r="CE21" s="569"/>
      <c r="CF21" s="88"/>
    </row>
    <row r="22" spans="2:84"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4" s="88" customFormat="1" ht="14.4">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4"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4"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4"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4"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4"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4"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4"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4"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4"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4"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4"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4"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4"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4"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4"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4"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4"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4"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c r="CF41" s="9"/>
    </row>
    <row r="42" spans="2:84"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c r="CF42" s="9"/>
    </row>
    <row r="43" spans="2:84" s="88" customFormat="1" ht="16.2"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c r="CF43" s="9"/>
    </row>
    <row r="44" spans="2:84"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c r="CF44" s="91"/>
    </row>
    <row r="45" spans="2:84"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c r="CF45" s="88"/>
    </row>
    <row r="46" spans="2:84"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c r="CF46" s="91"/>
    </row>
    <row r="47" spans="2:84" s="9" customFormat="1" ht="16.2"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c r="CF47" s="91"/>
    </row>
    <row r="48" spans="2:84" s="91" customFormat="1" ht="43.8"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4"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c r="CF49" s="91"/>
    </row>
    <row r="50" spans="2:84" s="91" customFormat="1" ht="14.4">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4" s="91" customFormat="1" ht="14.4">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4" s="91" customFormat="1" ht="14.4">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4" s="91" customFormat="1" ht="14.4">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4" s="91" customFormat="1" ht="14.4">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4" s="91" customFormat="1" ht="14.4">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4" s="91" customFormat="1" ht="14.4">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4" s="91" customFormat="1" ht="14.4">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4" s="91" customFormat="1" ht="14.4">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4" s="91" customFormat="1" ht="14.4">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4" s="91" customFormat="1" ht="14.4">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c r="CF60" s="88"/>
    </row>
    <row r="61" spans="2:84" s="91" customFormat="1" ht="14.4">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c r="CF61" s="88"/>
    </row>
    <row r="62" spans="2:84" s="91" customFormat="1" ht="14.4">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c r="CF62" s="88"/>
    </row>
    <row r="63" spans="2:84" s="91" customFormat="1" ht="14.4">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c r="CF63" s="88"/>
    </row>
    <row r="64" spans="2:84" s="88" customFormat="1">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c r="CF64" s="9"/>
    </row>
    <row r="65" spans="2:84"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c r="CF65" s="16"/>
    </row>
    <row r="66" spans="2:84"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c r="CF66" s="16"/>
    </row>
    <row r="67" spans="2:84" s="88" customFormat="1" ht="16.2"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c r="CF67" s="16"/>
    </row>
    <row r="68" spans="2:84"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c r="CF68" s="16"/>
    </row>
    <row r="69" spans="2:84">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4">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4">
      <c r="T71" s="19"/>
      <c r="W71" s="18"/>
      <c r="BO71" s="16"/>
      <c r="BP71" s="16"/>
      <c r="BQ71" s="16"/>
      <c r="BR71" s="18"/>
      <c r="BS71" s="16"/>
      <c r="BT71" s="16"/>
      <c r="BU71" s="16"/>
      <c r="BV71" s="16"/>
      <c r="BW71" s="16"/>
      <c r="BX71" s="16"/>
      <c r="BY71" s="16"/>
      <c r="BZ71" s="16"/>
      <c r="CA71" s="16"/>
      <c r="CB71" s="16"/>
      <c r="CC71" s="16"/>
      <c r="CD71" s="16"/>
      <c r="CE71" s="16"/>
    </row>
    <row r="72" spans="2:84">
      <c r="T72" s="19"/>
      <c r="W72" s="18"/>
      <c r="BO72" s="16"/>
      <c r="BP72" s="16"/>
      <c r="BQ72" s="16"/>
      <c r="BR72" s="18"/>
      <c r="BS72" s="16"/>
      <c r="BT72" s="16"/>
      <c r="BU72" s="16"/>
      <c r="BV72" s="16"/>
      <c r="BW72" s="16"/>
      <c r="BX72" s="16"/>
      <c r="BY72" s="16"/>
      <c r="BZ72" s="16"/>
      <c r="CA72" s="16"/>
      <c r="CB72" s="16"/>
      <c r="CC72" s="16"/>
      <c r="CD72" s="16"/>
      <c r="CE72" s="16"/>
    </row>
    <row r="73" spans="2:84">
      <c r="T73" s="19"/>
      <c r="W73" s="18"/>
      <c r="BO73" s="16"/>
      <c r="BP73" s="16"/>
      <c r="BQ73" s="16"/>
      <c r="BR73" s="18"/>
      <c r="BS73" s="16"/>
      <c r="BT73" s="16"/>
      <c r="BU73" s="16"/>
      <c r="BV73" s="16"/>
      <c r="BW73" s="16"/>
      <c r="BX73" s="16"/>
      <c r="BY73" s="16"/>
      <c r="BZ73" s="16"/>
      <c r="CA73" s="16"/>
      <c r="CB73" s="16"/>
      <c r="CC73" s="16"/>
      <c r="CD73" s="16"/>
      <c r="CE73" s="16"/>
    </row>
    <row r="74" spans="2:84">
      <c r="T74" s="19"/>
      <c r="W74" s="18"/>
      <c r="BO74" s="16"/>
      <c r="BP74" s="16"/>
      <c r="BQ74" s="16"/>
      <c r="BR74" s="18"/>
      <c r="BS74" s="16"/>
      <c r="BT74" s="16"/>
      <c r="BU74" s="16"/>
      <c r="BV74" s="16"/>
      <c r="BW74" s="16"/>
      <c r="BX74" s="16"/>
      <c r="BY74" s="16"/>
      <c r="BZ74" s="16"/>
      <c r="CA74" s="16"/>
      <c r="CB74" s="16"/>
      <c r="CC74" s="16"/>
      <c r="CD74" s="16"/>
      <c r="CE74" s="16"/>
    </row>
    <row r="75" spans="2:84">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4">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4">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4">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4">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4">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R4:BX4"/>
    <mergeCell ref="BZ5:BZ6"/>
    <mergeCell ref="CA5:CA6"/>
    <mergeCell ref="CB5:CB6"/>
    <mergeCell ref="BR20:BX20"/>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B4:BC5"/>
    <mergeCell ref="AE4:AE6"/>
    <mergeCell ref="AF4:AN4"/>
    <mergeCell ref="AN5:AN6"/>
    <mergeCell ref="AR5:AR6"/>
    <mergeCell ref="AW4:AW6"/>
    <mergeCell ref="AX4:AX5"/>
    <mergeCell ref="AY4:AY6"/>
    <mergeCell ref="AJ5:AJ6"/>
    <mergeCell ref="AK5:AK6"/>
    <mergeCell ref="AL5:AL6"/>
    <mergeCell ref="AM5:AM6"/>
    <mergeCell ref="L48:M48"/>
    <mergeCell ref="AS5:AS6"/>
    <mergeCell ref="AT5:AT6"/>
    <mergeCell ref="AU5:AU6"/>
    <mergeCell ref="AF5:AF6"/>
    <mergeCell ref="AG5:AG6"/>
    <mergeCell ref="AH5:AH6"/>
    <mergeCell ref="AI5:AI6"/>
    <mergeCell ref="T4:T6"/>
    <mergeCell ref="U4:U5"/>
    <mergeCell ref="V4:V6"/>
    <mergeCell ref="P4:S4"/>
    <mergeCell ref="L21:M21"/>
    <mergeCell ref="B2:C2"/>
    <mergeCell ref="AV5:AV6"/>
    <mergeCell ref="AO4:AO6"/>
    <mergeCell ref="AP4:AP5"/>
    <mergeCell ref="AQ4:AQ6"/>
    <mergeCell ref="AR4:AV4"/>
    <mergeCell ref="H4:H5"/>
  </mergeCells>
  <hyperlinks>
    <hyperlink ref="I75" r:id="rId1" display="Commercially Available" xr:uid="{00000000-0004-0000-1600-000000000000}"/>
    <hyperlink ref="I76" r:id="rId2" display="Commercially Available" xr:uid="{00000000-0004-0000-1600-000001000000}"/>
    <hyperlink ref="I77" r:id="rId3" display="Commercially Available" xr:uid="{00000000-0004-0000-1600-000002000000}"/>
    <hyperlink ref="B2" location="Navigation!A1" display="Return to Navigation Page" xr:uid="{00000000-0004-0000-1600-000003000000}"/>
    <hyperlink ref="C2" location="Navigation!A1" display="Navigation!A1" xr:uid="{00000000-0004-0000-1600-00000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B1:CF225"/>
  <sheetViews>
    <sheetView zoomScale="60" zoomScaleNormal="60" workbookViewId="0">
      <selection activeCell="B4" sqref="B4:B6"/>
    </sheetView>
  </sheetViews>
  <sheetFormatPr defaultColWidth="11" defaultRowHeight="15.6"/>
  <cols>
    <col min="1" max="1" width="1.5" style="16" customWidth="1"/>
    <col min="2" max="2" width="24.8984375" style="16" customWidth="1"/>
    <col min="3" max="3" width="42.8984375" style="16" customWidth="1"/>
    <col min="4" max="4" width="30.8984375" style="17" customWidth="1"/>
    <col min="5" max="5" width="10.8984375" style="18" customWidth="1"/>
    <col min="6" max="6" width="14.8984375" style="18" customWidth="1"/>
    <col min="7" max="7" width="1.8984375" style="18" customWidth="1"/>
    <col min="8" max="8" width="10.8984375" style="18" customWidth="1"/>
    <col min="9" max="9" width="1.8984375" style="18" customWidth="1"/>
    <col min="10" max="12" width="12.8984375" style="18" customWidth="1"/>
    <col min="13" max="13" width="1.8984375" style="18" customWidth="1"/>
    <col min="14" max="14" width="10.8984375" style="18" customWidth="1"/>
    <col min="15" max="15" width="1.8984375" style="18" customWidth="1"/>
    <col min="16" max="19" width="12.8984375" style="18" customWidth="1"/>
    <col min="20" max="20" width="1.8984375" style="18" customWidth="1"/>
    <col min="21" max="21" width="10.8984375" style="18" customWidth="1"/>
    <col min="22" max="22" width="1.8984375" style="18" customWidth="1"/>
    <col min="23" max="23" width="12.8984375" style="19" customWidth="1"/>
    <col min="24" max="28" width="12.8984375" style="18" customWidth="1"/>
    <col min="29" max="29" width="1.8984375" style="18" customWidth="1"/>
    <col min="30" max="30" width="10.8984375" style="18" customWidth="1"/>
    <col min="31" max="31" width="1.8984375" style="18" customWidth="1"/>
    <col min="32" max="32" width="12.8984375" style="18" customWidth="1"/>
    <col min="33" max="33" width="10.8984375" style="18" customWidth="1"/>
    <col min="34" max="34" width="14.8984375" style="18" customWidth="1"/>
    <col min="35" max="38" width="10.8984375" style="18" customWidth="1"/>
    <col min="39" max="39" width="13.8984375" style="18" customWidth="1"/>
    <col min="40" max="40" width="16.8984375" style="18" customWidth="1"/>
    <col min="41" max="41" width="1.8984375" style="18" customWidth="1"/>
    <col min="42" max="42" width="10.8984375" style="18" customWidth="1"/>
    <col min="43" max="43" width="1.8984375" style="18" customWidth="1"/>
    <col min="44" max="48" width="10.8984375" style="18" customWidth="1"/>
    <col min="49" max="49" width="1.8984375" style="18" customWidth="1"/>
    <col min="50" max="50" width="10.8984375" style="18" customWidth="1"/>
    <col min="51" max="51" width="1.8984375" style="18" customWidth="1"/>
    <col min="52" max="52" width="15.8984375" style="18" customWidth="1"/>
    <col min="53" max="53" width="1.8984375" style="18" customWidth="1"/>
    <col min="54" max="55" width="10.8984375" style="18" customWidth="1"/>
    <col min="56" max="56" width="1.8984375" style="18" customWidth="1"/>
    <col min="57" max="57" width="60.8984375" style="18" customWidth="1"/>
    <col min="58" max="58" width="1.8984375" style="18" customWidth="1"/>
    <col min="59" max="60" width="50.8984375" style="18" customWidth="1"/>
    <col min="61" max="61" width="1.8984375" style="18" customWidth="1"/>
    <col min="62" max="62" width="13.8984375" style="18" customWidth="1"/>
    <col min="63" max="68" width="10.8984375" style="18" customWidth="1"/>
    <col min="69" max="69" width="11" style="18"/>
    <col min="70" max="70" width="14.8984375" style="9" customWidth="1"/>
    <col min="71" max="71" width="11.09765625" style="9" bestFit="1" customWidth="1"/>
    <col min="72" max="72" width="11.3984375" style="9" bestFit="1" customWidth="1"/>
    <col min="73" max="74" width="11.09765625" style="9" bestFit="1" customWidth="1"/>
    <col min="75" max="75" width="11" style="9"/>
    <col min="76" max="76" width="13.09765625" style="9" customWidth="1"/>
    <col min="77" max="77" width="11" style="9"/>
    <col min="78" max="80" width="15.59765625" style="9" customWidth="1"/>
    <col min="81" max="81" width="17.5" style="9" customWidth="1"/>
    <col min="82" max="82" width="18.3984375" style="9" customWidth="1"/>
    <col min="83" max="83" width="17.8984375" style="9" customWidth="1"/>
    <col min="84" max="16384" width="11" style="16"/>
  </cols>
  <sheetData>
    <row r="1" spans="2:84" s="9" customFormat="1" ht="16.2"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 customHeight="1" thickBot="1">
      <c r="B4" s="1024" t="s">
        <v>529</v>
      </c>
      <c r="C4" s="44" t="s">
        <v>418</v>
      </c>
      <c r="D4" s="1026" t="s">
        <v>7</v>
      </c>
      <c r="E4" s="1029" t="s">
        <v>62</v>
      </c>
      <c r="F4" s="988" t="s">
        <v>46</v>
      </c>
      <c r="G4" s="937"/>
      <c r="H4" s="944" t="s">
        <v>1</v>
      </c>
      <c r="I4" s="990"/>
      <c r="J4" s="992" t="s">
        <v>378</v>
      </c>
      <c r="K4" s="993"/>
      <c r="L4" s="994"/>
      <c r="M4" s="995"/>
      <c r="N4" s="944" t="s">
        <v>2</v>
      </c>
      <c r="O4" s="937"/>
      <c r="P4" s="939" t="s">
        <v>379</v>
      </c>
      <c r="Q4" s="940"/>
      <c r="R4" s="940"/>
      <c r="S4" s="941"/>
      <c r="T4" s="942"/>
      <c r="U4" s="944" t="s">
        <v>3</v>
      </c>
      <c r="V4" s="937"/>
      <c r="W4" s="939" t="s">
        <v>380</v>
      </c>
      <c r="X4" s="940"/>
      <c r="Y4" s="940"/>
      <c r="Z4" s="940"/>
      <c r="AA4" s="940"/>
      <c r="AB4" s="941"/>
      <c r="AC4" s="942"/>
      <c r="AD4" s="944" t="s">
        <v>4</v>
      </c>
      <c r="AE4" s="937"/>
      <c r="AF4" s="982" t="s">
        <v>381</v>
      </c>
      <c r="AG4" s="957"/>
      <c r="AH4" s="957"/>
      <c r="AI4" s="957"/>
      <c r="AJ4" s="957"/>
      <c r="AK4" s="957"/>
      <c r="AL4" s="957"/>
      <c r="AM4" s="957"/>
      <c r="AN4" s="983"/>
      <c r="AO4" s="942"/>
      <c r="AP4" s="944" t="s">
        <v>5</v>
      </c>
      <c r="AQ4" s="937"/>
      <c r="AR4" s="939" t="s">
        <v>382</v>
      </c>
      <c r="AS4" s="940"/>
      <c r="AT4" s="940"/>
      <c r="AU4" s="940"/>
      <c r="AV4" s="941"/>
      <c r="AW4" s="965"/>
      <c r="AX4" s="944" t="s">
        <v>60</v>
      </c>
      <c r="AY4" s="950"/>
      <c r="AZ4" s="963" t="s">
        <v>383</v>
      </c>
      <c r="BA4" s="950"/>
      <c r="BB4" s="974" t="s">
        <v>384</v>
      </c>
      <c r="BC4" s="963"/>
      <c r="BD4" s="688"/>
      <c r="BE4" s="976" t="s">
        <v>12</v>
      </c>
      <c r="BF4" s="689"/>
      <c r="BG4" s="978" t="s">
        <v>270</v>
      </c>
      <c r="BH4" s="980" t="s">
        <v>271</v>
      </c>
      <c r="BI4" s="948"/>
      <c r="BJ4" s="972" t="s">
        <v>385</v>
      </c>
      <c r="BK4" s="972"/>
      <c r="BL4" s="972"/>
      <c r="BM4" s="972"/>
      <c r="BN4" s="972"/>
      <c r="BO4" s="972"/>
      <c r="BP4" s="973"/>
      <c r="BR4" s="924" t="s">
        <v>359</v>
      </c>
      <c r="BS4" s="925"/>
      <c r="BT4" s="925"/>
      <c r="BU4" s="925"/>
      <c r="BV4" s="925"/>
      <c r="BW4" s="925"/>
      <c r="BX4" s="926"/>
      <c r="BY4" s="9"/>
      <c r="BZ4" s="9"/>
      <c r="CA4" s="9"/>
      <c r="CB4" s="9"/>
      <c r="CC4" s="9"/>
      <c r="CD4" s="9"/>
      <c r="CE4" s="9"/>
    </row>
    <row r="5" spans="2:84" s="37" customFormat="1" ht="42" customHeight="1" thickBot="1">
      <c r="B5" s="1025"/>
      <c r="C5" s="64" t="s">
        <v>346</v>
      </c>
      <c r="D5" s="1027"/>
      <c r="E5" s="1030"/>
      <c r="F5" s="989"/>
      <c r="G5" s="938"/>
      <c r="H5" s="945"/>
      <c r="I5" s="991"/>
      <c r="J5" s="687" t="s">
        <v>49</v>
      </c>
      <c r="K5" s="184" t="s">
        <v>45</v>
      </c>
      <c r="L5" s="685" t="s">
        <v>50</v>
      </c>
      <c r="M5" s="996"/>
      <c r="N5" s="945"/>
      <c r="O5" s="938"/>
      <c r="P5" s="946" t="s">
        <v>48</v>
      </c>
      <c r="Q5" s="947" t="s">
        <v>105</v>
      </c>
      <c r="R5" s="947" t="s">
        <v>106</v>
      </c>
      <c r="S5" s="947" t="s">
        <v>107</v>
      </c>
      <c r="T5" s="943"/>
      <c r="U5" s="945"/>
      <c r="V5" s="938"/>
      <c r="W5" s="946" t="s">
        <v>47</v>
      </c>
      <c r="X5" s="947" t="s">
        <v>101</v>
      </c>
      <c r="Y5" s="961" t="s">
        <v>376</v>
      </c>
      <c r="Z5" s="947" t="s">
        <v>102</v>
      </c>
      <c r="AA5" s="947" t="s">
        <v>103</v>
      </c>
      <c r="AB5" s="956" t="s">
        <v>108</v>
      </c>
      <c r="AC5" s="943"/>
      <c r="AD5" s="945"/>
      <c r="AE5" s="938"/>
      <c r="AF5" s="974" t="s">
        <v>58</v>
      </c>
      <c r="AG5" s="961" t="s">
        <v>59</v>
      </c>
      <c r="AH5" s="961" t="s">
        <v>56</v>
      </c>
      <c r="AI5" s="961" t="s">
        <v>110</v>
      </c>
      <c r="AJ5" s="961" t="s">
        <v>104</v>
      </c>
      <c r="AK5" s="961" t="s">
        <v>57</v>
      </c>
      <c r="AL5" s="961" t="s">
        <v>111</v>
      </c>
      <c r="AM5" s="961" t="s">
        <v>109</v>
      </c>
      <c r="AN5" s="963" t="s">
        <v>61</v>
      </c>
      <c r="AO5" s="943"/>
      <c r="AP5" s="945"/>
      <c r="AQ5" s="938"/>
      <c r="AR5" s="946" t="s">
        <v>51</v>
      </c>
      <c r="AS5" s="947" t="s">
        <v>52</v>
      </c>
      <c r="AT5" s="947" t="s">
        <v>53</v>
      </c>
      <c r="AU5" s="947" t="s">
        <v>54</v>
      </c>
      <c r="AV5" s="956" t="s">
        <v>55</v>
      </c>
      <c r="AW5" s="966"/>
      <c r="AX5" s="945"/>
      <c r="AY5" s="951"/>
      <c r="AZ5" s="956"/>
      <c r="BA5" s="951"/>
      <c r="BB5" s="975"/>
      <c r="BC5" s="964"/>
      <c r="BD5" s="684"/>
      <c r="BE5" s="977"/>
      <c r="BF5" s="690"/>
      <c r="BG5" s="979"/>
      <c r="BH5" s="981"/>
      <c r="BI5" s="949"/>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15" t="s">
        <v>360</v>
      </c>
      <c r="CA5" s="1017" t="s">
        <v>390</v>
      </c>
      <c r="CB5" s="1019" t="s">
        <v>391</v>
      </c>
      <c r="CC5" s="15"/>
      <c r="CD5" s="15"/>
      <c r="CE5" s="15"/>
    </row>
    <row r="6" spans="2:84" s="15" customFormat="1" ht="41.1" customHeight="1" thickBot="1">
      <c r="B6" s="1025"/>
      <c r="C6" s="60" t="s">
        <v>68</v>
      </c>
      <c r="D6" s="1028"/>
      <c r="E6" s="1031"/>
      <c r="F6" s="686" t="s">
        <v>386</v>
      </c>
      <c r="G6" s="938"/>
      <c r="H6" s="686" t="s">
        <v>386</v>
      </c>
      <c r="I6" s="991"/>
      <c r="J6" s="686" t="s">
        <v>1</v>
      </c>
      <c r="K6" s="42" t="s">
        <v>1</v>
      </c>
      <c r="L6" s="683" t="s">
        <v>1</v>
      </c>
      <c r="M6" s="996"/>
      <c r="N6" s="686" t="s">
        <v>386</v>
      </c>
      <c r="O6" s="938"/>
      <c r="P6" s="946"/>
      <c r="Q6" s="947"/>
      <c r="R6" s="947"/>
      <c r="S6" s="947"/>
      <c r="T6" s="943"/>
      <c r="U6" s="686" t="s">
        <v>386</v>
      </c>
      <c r="V6" s="938"/>
      <c r="W6" s="946"/>
      <c r="X6" s="947"/>
      <c r="Y6" s="962"/>
      <c r="Z6" s="947"/>
      <c r="AA6" s="947"/>
      <c r="AB6" s="956"/>
      <c r="AC6" s="943"/>
      <c r="AD6" s="686" t="s">
        <v>386</v>
      </c>
      <c r="AE6" s="938"/>
      <c r="AF6" s="946"/>
      <c r="AG6" s="947"/>
      <c r="AH6" s="947"/>
      <c r="AI6" s="947"/>
      <c r="AJ6" s="947"/>
      <c r="AK6" s="947"/>
      <c r="AL6" s="947"/>
      <c r="AM6" s="947"/>
      <c r="AN6" s="956"/>
      <c r="AO6" s="943"/>
      <c r="AP6" s="686" t="s">
        <v>386</v>
      </c>
      <c r="AQ6" s="938"/>
      <c r="AR6" s="946"/>
      <c r="AS6" s="947"/>
      <c r="AT6" s="947"/>
      <c r="AU6" s="947"/>
      <c r="AV6" s="956"/>
      <c r="AW6" s="966"/>
      <c r="AX6" s="686" t="s">
        <v>386</v>
      </c>
      <c r="AY6" s="951"/>
      <c r="AZ6" s="956"/>
      <c r="BA6" s="951"/>
      <c r="BB6" s="686" t="s">
        <v>8</v>
      </c>
      <c r="BC6" s="683" t="s">
        <v>9</v>
      </c>
      <c r="BD6" s="684"/>
      <c r="BE6" s="977"/>
      <c r="BF6" s="690"/>
      <c r="BG6" s="979"/>
      <c r="BH6" s="981"/>
      <c r="BI6" s="949"/>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16"/>
      <c r="CA6" s="1018"/>
      <c r="CB6" s="1020"/>
      <c r="CC6" s="9"/>
      <c r="CD6" s="9"/>
      <c r="CE6" s="9"/>
    </row>
    <row r="7" spans="2:84" s="2" customFormat="1" ht="94.2" thickBot="1">
      <c r="B7" s="286" t="s">
        <v>510</v>
      </c>
      <c r="C7" s="261" t="s">
        <v>347</v>
      </c>
      <c r="D7" s="418" t="s">
        <v>208</v>
      </c>
      <c r="E7" s="266">
        <v>10</v>
      </c>
      <c r="F7" s="273">
        <v>0</v>
      </c>
      <c r="G7" s="269"/>
      <c r="H7" s="266">
        <f>SUM(I7:M7)</f>
        <v>8</v>
      </c>
      <c r="I7" s="269"/>
      <c r="J7" s="276">
        <v>0</v>
      </c>
      <c r="K7" s="187">
        <v>8</v>
      </c>
      <c r="L7" s="281">
        <v>0</v>
      </c>
      <c r="M7" s="269"/>
      <c r="N7" s="266">
        <f>SUM(O7:T7)</f>
        <v>8</v>
      </c>
      <c r="O7" s="269"/>
      <c r="P7" s="276">
        <v>0</v>
      </c>
      <c r="Q7" s="187">
        <v>0</v>
      </c>
      <c r="R7" s="187">
        <v>0</v>
      </c>
      <c r="S7" s="281">
        <v>8</v>
      </c>
      <c r="T7" s="269"/>
      <c r="U7" s="266">
        <f>SUM(V7:AC7)</f>
        <v>8</v>
      </c>
      <c r="V7" s="269"/>
      <c r="W7" s="276">
        <v>0</v>
      </c>
      <c r="X7" s="187">
        <v>8</v>
      </c>
      <c r="Y7" s="187">
        <v>0</v>
      </c>
      <c r="Z7" s="187">
        <v>0</v>
      </c>
      <c r="AA7" s="187">
        <v>0</v>
      </c>
      <c r="AB7" s="281">
        <v>0</v>
      </c>
      <c r="AC7" s="269"/>
      <c r="AD7" s="290">
        <f>SUM(AE7:AO7)</f>
        <v>16</v>
      </c>
      <c r="AE7" s="269"/>
      <c r="AF7" s="276">
        <v>8</v>
      </c>
      <c r="AG7" s="187">
        <v>8</v>
      </c>
      <c r="AH7" s="187">
        <v>0</v>
      </c>
      <c r="AI7" s="187">
        <v>0</v>
      </c>
      <c r="AJ7" s="187">
        <v>0</v>
      </c>
      <c r="AK7" s="187">
        <v>0</v>
      </c>
      <c r="AL7" s="187">
        <v>0</v>
      </c>
      <c r="AM7" s="187">
        <v>0</v>
      </c>
      <c r="AN7" s="281">
        <v>0</v>
      </c>
      <c r="AO7" s="269"/>
      <c r="AP7" s="290">
        <f>SUM(AQ7:AW7)</f>
        <v>0</v>
      </c>
      <c r="AQ7" s="269"/>
      <c r="AR7" s="276">
        <v>0</v>
      </c>
      <c r="AS7" s="187">
        <v>0</v>
      </c>
      <c r="AT7" s="187">
        <v>0</v>
      </c>
      <c r="AU7" s="187">
        <v>0</v>
      </c>
      <c r="AV7" s="281">
        <v>0</v>
      </c>
      <c r="AW7" s="269"/>
      <c r="AX7" s="290">
        <v>0</v>
      </c>
      <c r="AY7" s="296"/>
      <c r="AZ7" s="293">
        <v>0</v>
      </c>
      <c r="BA7" s="296" t="s">
        <v>19</v>
      </c>
      <c r="BB7" s="590">
        <v>0.25</v>
      </c>
      <c r="BC7" s="587">
        <v>0</v>
      </c>
      <c r="BD7" s="269"/>
      <c r="BE7" s="458"/>
      <c r="BF7" s="296" t="s">
        <v>19</v>
      </c>
      <c r="BG7" s="455" t="s">
        <v>272</v>
      </c>
      <c r="BH7" s="277" t="s">
        <v>273</v>
      </c>
      <c r="BI7" s="269"/>
      <c r="BJ7" s="202">
        <f>F7</f>
        <v>0</v>
      </c>
      <c r="BK7" s="39">
        <f>H7</f>
        <v>8</v>
      </c>
      <c r="BL7" s="39">
        <f>N7</f>
        <v>8</v>
      </c>
      <c r="BM7" s="39">
        <f>U7</f>
        <v>8</v>
      </c>
      <c r="BN7" s="39">
        <f>AD7</f>
        <v>16</v>
      </c>
      <c r="BO7" s="39">
        <f>AP7</f>
        <v>0</v>
      </c>
      <c r="BP7" s="40">
        <f>AX7</f>
        <v>0</v>
      </c>
      <c r="BR7" s="553">
        <f>F7*BR$6</f>
        <v>0</v>
      </c>
      <c r="BS7" s="554">
        <f>H7*BS$6</f>
        <v>972</v>
      </c>
      <c r="BT7" s="554">
        <f>N7*BT$6</f>
        <v>834.4</v>
      </c>
      <c r="BU7" s="554">
        <f>U7*BU$6</f>
        <v>648.79999999999995</v>
      </c>
      <c r="BV7" s="554">
        <f>AD7*BV$6</f>
        <v>1297.5999999999999</v>
      </c>
      <c r="BW7" s="554">
        <f>AP7*BW$6</f>
        <v>0</v>
      </c>
      <c r="BX7" s="555">
        <f>AX7*BX$6</f>
        <v>0</v>
      </c>
      <c r="BY7" s="9"/>
      <c r="BZ7" s="553">
        <f>SUM(BR7:BX7)</f>
        <v>3752.7999999999997</v>
      </c>
      <c r="CA7" s="556">
        <f>BZ7*(1+BB7)</f>
        <v>4691</v>
      </c>
      <c r="CB7" s="555">
        <f t="shared" ref="CB7:CB16" si="0">AZ7*(1+BC7)</f>
        <v>0</v>
      </c>
      <c r="CC7" s="9"/>
      <c r="CD7" s="9"/>
      <c r="CE7" s="9"/>
    </row>
    <row r="8" spans="2:84" s="2" customFormat="1" ht="124.8">
      <c r="B8" s="287" t="s">
        <v>511</v>
      </c>
      <c r="C8" s="262" t="s">
        <v>348</v>
      </c>
      <c r="D8" s="422" t="s">
        <v>263</v>
      </c>
      <c r="E8" s="267">
        <v>5</v>
      </c>
      <c r="F8" s="274">
        <v>0</v>
      </c>
      <c r="G8" s="213"/>
      <c r="H8" s="267">
        <f>SUM(I8:M8)</f>
        <v>0</v>
      </c>
      <c r="I8" s="213"/>
      <c r="J8" s="278">
        <v>0</v>
      </c>
      <c r="K8" s="190">
        <v>0</v>
      </c>
      <c r="L8" s="280">
        <v>0</v>
      </c>
      <c r="M8" s="213"/>
      <c r="N8" s="267">
        <f>SUM(O8:T8)</f>
        <v>4</v>
      </c>
      <c r="O8" s="213"/>
      <c r="P8" s="278">
        <v>0</v>
      </c>
      <c r="Q8" s="190">
        <v>0</v>
      </c>
      <c r="R8" s="190">
        <v>0</v>
      </c>
      <c r="S8" s="280">
        <v>4</v>
      </c>
      <c r="T8" s="213"/>
      <c r="U8" s="267">
        <f>SUM(V8:AC8)</f>
        <v>8</v>
      </c>
      <c r="V8" s="213"/>
      <c r="W8" s="278">
        <v>4</v>
      </c>
      <c r="X8" s="190">
        <v>4</v>
      </c>
      <c r="Y8" s="190">
        <v>0</v>
      </c>
      <c r="Z8" s="190">
        <v>0</v>
      </c>
      <c r="AA8" s="190">
        <v>0</v>
      </c>
      <c r="AB8" s="280">
        <v>0</v>
      </c>
      <c r="AC8" s="213"/>
      <c r="AD8" s="291">
        <f>SUM(AE8:AO8)</f>
        <v>0</v>
      </c>
      <c r="AE8" s="213"/>
      <c r="AF8" s="278">
        <v>0</v>
      </c>
      <c r="AG8" s="190">
        <v>0</v>
      </c>
      <c r="AH8" s="190">
        <v>0</v>
      </c>
      <c r="AI8" s="190">
        <v>0</v>
      </c>
      <c r="AJ8" s="190">
        <v>0</v>
      </c>
      <c r="AK8" s="190">
        <v>0</v>
      </c>
      <c r="AL8" s="190">
        <v>0</v>
      </c>
      <c r="AM8" s="190">
        <v>0</v>
      </c>
      <c r="AN8" s="280">
        <v>0</v>
      </c>
      <c r="AO8" s="213"/>
      <c r="AP8" s="291">
        <f>SUM(AQ8:AW8)</f>
        <v>0</v>
      </c>
      <c r="AQ8" s="213"/>
      <c r="AR8" s="278">
        <v>0</v>
      </c>
      <c r="AS8" s="190">
        <v>0</v>
      </c>
      <c r="AT8" s="190">
        <v>0</v>
      </c>
      <c r="AU8" s="190">
        <v>0</v>
      </c>
      <c r="AV8" s="280">
        <v>0</v>
      </c>
      <c r="AW8" s="213"/>
      <c r="AX8" s="291">
        <v>0</v>
      </c>
      <c r="AY8" s="297"/>
      <c r="AZ8" s="294">
        <v>0</v>
      </c>
      <c r="BA8" s="297" t="s">
        <v>19</v>
      </c>
      <c r="BB8" s="589">
        <v>0.25</v>
      </c>
      <c r="BC8" s="579">
        <v>0</v>
      </c>
      <c r="BD8" s="213"/>
      <c r="BE8" s="457"/>
      <c r="BF8" s="297" t="s">
        <v>19</v>
      </c>
      <c r="BG8" s="456" t="s">
        <v>272</v>
      </c>
      <c r="BH8" s="279" t="s">
        <v>273</v>
      </c>
      <c r="BI8" s="213"/>
      <c r="BJ8" s="203">
        <f t="shared" ref="BJ8:BJ16" si="1">F8</f>
        <v>0</v>
      </c>
      <c r="BK8" s="38">
        <f t="shared" ref="BK8:BK16" si="2">H8</f>
        <v>0</v>
      </c>
      <c r="BL8" s="38">
        <f t="shared" ref="BL8:BL16" si="3">N8</f>
        <v>4</v>
      </c>
      <c r="BM8" s="38">
        <f t="shared" ref="BM8:BM16" si="4">U8</f>
        <v>8</v>
      </c>
      <c r="BN8" s="38">
        <f t="shared" ref="BN8:BN16" si="5">AD8</f>
        <v>0</v>
      </c>
      <c r="BO8" s="38">
        <f t="shared" ref="BO8:BO16" si="6">AP8</f>
        <v>0</v>
      </c>
      <c r="BP8" s="41">
        <f t="shared" ref="BP8:BP16" si="7">AX8</f>
        <v>0</v>
      </c>
      <c r="BR8" s="557">
        <f t="shared" ref="BR8:BR16" si="8">F8*BR$6</f>
        <v>0</v>
      </c>
      <c r="BS8" s="558">
        <f t="shared" ref="BS8:BS16" si="9">H8*BS$6</f>
        <v>0</v>
      </c>
      <c r="BT8" s="558">
        <f t="shared" ref="BT8:BT16" si="10">N8*BT$6</f>
        <v>417.2</v>
      </c>
      <c r="BU8" s="558">
        <f t="shared" ref="BU8:BU16" si="11">U8*BU$6</f>
        <v>648.79999999999995</v>
      </c>
      <c r="BV8" s="558">
        <f t="shared" ref="BV8:BV16" si="12">AD8*BV$6</f>
        <v>0</v>
      </c>
      <c r="BW8" s="558">
        <f t="shared" ref="BW8:BW16" si="13">AP8*BW$6</f>
        <v>0</v>
      </c>
      <c r="BX8" s="559">
        <f t="shared" ref="BX8:BX16" si="14">AX8*BX$6</f>
        <v>0</v>
      </c>
      <c r="BY8" s="9"/>
      <c r="BZ8" s="557">
        <f t="shared" ref="BZ8:BZ16" si="15">SUM(BR8:BX8)</f>
        <v>1066</v>
      </c>
      <c r="CA8" s="560">
        <f t="shared" ref="CA8:CA16" si="16">BZ8*(1+BB8)</f>
        <v>1332.5</v>
      </c>
      <c r="CB8" s="559">
        <f t="shared" si="0"/>
        <v>0</v>
      </c>
      <c r="CC8" s="9"/>
      <c r="CD8" s="9"/>
      <c r="CE8" s="9"/>
    </row>
    <row r="9" spans="2:84" s="2" customFormat="1" ht="109.2">
      <c r="B9" s="287" t="s">
        <v>512</v>
      </c>
      <c r="C9" s="262" t="s">
        <v>349</v>
      </c>
      <c r="D9" s="423" t="s">
        <v>264</v>
      </c>
      <c r="E9" s="267">
        <v>5</v>
      </c>
      <c r="F9" s="274">
        <v>0</v>
      </c>
      <c r="G9" s="213"/>
      <c r="H9" s="267">
        <f>SUM(I9:M9)</f>
        <v>4</v>
      </c>
      <c r="I9" s="213"/>
      <c r="J9" s="278">
        <v>0</v>
      </c>
      <c r="K9" s="190">
        <v>4</v>
      </c>
      <c r="L9" s="280">
        <v>0</v>
      </c>
      <c r="M9" s="213"/>
      <c r="N9" s="267">
        <f>SUM(O9:T9)</f>
        <v>4</v>
      </c>
      <c r="O9" s="213"/>
      <c r="P9" s="278">
        <v>0</v>
      </c>
      <c r="Q9" s="190">
        <v>0</v>
      </c>
      <c r="R9" s="190">
        <v>0</v>
      </c>
      <c r="S9" s="280">
        <v>4</v>
      </c>
      <c r="T9" s="213"/>
      <c r="U9" s="267">
        <f>SUM(V9:AC9)</f>
        <v>0</v>
      </c>
      <c r="V9" s="213"/>
      <c r="W9" s="278">
        <v>0</v>
      </c>
      <c r="X9" s="190">
        <v>0</v>
      </c>
      <c r="Y9" s="190">
        <v>0</v>
      </c>
      <c r="Z9" s="190">
        <v>0</v>
      </c>
      <c r="AA9" s="190">
        <v>0</v>
      </c>
      <c r="AB9" s="280">
        <v>0</v>
      </c>
      <c r="AC9" s="213"/>
      <c r="AD9" s="291">
        <f>SUM(AE9:AO9)</f>
        <v>0</v>
      </c>
      <c r="AE9" s="213"/>
      <c r="AF9" s="278">
        <v>0</v>
      </c>
      <c r="AG9" s="190">
        <v>0</v>
      </c>
      <c r="AH9" s="190">
        <v>0</v>
      </c>
      <c r="AI9" s="190">
        <v>0</v>
      </c>
      <c r="AJ9" s="190">
        <v>0</v>
      </c>
      <c r="AK9" s="190">
        <v>0</v>
      </c>
      <c r="AL9" s="190">
        <v>0</v>
      </c>
      <c r="AM9" s="190">
        <v>0</v>
      </c>
      <c r="AN9" s="280">
        <v>0</v>
      </c>
      <c r="AO9" s="213"/>
      <c r="AP9" s="291">
        <f>SUM(AQ9:AW9)</f>
        <v>0</v>
      </c>
      <c r="AQ9" s="213"/>
      <c r="AR9" s="278">
        <v>0</v>
      </c>
      <c r="AS9" s="190">
        <v>0</v>
      </c>
      <c r="AT9" s="190">
        <v>0</v>
      </c>
      <c r="AU9" s="190">
        <v>0</v>
      </c>
      <c r="AV9" s="280">
        <v>0</v>
      </c>
      <c r="AW9" s="213"/>
      <c r="AX9" s="291">
        <v>0</v>
      </c>
      <c r="AY9" s="297"/>
      <c r="AZ9" s="294">
        <v>0</v>
      </c>
      <c r="BA9" s="297" t="s">
        <v>19</v>
      </c>
      <c r="BB9" s="589">
        <v>0.25</v>
      </c>
      <c r="BC9" s="579">
        <v>0</v>
      </c>
      <c r="BD9" s="213"/>
      <c r="BE9" s="457"/>
      <c r="BF9" s="297" t="s">
        <v>19</v>
      </c>
      <c r="BG9" s="456" t="s">
        <v>272</v>
      </c>
      <c r="BH9" s="279" t="s">
        <v>273</v>
      </c>
      <c r="BI9" s="213"/>
      <c r="BJ9" s="203">
        <f t="shared" si="1"/>
        <v>0</v>
      </c>
      <c r="BK9" s="38">
        <f t="shared" si="2"/>
        <v>4</v>
      </c>
      <c r="BL9" s="38">
        <f t="shared" si="3"/>
        <v>4</v>
      </c>
      <c r="BM9" s="38">
        <f t="shared" si="4"/>
        <v>0</v>
      </c>
      <c r="BN9" s="38">
        <f t="shared" si="5"/>
        <v>0</v>
      </c>
      <c r="BO9" s="38">
        <f t="shared" si="6"/>
        <v>0</v>
      </c>
      <c r="BP9" s="41">
        <f t="shared" si="7"/>
        <v>0</v>
      </c>
      <c r="BR9" s="557">
        <f t="shared" si="8"/>
        <v>0</v>
      </c>
      <c r="BS9" s="558">
        <f t="shared" si="9"/>
        <v>486</v>
      </c>
      <c r="BT9" s="558">
        <f t="shared" si="10"/>
        <v>417.2</v>
      </c>
      <c r="BU9" s="558">
        <f t="shared" si="11"/>
        <v>0</v>
      </c>
      <c r="BV9" s="558">
        <f t="shared" si="12"/>
        <v>0</v>
      </c>
      <c r="BW9" s="558">
        <f t="shared" si="13"/>
        <v>0</v>
      </c>
      <c r="BX9" s="559">
        <f t="shared" si="14"/>
        <v>0</v>
      </c>
      <c r="BY9" s="9"/>
      <c r="BZ9" s="557">
        <f t="shared" si="15"/>
        <v>903.2</v>
      </c>
      <c r="CA9" s="560">
        <f t="shared" si="16"/>
        <v>1129</v>
      </c>
      <c r="CB9" s="559">
        <f t="shared" si="0"/>
        <v>0</v>
      </c>
      <c r="CC9" s="9"/>
      <c r="CD9" s="9"/>
      <c r="CE9" s="9"/>
    </row>
    <row r="10" spans="2:84" s="2" customFormat="1" ht="109.2">
      <c r="B10" s="287" t="s">
        <v>513</v>
      </c>
      <c r="C10" s="262" t="s">
        <v>350</v>
      </c>
      <c r="D10" s="312" t="s">
        <v>265</v>
      </c>
      <c r="E10" s="267">
        <v>10</v>
      </c>
      <c r="F10" s="274">
        <v>0</v>
      </c>
      <c r="G10" s="213"/>
      <c r="H10" s="267">
        <f>SUM(I10:M10)</f>
        <v>8</v>
      </c>
      <c r="I10" s="213"/>
      <c r="J10" s="278">
        <v>0</v>
      </c>
      <c r="K10" s="190">
        <v>8</v>
      </c>
      <c r="L10" s="280">
        <v>0</v>
      </c>
      <c r="M10" s="213"/>
      <c r="N10" s="267">
        <f>SUM(O10:T10)</f>
        <v>8</v>
      </c>
      <c r="O10" s="213"/>
      <c r="P10" s="278">
        <v>0</v>
      </c>
      <c r="Q10" s="190">
        <v>0</v>
      </c>
      <c r="R10" s="190">
        <v>0</v>
      </c>
      <c r="S10" s="280">
        <v>8</v>
      </c>
      <c r="T10" s="213"/>
      <c r="U10" s="267">
        <f>SUM(V10:AC10)</f>
        <v>8</v>
      </c>
      <c r="V10" s="213"/>
      <c r="W10" s="278">
        <v>4</v>
      </c>
      <c r="X10" s="190">
        <v>4</v>
      </c>
      <c r="Y10" s="190">
        <v>0</v>
      </c>
      <c r="Z10" s="190">
        <v>0</v>
      </c>
      <c r="AA10" s="190">
        <v>0</v>
      </c>
      <c r="AB10" s="280">
        <v>0</v>
      </c>
      <c r="AC10" s="213"/>
      <c r="AD10" s="291">
        <f>SUM(AE10:AO10)</f>
        <v>16</v>
      </c>
      <c r="AE10" s="213"/>
      <c r="AF10" s="278">
        <v>8</v>
      </c>
      <c r="AG10" s="190">
        <v>8</v>
      </c>
      <c r="AH10" s="190">
        <v>0</v>
      </c>
      <c r="AI10" s="190">
        <v>0</v>
      </c>
      <c r="AJ10" s="190">
        <v>0</v>
      </c>
      <c r="AK10" s="190">
        <v>0</v>
      </c>
      <c r="AL10" s="190">
        <v>0</v>
      </c>
      <c r="AM10" s="190">
        <v>0</v>
      </c>
      <c r="AN10" s="280">
        <v>0</v>
      </c>
      <c r="AO10" s="213"/>
      <c r="AP10" s="291"/>
      <c r="AQ10" s="213"/>
      <c r="AR10" s="278">
        <v>0</v>
      </c>
      <c r="AS10" s="190">
        <v>0</v>
      </c>
      <c r="AT10" s="190">
        <v>0</v>
      </c>
      <c r="AU10" s="190">
        <v>0</v>
      </c>
      <c r="AV10" s="280">
        <v>0</v>
      </c>
      <c r="AW10" s="213"/>
      <c r="AX10" s="291"/>
      <c r="AY10" s="297"/>
      <c r="AZ10" s="294">
        <v>0</v>
      </c>
      <c r="BA10" s="297"/>
      <c r="BB10" s="589">
        <v>0.25</v>
      </c>
      <c r="BC10" s="579">
        <v>0</v>
      </c>
      <c r="BD10" s="213"/>
      <c r="BE10" s="457"/>
      <c r="BF10" s="297"/>
      <c r="BG10" s="456" t="s">
        <v>272</v>
      </c>
      <c r="BH10" s="279" t="s">
        <v>273</v>
      </c>
      <c r="BI10" s="213"/>
      <c r="BJ10" s="203">
        <f t="shared" si="1"/>
        <v>0</v>
      </c>
      <c r="BK10" s="38">
        <f t="shared" si="2"/>
        <v>8</v>
      </c>
      <c r="BL10" s="38">
        <f t="shared" si="3"/>
        <v>8</v>
      </c>
      <c r="BM10" s="38">
        <f t="shared" si="4"/>
        <v>8</v>
      </c>
      <c r="BN10" s="38">
        <f t="shared" si="5"/>
        <v>16</v>
      </c>
      <c r="BO10" s="38">
        <f t="shared" si="6"/>
        <v>0</v>
      </c>
      <c r="BP10" s="41">
        <f t="shared" si="7"/>
        <v>0</v>
      </c>
      <c r="BR10" s="557">
        <f t="shared" si="8"/>
        <v>0</v>
      </c>
      <c r="BS10" s="558">
        <f t="shared" si="9"/>
        <v>972</v>
      </c>
      <c r="BT10" s="558">
        <f t="shared" si="10"/>
        <v>834.4</v>
      </c>
      <c r="BU10" s="558">
        <f t="shared" si="11"/>
        <v>648.79999999999995</v>
      </c>
      <c r="BV10" s="558">
        <f t="shared" si="12"/>
        <v>1297.5999999999999</v>
      </c>
      <c r="BW10" s="558">
        <f t="shared" si="13"/>
        <v>0</v>
      </c>
      <c r="BX10" s="559">
        <f t="shared" si="14"/>
        <v>0</v>
      </c>
      <c r="BY10" s="9"/>
      <c r="BZ10" s="557">
        <f t="shared" si="15"/>
        <v>3752.7999999999997</v>
      </c>
      <c r="CA10" s="560">
        <f t="shared" si="16"/>
        <v>4691</v>
      </c>
      <c r="CB10" s="559">
        <f t="shared" si="0"/>
        <v>0</v>
      </c>
      <c r="CC10" s="9"/>
      <c r="CD10" s="9"/>
      <c r="CE10" s="9"/>
    </row>
    <row r="11" spans="2:84" s="2" customFormat="1" ht="31.2">
      <c r="B11" s="287" t="s">
        <v>514</v>
      </c>
      <c r="C11" s="262" t="s">
        <v>351</v>
      </c>
      <c r="D11" s="419" t="s">
        <v>6</v>
      </c>
      <c r="E11" s="267">
        <v>0</v>
      </c>
      <c r="F11" s="274">
        <v>0</v>
      </c>
      <c r="G11" s="213"/>
      <c r="H11" s="267">
        <f t="shared" ref="H11:H16" si="17">SUM(I11:M11)</f>
        <v>0</v>
      </c>
      <c r="I11" s="213"/>
      <c r="J11" s="278">
        <v>0</v>
      </c>
      <c r="K11" s="190">
        <v>0</v>
      </c>
      <c r="L11" s="280">
        <v>0</v>
      </c>
      <c r="M11" s="213"/>
      <c r="N11" s="267">
        <f t="shared" ref="N11:N16" si="18">SUM(O11:T11)</f>
        <v>0</v>
      </c>
      <c r="O11" s="213"/>
      <c r="P11" s="278">
        <v>0</v>
      </c>
      <c r="Q11" s="190">
        <v>0</v>
      </c>
      <c r="R11" s="190">
        <v>0</v>
      </c>
      <c r="S11" s="280">
        <v>0</v>
      </c>
      <c r="T11" s="213"/>
      <c r="U11" s="267">
        <f t="shared" ref="U11:U16" si="19">SUM(V11:AC11)</f>
        <v>0</v>
      </c>
      <c r="V11" s="213"/>
      <c r="W11" s="278">
        <v>0</v>
      </c>
      <c r="X11" s="190">
        <v>0</v>
      </c>
      <c r="Y11" s="190">
        <v>0</v>
      </c>
      <c r="Z11" s="190">
        <v>0</v>
      </c>
      <c r="AA11" s="190">
        <v>0</v>
      </c>
      <c r="AB11" s="280">
        <v>0</v>
      </c>
      <c r="AC11" s="213"/>
      <c r="AD11" s="291">
        <f t="shared" ref="AD11:AD16" si="20">SUM(AE11:AO11)</f>
        <v>0</v>
      </c>
      <c r="AE11" s="213"/>
      <c r="AF11" s="278">
        <v>0</v>
      </c>
      <c r="AG11" s="190">
        <v>0</v>
      </c>
      <c r="AH11" s="190">
        <v>0</v>
      </c>
      <c r="AI11" s="190">
        <v>0</v>
      </c>
      <c r="AJ11" s="190">
        <v>0</v>
      </c>
      <c r="AK11" s="190">
        <v>0</v>
      </c>
      <c r="AL11" s="190">
        <v>0</v>
      </c>
      <c r="AM11" s="190">
        <v>0</v>
      </c>
      <c r="AN11" s="280">
        <v>0</v>
      </c>
      <c r="AO11" s="213"/>
      <c r="AP11" s="291">
        <f t="shared" ref="AP11:AP16" si="21">SUM(AQ11:AW11)</f>
        <v>0</v>
      </c>
      <c r="AQ11" s="213"/>
      <c r="AR11" s="278">
        <v>0</v>
      </c>
      <c r="AS11" s="190">
        <v>0</v>
      </c>
      <c r="AT11" s="190">
        <v>0</v>
      </c>
      <c r="AU11" s="190">
        <v>0</v>
      </c>
      <c r="AV11" s="280">
        <v>0</v>
      </c>
      <c r="AW11" s="213"/>
      <c r="AX11" s="291">
        <v>0</v>
      </c>
      <c r="AY11" s="297"/>
      <c r="AZ11" s="294">
        <v>0</v>
      </c>
      <c r="BA11" s="297" t="s">
        <v>19</v>
      </c>
      <c r="BB11" s="577">
        <v>0</v>
      </c>
      <c r="BC11" s="579">
        <v>0</v>
      </c>
      <c r="BD11" s="213"/>
      <c r="BE11" s="274" t="s">
        <v>19</v>
      </c>
      <c r="BF11" s="297" t="s">
        <v>19</v>
      </c>
      <c r="BG11" s="278" t="s">
        <v>331</v>
      </c>
      <c r="BH11" s="280" t="s">
        <v>331</v>
      </c>
      <c r="BI11" s="213"/>
      <c r="BJ11" s="300">
        <f t="shared" si="1"/>
        <v>0</v>
      </c>
      <c r="BK11" s="38">
        <f t="shared" si="2"/>
        <v>0</v>
      </c>
      <c r="BL11" s="38">
        <f t="shared" si="3"/>
        <v>0</v>
      </c>
      <c r="BM11" s="38">
        <f t="shared" si="4"/>
        <v>0</v>
      </c>
      <c r="BN11" s="38">
        <f t="shared" si="5"/>
        <v>0</v>
      </c>
      <c r="BO11" s="38">
        <f t="shared" si="6"/>
        <v>0</v>
      </c>
      <c r="BP11" s="41">
        <f t="shared" si="7"/>
        <v>0</v>
      </c>
      <c r="BR11" s="557">
        <f t="shared" si="8"/>
        <v>0</v>
      </c>
      <c r="BS11" s="558">
        <f t="shared" si="9"/>
        <v>0</v>
      </c>
      <c r="BT11" s="558">
        <f t="shared" si="10"/>
        <v>0</v>
      </c>
      <c r="BU11" s="558">
        <f t="shared" si="11"/>
        <v>0</v>
      </c>
      <c r="BV11" s="558">
        <f t="shared" si="12"/>
        <v>0</v>
      </c>
      <c r="BW11" s="558">
        <f t="shared" si="13"/>
        <v>0</v>
      </c>
      <c r="BX11" s="559">
        <f t="shared" si="14"/>
        <v>0</v>
      </c>
      <c r="BY11" s="9"/>
      <c r="BZ11" s="557">
        <f t="shared" si="15"/>
        <v>0</v>
      </c>
      <c r="CA11" s="560">
        <f t="shared" si="16"/>
        <v>0</v>
      </c>
      <c r="CB11" s="559">
        <f t="shared" si="0"/>
        <v>0</v>
      </c>
      <c r="CC11" s="9"/>
      <c r="CD11" s="9"/>
      <c r="CE11" s="9"/>
    </row>
    <row r="12" spans="2:84" s="197" customFormat="1" ht="109.2">
      <c r="B12" s="287" t="s">
        <v>515</v>
      </c>
      <c r="C12" s="264" t="s">
        <v>352</v>
      </c>
      <c r="D12" s="427" t="s">
        <v>266</v>
      </c>
      <c r="E12" s="267">
        <v>30</v>
      </c>
      <c r="F12" s="274">
        <v>0</v>
      </c>
      <c r="G12" s="213"/>
      <c r="H12" s="267">
        <f t="shared" si="17"/>
        <v>0</v>
      </c>
      <c r="I12" s="213"/>
      <c r="J12" s="278">
        <v>0</v>
      </c>
      <c r="K12" s="190">
        <v>0</v>
      </c>
      <c r="L12" s="280">
        <v>0</v>
      </c>
      <c r="M12" s="213"/>
      <c r="N12" s="267">
        <f t="shared" si="18"/>
        <v>24</v>
      </c>
      <c r="O12" s="213"/>
      <c r="P12" s="278">
        <v>0</v>
      </c>
      <c r="Q12" s="190">
        <v>0</v>
      </c>
      <c r="R12" s="190">
        <v>0</v>
      </c>
      <c r="S12" s="280">
        <v>24</v>
      </c>
      <c r="T12" s="213"/>
      <c r="U12" s="267">
        <f t="shared" si="19"/>
        <v>0</v>
      </c>
      <c r="V12" s="213"/>
      <c r="W12" s="278">
        <v>0</v>
      </c>
      <c r="X12" s="190">
        <v>0</v>
      </c>
      <c r="Y12" s="190">
        <v>0</v>
      </c>
      <c r="Z12" s="190">
        <v>0</v>
      </c>
      <c r="AA12" s="190">
        <v>0</v>
      </c>
      <c r="AB12" s="280">
        <v>0</v>
      </c>
      <c r="AC12" s="213"/>
      <c r="AD12" s="291">
        <f t="shared" si="20"/>
        <v>48</v>
      </c>
      <c r="AE12" s="213"/>
      <c r="AF12" s="278">
        <v>24</v>
      </c>
      <c r="AG12" s="190">
        <v>24</v>
      </c>
      <c r="AH12" s="190">
        <v>0</v>
      </c>
      <c r="AI12" s="190">
        <v>0</v>
      </c>
      <c r="AJ12" s="190">
        <v>0</v>
      </c>
      <c r="AK12" s="190">
        <v>0</v>
      </c>
      <c r="AL12" s="190">
        <v>0</v>
      </c>
      <c r="AM12" s="190">
        <v>0</v>
      </c>
      <c r="AN12" s="280">
        <v>0</v>
      </c>
      <c r="AO12" s="213"/>
      <c r="AP12" s="291">
        <f t="shared" si="21"/>
        <v>0</v>
      </c>
      <c r="AQ12" s="213"/>
      <c r="AR12" s="278">
        <v>0</v>
      </c>
      <c r="AS12" s="190">
        <v>0</v>
      </c>
      <c r="AT12" s="190">
        <v>0</v>
      </c>
      <c r="AU12" s="190">
        <v>0</v>
      </c>
      <c r="AV12" s="280">
        <v>0</v>
      </c>
      <c r="AW12" s="213"/>
      <c r="AX12" s="291">
        <v>0</v>
      </c>
      <c r="AY12" s="297"/>
      <c r="AZ12" s="294">
        <v>0</v>
      </c>
      <c r="BA12" s="297" t="s">
        <v>19</v>
      </c>
      <c r="BB12" s="589">
        <v>0.25</v>
      </c>
      <c r="BC12" s="579">
        <v>0</v>
      </c>
      <c r="BD12" s="213"/>
      <c r="BE12" s="457"/>
      <c r="BF12" s="297" t="s">
        <v>19</v>
      </c>
      <c r="BG12" s="456" t="s">
        <v>272</v>
      </c>
      <c r="BH12" s="279" t="s">
        <v>273</v>
      </c>
      <c r="BI12" s="213"/>
      <c r="BJ12" s="300">
        <f t="shared" si="1"/>
        <v>0</v>
      </c>
      <c r="BK12" s="38">
        <f t="shared" si="2"/>
        <v>0</v>
      </c>
      <c r="BL12" s="38">
        <f t="shared" si="3"/>
        <v>24</v>
      </c>
      <c r="BM12" s="38">
        <f t="shared" si="4"/>
        <v>0</v>
      </c>
      <c r="BN12" s="38">
        <f t="shared" si="5"/>
        <v>48</v>
      </c>
      <c r="BO12" s="38">
        <f t="shared" si="6"/>
        <v>0</v>
      </c>
      <c r="BP12" s="41">
        <f t="shared" si="7"/>
        <v>0</v>
      </c>
      <c r="BR12" s="557">
        <f t="shared" si="8"/>
        <v>0</v>
      </c>
      <c r="BS12" s="558">
        <f t="shared" si="9"/>
        <v>0</v>
      </c>
      <c r="BT12" s="558">
        <f t="shared" si="10"/>
        <v>2503.1999999999998</v>
      </c>
      <c r="BU12" s="558">
        <f t="shared" si="11"/>
        <v>0</v>
      </c>
      <c r="BV12" s="558">
        <f t="shared" si="12"/>
        <v>3892.7999999999997</v>
      </c>
      <c r="BW12" s="558">
        <f t="shared" si="13"/>
        <v>0</v>
      </c>
      <c r="BX12" s="559">
        <f t="shared" si="14"/>
        <v>0</v>
      </c>
      <c r="BY12" s="9"/>
      <c r="BZ12" s="557">
        <f t="shared" si="15"/>
        <v>6396</v>
      </c>
      <c r="CA12" s="560">
        <f t="shared" si="16"/>
        <v>7995</v>
      </c>
      <c r="CB12" s="559">
        <f t="shared" si="0"/>
        <v>0</v>
      </c>
      <c r="CC12" s="9"/>
      <c r="CD12" s="9"/>
      <c r="CE12" s="9"/>
    </row>
    <row r="13" spans="2:84" s="197" customFormat="1" ht="109.2">
      <c r="B13" s="287" t="s">
        <v>516</v>
      </c>
      <c r="C13" s="264" t="s">
        <v>353</v>
      </c>
      <c r="D13" s="427" t="s">
        <v>267</v>
      </c>
      <c r="E13" s="267">
        <v>10</v>
      </c>
      <c r="F13" s="274">
        <v>0</v>
      </c>
      <c r="G13" s="213"/>
      <c r="H13" s="267">
        <f t="shared" si="17"/>
        <v>0</v>
      </c>
      <c r="I13" s="213"/>
      <c r="J13" s="278">
        <v>0</v>
      </c>
      <c r="K13" s="190">
        <v>0</v>
      </c>
      <c r="L13" s="280">
        <v>0</v>
      </c>
      <c r="M13" s="213"/>
      <c r="N13" s="267">
        <f t="shared" si="18"/>
        <v>8</v>
      </c>
      <c r="O13" s="213"/>
      <c r="P13" s="278">
        <v>0</v>
      </c>
      <c r="Q13" s="190">
        <v>0</v>
      </c>
      <c r="R13" s="190">
        <v>0</v>
      </c>
      <c r="S13" s="280">
        <v>8</v>
      </c>
      <c r="T13" s="213"/>
      <c r="U13" s="267">
        <f t="shared" si="19"/>
        <v>8</v>
      </c>
      <c r="V13" s="213"/>
      <c r="W13" s="278">
        <v>4</v>
      </c>
      <c r="X13" s="190">
        <v>4</v>
      </c>
      <c r="Y13" s="190">
        <v>0</v>
      </c>
      <c r="Z13" s="190">
        <v>0</v>
      </c>
      <c r="AA13" s="190">
        <v>0</v>
      </c>
      <c r="AB13" s="280">
        <v>0</v>
      </c>
      <c r="AC13" s="213"/>
      <c r="AD13" s="291">
        <f t="shared" si="20"/>
        <v>16</v>
      </c>
      <c r="AE13" s="213"/>
      <c r="AF13" s="278">
        <v>8</v>
      </c>
      <c r="AG13" s="190">
        <v>8</v>
      </c>
      <c r="AH13" s="190">
        <v>0</v>
      </c>
      <c r="AI13" s="190">
        <v>0</v>
      </c>
      <c r="AJ13" s="190">
        <v>0</v>
      </c>
      <c r="AK13" s="190">
        <v>0</v>
      </c>
      <c r="AL13" s="190">
        <v>0</v>
      </c>
      <c r="AM13" s="190">
        <v>0</v>
      </c>
      <c r="AN13" s="280">
        <v>0</v>
      </c>
      <c r="AO13" s="213"/>
      <c r="AP13" s="291">
        <f t="shared" si="21"/>
        <v>0</v>
      </c>
      <c r="AQ13" s="213"/>
      <c r="AR13" s="278">
        <v>0</v>
      </c>
      <c r="AS13" s="190">
        <v>0</v>
      </c>
      <c r="AT13" s="190">
        <v>0</v>
      </c>
      <c r="AU13" s="190">
        <v>0</v>
      </c>
      <c r="AV13" s="280">
        <v>0</v>
      </c>
      <c r="AW13" s="213"/>
      <c r="AX13" s="291">
        <v>0</v>
      </c>
      <c r="AY13" s="297"/>
      <c r="AZ13" s="294">
        <v>0</v>
      </c>
      <c r="BA13" s="297" t="s">
        <v>19</v>
      </c>
      <c r="BB13" s="589">
        <v>0.25</v>
      </c>
      <c r="BC13" s="579">
        <v>0</v>
      </c>
      <c r="BD13" s="213"/>
      <c r="BE13" s="457"/>
      <c r="BF13" s="297" t="s">
        <v>19</v>
      </c>
      <c r="BG13" s="456" t="s">
        <v>272</v>
      </c>
      <c r="BH13" s="279" t="s">
        <v>273</v>
      </c>
      <c r="BI13" s="213"/>
      <c r="BJ13" s="300">
        <f t="shared" si="1"/>
        <v>0</v>
      </c>
      <c r="BK13" s="38">
        <f t="shared" si="2"/>
        <v>0</v>
      </c>
      <c r="BL13" s="38">
        <f t="shared" si="3"/>
        <v>8</v>
      </c>
      <c r="BM13" s="38">
        <f t="shared" si="4"/>
        <v>8</v>
      </c>
      <c r="BN13" s="38">
        <f t="shared" si="5"/>
        <v>16</v>
      </c>
      <c r="BO13" s="38">
        <f t="shared" si="6"/>
        <v>0</v>
      </c>
      <c r="BP13" s="41">
        <f t="shared" si="7"/>
        <v>0</v>
      </c>
      <c r="BR13" s="557">
        <f t="shared" si="8"/>
        <v>0</v>
      </c>
      <c r="BS13" s="558">
        <f t="shared" si="9"/>
        <v>0</v>
      </c>
      <c r="BT13" s="558">
        <f t="shared" si="10"/>
        <v>834.4</v>
      </c>
      <c r="BU13" s="558">
        <f t="shared" si="11"/>
        <v>648.79999999999995</v>
      </c>
      <c r="BV13" s="558">
        <f t="shared" si="12"/>
        <v>1297.5999999999999</v>
      </c>
      <c r="BW13" s="558">
        <f t="shared" si="13"/>
        <v>0</v>
      </c>
      <c r="BX13" s="559">
        <f t="shared" si="14"/>
        <v>0</v>
      </c>
      <c r="BY13" s="9"/>
      <c r="BZ13" s="557">
        <f t="shared" si="15"/>
        <v>2780.7999999999997</v>
      </c>
      <c r="CA13" s="560">
        <f t="shared" si="16"/>
        <v>3475.9999999999995</v>
      </c>
      <c r="CB13" s="559">
        <f t="shared" si="0"/>
        <v>0</v>
      </c>
      <c r="CC13" s="9"/>
      <c r="CD13" s="9"/>
      <c r="CE13" s="9"/>
    </row>
    <row r="14" spans="2:84" s="197" customFormat="1" ht="109.2">
      <c r="B14" s="287" t="s">
        <v>528</v>
      </c>
      <c r="C14" s="264" t="s">
        <v>354</v>
      </c>
      <c r="D14" s="425" t="s">
        <v>268</v>
      </c>
      <c r="E14" s="267">
        <v>30</v>
      </c>
      <c r="F14" s="274">
        <v>0</v>
      </c>
      <c r="G14" s="213"/>
      <c r="H14" s="267">
        <f t="shared" si="17"/>
        <v>0</v>
      </c>
      <c r="I14" s="213"/>
      <c r="J14" s="278">
        <v>0</v>
      </c>
      <c r="K14" s="190">
        <v>0</v>
      </c>
      <c r="L14" s="280">
        <v>0</v>
      </c>
      <c r="M14" s="213"/>
      <c r="N14" s="267">
        <f t="shared" si="18"/>
        <v>24</v>
      </c>
      <c r="O14" s="213"/>
      <c r="P14" s="278">
        <v>0</v>
      </c>
      <c r="Q14" s="190">
        <v>0</v>
      </c>
      <c r="R14" s="190">
        <v>0</v>
      </c>
      <c r="S14" s="280">
        <v>24</v>
      </c>
      <c r="T14" s="213"/>
      <c r="U14" s="267">
        <f t="shared" si="19"/>
        <v>48</v>
      </c>
      <c r="V14" s="213"/>
      <c r="W14" s="278">
        <v>24</v>
      </c>
      <c r="X14" s="190">
        <v>24</v>
      </c>
      <c r="Y14" s="190">
        <v>0</v>
      </c>
      <c r="Z14" s="190">
        <v>0</v>
      </c>
      <c r="AA14" s="190">
        <v>0</v>
      </c>
      <c r="AB14" s="280">
        <v>0</v>
      </c>
      <c r="AC14" s="213"/>
      <c r="AD14" s="291">
        <f t="shared" si="20"/>
        <v>48</v>
      </c>
      <c r="AE14" s="213"/>
      <c r="AF14" s="278">
        <v>24</v>
      </c>
      <c r="AG14" s="190">
        <v>24</v>
      </c>
      <c r="AH14" s="190">
        <v>0</v>
      </c>
      <c r="AI14" s="190">
        <v>0</v>
      </c>
      <c r="AJ14" s="190">
        <v>0</v>
      </c>
      <c r="AK14" s="190">
        <v>0</v>
      </c>
      <c r="AL14" s="190">
        <v>0</v>
      </c>
      <c r="AM14" s="190">
        <v>0</v>
      </c>
      <c r="AN14" s="280">
        <v>0</v>
      </c>
      <c r="AO14" s="213"/>
      <c r="AP14" s="291">
        <f t="shared" si="21"/>
        <v>0</v>
      </c>
      <c r="AQ14" s="213"/>
      <c r="AR14" s="278">
        <v>0</v>
      </c>
      <c r="AS14" s="190">
        <v>0</v>
      </c>
      <c r="AT14" s="190">
        <v>0</v>
      </c>
      <c r="AU14" s="190">
        <v>0</v>
      </c>
      <c r="AV14" s="280">
        <v>0</v>
      </c>
      <c r="AW14" s="213"/>
      <c r="AX14" s="291">
        <v>0</v>
      </c>
      <c r="AY14" s="297"/>
      <c r="AZ14" s="294">
        <v>50000</v>
      </c>
      <c r="BA14" s="297" t="s">
        <v>19</v>
      </c>
      <c r="BB14" s="589">
        <v>0.25</v>
      </c>
      <c r="BC14" s="579">
        <v>0.4</v>
      </c>
      <c r="BD14" s="213"/>
      <c r="BE14" s="408" t="s">
        <v>334</v>
      </c>
      <c r="BF14" s="297" t="s">
        <v>19</v>
      </c>
      <c r="BG14" s="456" t="s">
        <v>272</v>
      </c>
      <c r="BH14" s="279" t="s">
        <v>392</v>
      </c>
      <c r="BI14" s="213"/>
      <c r="BJ14" s="300">
        <f t="shared" si="1"/>
        <v>0</v>
      </c>
      <c r="BK14" s="38">
        <f t="shared" si="2"/>
        <v>0</v>
      </c>
      <c r="BL14" s="38">
        <f t="shared" si="3"/>
        <v>24</v>
      </c>
      <c r="BM14" s="38">
        <f t="shared" si="4"/>
        <v>48</v>
      </c>
      <c r="BN14" s="38">
        <f t="shared" si="5"/>
        <v>48</v>
      </c>
      <c r="BO14" s="38">
        <f t="shared" si="6"/>
        <v>0</v>
      </c>
      <c r="BP14" s="41">
        <f t="shared" si="7"/>
        <v>0</v>
      </c>
      <c r="BR14" s="557">
        <f t="shared" si="8"/>
        <v>0</v>
      </c>
      <c r="BS14" s="558">
        <f t="shared" si="9"/>
        <v>0</v>
      </c>
      <c r="BT14" s="558">
        <f t="shared" si="10"/>
        <v>2503.1999999999998</v>
      </c>
      <c r="BU14" s="558">
        <f t="shared" si="11"/>
        <v>3892.7999999999997</v>
      </c>
      <c r="BV14" s="558">
        <f t="shared" si="12"/>
        <v>3892.7999999999997</v>
      </c>
      <c r="BW14" s="558">
        <f t="shared" si="13"/>
        <v>0</v>
      </c>
      <c r="BX14" s="559">
        <f t="shared" si="14"/>
        <v>0</v>
      </c>
      <c r="BY14" s="9"/>
      <c r="BZ14" s="557">
        <f t="shared" si="15"/>
        <v>10288.799999999999</v>
      </c>
      <c r="CA14" s="560">
        <f t="shared" si="16"/>
        <v>12861</v>
      </c>
      <c r="CB14" s="559">
        <f t="shared" si="0"/>
        <v>70000</v>
      </c>
      <c r="CC14" s="9"/>
      <c r="CD14" s="9"/>
      <c r="CE14" s="9"/>
    </row>
    <row r="15" spans="2:84" s="197" customFormat="1" ht="109.2">
      <c r="B15" s="287" t="s">
        <v>517</v>
      </c>
      <c r="C15" s="264" t="s">
        <v>355</v>
      </c>
      <c r="D15" s="425" t="s">
        <v>269</v>
      </c>
      <c r="E15" s="267">
        <v>10</v>
      </c>
      <c r="F15" s="274">
        <v>0</v>
      </c>
      <c r="G15" s="213"/>
      <c r="H15" s="267">
        <f t="shared" si="17"/>
        <v>8</v>
      </c>
      <c r="I15" s="213"/>
      <c r="J15" s="278">
        <v>0</v>
      </c>
      <c r="K15" s="190">
        <v>8</v>
      </c>
      <c r="L15" s="280">
        <v>0</v>
      </c>
      <c r="M15" s="213"/>
      <c r="N15" s="267">
        <f t="shared" si="18"/>
        <v>8</v>
      </c>
      <c r="O15" s="213"/>
      <c r="P15" s="278">
        <v>0</v>
      </c>
      <c r="Q15" s="190">
        <v>0</v>
      </c>
      <c r="R15" s="190">
        <v>0</v>
      </c>
      <c r="S15" s="280">
        <v>8</v>
      </c>
      <c r="T15" s="213"/>
      <c r="U15" s="267">
        <f t="shared" si="19"/>
        <v>4</v>
      </c>
      <c r="V15" s="213"/>
      <c r="W15" s="278">
        <v>2</v>
      </c>
      <c r="X15" s="190">
        <v>2</v>
      </c>
      <c r="Y15" s="190">
        <v>0</v>
      </c>
      <c r="Z15" s="190">
        <v>0</v>
      </c>
      <c r="AA15" s="190">
        <v>0</v>
      </c>
      <c r="AB15" s="280">
        <v>0</v>
      </c>
      <c r="AC15" s="213"/>
      <c r="AD15" s="291">
        <f t="shared" si="20"/>
        <v>16</v>
      </c>
      <c r="AE15" s="213"/>
      <c r="AF15" s="278">
        <v>8</v>
      </c>
      <c r="AG15" s="190">
        <v>8</v>
      </c>
      <c r="AH15" s="190">
        <v>0</v>
      </c>
      <c r="AI15" s="190">
        <v>0</v>
      </c>
      <c r="AJ15" s="190">
        <v>0</v>
      </c>
      <c r="AK15" s="190">
        <v>0</v>
      </c>
      <c r="AL15" s="190">
        <v>0</v>
      </c>
      <c r="AM15" s="190">
        <v>0</v>
      </c>
      <c r="AN15" s="280">
        <v>0</v>
      </c>
      <c r="AO15" s="213"/>
      <c r="AP15" s="291">
        <f t="shared" si="21"/>
        <v>0</v>
      </c>
      <c r="AQ15" s="213"/>
      <c r="AR15" s="278">
        <v>0</v>
      </c>
      <c r="AS15" s="190">
        <v>0</v>
      </c>
      <c r="AT15" s="190">
        <v>0</v>
      </c>
      <c r="AU15" s="190">
        <v>0</v>
      </c>
      <c r="AV15" s="280">
        <v>0</v>
      </c>
      <c r="AW15" s="213"/>
      <c r="AX15" s="291">
        <v>0</v>
      </c>
      <c r="AY15" s="297"/>
      <c r="AZ15" s="294">
        <v>0</v>
      </c>
      <c r="BA15" s="297" t="s">
        <v>19</v>
      </c>
      <c r="BB15" s="589">
        <v>0.25</v>
      </c>
      <c r="BC15" s="579">
        <v>0</v>
      </c>
      <c r="BD15" s="213"/>
      <c r="BE15" s="457"/>
      <c r="BF15" s="297" t="s">
        <v>19</v>
      </c>
      <c r="BG15" s="456" t="s">
        <v>272</v>
      </c>
      <c r="BH15" s="279" t="s">
        <v>273</v>
      </c>
      <c r="BI15" s="213"/>
      <c r="BJ15" s="300">
        <f t="shared" si="1"/>
        <v>0</v>
      </c>
      <c r="BK15" s="38">
        <f t="shared" si="2"/>
        <v>8</v>
      </c>
      <c r="BL15" s="38">
        <f t="shared" si="3"/>
        <v>8</v>
      </c>
      <c r="BM15" s="38">
        <f t="shared" si="4"/>
        <v>4</v>
      </c>
      <c r="BN15" s="38">
        <f t="shared" si="5"/>
        <v>16</v>
      </c>
      <c r="BO15" s="38">
        <f t="shared" si="6"/>
        <v>0</v>
      </c>
      <c r="BP15" s="41">
        <f t="shared" si="7"/>
        <v>0</v>
      </c>
      <c r="BR15" s="557">
        <f t="shared" si="8"/>
        <v>0</v>
      </c>
      <c r="BS15" s="558">
        <f t="shared" si="9"/>
        <v>972</v>
      </c>
      <c r="BT15" s="558">
        <f t="shared" si="10"/>
        <v>834.4</v>
      </c>
      <c r="BU15" s="558">
        <f t="shared" si="11"/>
        <v>324.39999999999998</v>
      </c>
      <c r="BV15" s="558">
        <f t="shared" si="12"/>
        <v>1297.5999999999999</v>
      </c>
      <c r="BW15" s="558">
        <f t="shared" si="13"/>
        <v>0</v>
      </c>
      <c r="BX15" s="559">
        <f t="shared" si="14"/>
        <v>0</v>
      </c>
      <c r="BY15" s="16"/>
      <c r="BZ15" s="557">
        <f t="shared" si="15"/>
        <v>3428.4</v>
      </c>
      <c r="CA15" s="560">
        <f t="shared" si="16"/>
        <v>4285.5</v>
      </c>
      <c r="CB15" s="559">
        <f t="shared" si="0"/>
        <v>0</v>
      </c>
      <c r="CC15" s="16"/>
      <c r="CD15" s="16"/>
      <c r="CE15" s="16"/>
    </row>
    <row r="16" spans="2:84" s="198" customFormat="1" ht="31.8" thickBot="1">
      <c r="B16" s="302" t="s">
        <v>518</v>
      </c>
      <c r="C16" s="265" t="s">
        <v>367</v>
      </c>
      <c r="D16" s="424" t="s">
        <v>6</v>
      </c>
      <c r="E16" s="268">
        <v>0</v>
      </c>
      <c r="F16" s="275">
        <v>0</v>
      </c>
      <c r="G16" s="270"/>
      <c r="H16" s="268">
        <f t="shared" si="17"/>
        <v>0</v>
      </c>
      <c r="I16" s="270"/>
      <c r="J16" s="282">
        <v>0</v>
      </c>
      <c r="K16" s="193">
        <v>0</v>
      </c>
      <c r="L16" s="283">
        <v>0</v>
      </c>
      <c r="M16" s="270"/>
      <c r="N16" s="268">
        <f t="shared" si="18"/>
        <v>0</v>
      </c>
      <c r="O16" s="270"/>
      <c r="P16" s="282">
        <v>0</v>
      </c>
      <c r="Q16" s="193">
        <v>0</v>
      </c>
      <c r="R16" s="193">
        <v>0</v>
      </c>
      <c r="S16" s="283">
        <v>0</v>
      </c>
      <c r="T16" s="270"/>
      <c r="U16" s="268">
        <f t="shared" si="19"/>
        <v>0</v>
      </c>
      <c r="V16" s="270"/>
      <c r="W16" s="282">
        <v>0</v>
      </c>
      <c r="X16" s="193">
        <v>0</v>
      </c>
      <c r="Y16" s="193">
        <v>0</v>
      </c>
      <c r="Z16" s="193">
        <v>0</v>
      </c>
      <c r="AA16" s="193">
        <v>0</v>
      </c>
      <c r="AB16" s="283">
        <v>0</v>
      </c>
      <c r="AC16" s="270"/>
      <c r="AD16" s="292">
        <f t="shared" si="20"/>
        <v>0</v>
      </c>
      <c r="AE16" s="270"/>
      <c r="AF16" s="282">
        <v>0</v>
      </c>
      <c r="AG16" s="193">
        <v>0</v>
      </c>
      <c r="AH16" s="193">
        <v>0</v>
      </c>
      <c r="AI16" s="193">
        <v>0</v>
      </c>
      <c r="AJ16" s="193">
        <v>0</v>
      </c>
      <c r="AK16" s="193">
        <v>0</v>
      </c>
      <c r="AL16" s="193">
        <v>0</v>
      </c>
      <c r="AM16" s="193">
        <v>0</v>
      </c>
      <c r="AN16" s="283">
        <v>0</v>
      </c>
      <c r="AO16" s="270"/>
      <c r="AP16" s="292">
        <f t="shared" si="21"/>
        <v>0</v>
      </c>
      <c r="AQ16" s="270"/>
      <c r="AR16" s="282">
        <v>0</v>
      </c>
      <c r="AS16" s="193">
        <v>0</v>
      </c>
      <c r="AT16" s="193">
        <v>0</v>
      </c>
      <c r="AU16" s="193">
        <v>0</v>
      </c>
      <c r="AV16" s="283">
        <v>0</v>
      </c>
      <c r="AW16" s="270"/>
      <c r="AX16" s="292">
        <v>0</v>
      </c>
      <c r="AY16" s="298"/>
      <c r="AZ16" s="295">
        <v>0</v>
      </c>
      <c r="BA16" s="298" t="s">
        <v>19</v>
      </c>
      <c r="BB16" s="578">
        <v>0</v>
      </c>
      <c r="BC16" s="588">
        <v>0</v>
      </c>
      <c r="BD16" s="270"/>
      <c r="BE16" s="275" t="s">
        <v>19</v>
      </c>
      <c r="BF16" s="298" t="s">
        <v>19</v>
      </c>
      <c r="BG16" s="282" t="s">
        <v>331</v>
      </c>
      <c r="BH16" s="283" t="s">
        <v>331</v>
      </c>
      <c r="BI16" s="270"/>
      <c r="BJ16" s="301">
        <f t="shared" si="1"/>
        <v>0</v>
      </c>
      <c r="BK16" s="45">
        <f t="shared" si="2"/>
        <v>0</v>
      </c>
      <c r="BL16" s="45">
        <f t="shared" si="3"/>
        <v>0</v>
      </c>
      <c r="BM16" s="45">
        <f t="shared" si="4"/>
        <v>0</v>
      </c>
      <c r="BN16" s="45">
        <f t="shared" si="5"/>
        <v>0</v>
      </c>
      <c r="BO16" s="45">
        <f t="shared" si="6"/>
        <v>0</v>
      </c>
      <c r="BP16" s="46">
        <f t="shared" si="7"/>
        <v>0</v>
      </c>
      <c r="BR16" s="561">
        <f t="shared" si="8"/>
        <v>0</v>
      </c>
      <c r="BS16" s="562">
        <f t="shared" si="9"/>
        <v>0</v>
      </c>
      <c r="BT16" s="562">
        <f t="shared" si="10"/>
        <v>0</v>
      </c>
      <c r="BU16" s="562">
        <f t="shared" si="11"/>
        <v>0</v>
      </c>
      <c r="BV16" s="562">
        <f t="shared" si="12"/>
        <v>0</v>
      </c>
      <c r="BW16" s="562">
        <f t="shared" si="13"/>
        <v>0</v>
      </c>
      <c r="BX16" s="563">
        <f t="shared" si="14"/>
        <v>0</v>
      </c>
      <c r="BY16" s="16"/>
      <c r="BZ16" s="561">
        <f t="shared" si="15"/>
        <v>0</v>
      </c>
      <c r="CA16" s="564">
        <f t="shared" si="16"/>
        <v>0</v>
      </c>
      <c r="CB16" s="563">
        <f t="shared" si="0"/>
        <v>0</v>
      </c>
      <c r="CC16" s="16"/>
      <c r="CD16" s="16"/>
      <c r="CE16" s="16"/>
    </row>
    <row r="17" spans="2:84" ht="15" customHeight="1">
      <c r="T17" s="19"/>
      <c r="W17" s="18"/>
      <c r="BO17" s="16"/>
      <c r="BP17" s="16"/>
      <c r="BQ17" s="16"/>
      <c r="CF17" s="91"/>
    </row>
    <row r="18" spans="2:84" ht="16.2" thickBot="1">
      <c r="T18" s="19"/>
      <c r="W18" s="18"/>
      <c r="BO18" s="16"/>
      <c r="BP18" s="16"/>
      <c r="BQ18" s="16"/>
      <c r="CF18" s="88"/>
    </row>
    <row r="19" spans="2:84" s="9" customFormat="1" ht="54"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07"/>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c r="CF19" s="88"/>
    </row>
    <row r="20" spans="2:84" s="9" customFormat="1" ht="27"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08"/>
      <c r="BJ20" s="176" t="s">
        <v>387</v>
      </c>
      <c r="BK20" s="177" t="s">
        <v>387</v>
      </c>
      <c r="BL20" s="177" t="s">
        <v>387</v>
      </c>
      <c r="BM20" s="177" t="s">
        <v>387</v>
      </c>
      <c r="BN20" s="177" t="s">
        <v>387</v>
      </c>
      <c r="BO20" s="177" t="s">
        <v>387</v>
      </c>
      <c r="BP20" s="178" t="s">
        <v>387</v>
      </c>
      <c r="BR20" s="1021" t="s">
        <v>388</v>
      </c>
      <c r="BS20" s="1022"/>
      <c r="BT20" s="1022"/>
      <c r="BU20" s="1022"/>
      <c r="BV20" s="1022"/>
      <c r="BW20" s="1022"/>
      <c r="BX20" s="1023"/>
      <c r="BY20" s="569"/>
      <c r="BZ20" s="570">
        <f>SUM(BZ7:BZ16)</f>
        <v>32368.799999999999</v>
      </c>
      <c r="CA20" s="571">
        <f>SUM(CA7:CA16)</f>
        <v>40461</v>
      </c>
      <c r="CB20" s="571">
        <f>SUM(CB7:CB16)</f>
        <v>70000</v>
      </c>
      <c r="CC20" s="571">
        <f>SUM(AZ7:AZ16)</f>
        <v>50000</v>
      </c>
      <c r="CD20" s="572">
        <f>(CA20-BZ20)/BZ20</f>
        <v>0.25000000000000006</v>
      </c>
      <c r="CE20" s="573">
        <f>IF(CC20=0,0,(CB20-CC20)/CC20)</f>
        <v>0.4</v>
      </c>
      <c r="CF20" s="88"/>
    </row>
    <row r="21" spans="2:84" s="91" customFormat="1" ht="43.8"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09"/>
      <c r="BJ21" s="179">
        <f>SUM(BJ3:BJ16)</f>
        <v>0</v>
      </c>
      <c r="BK21" s="180">
        <f t="shared" ref="BK21:BP21" si="22">SUM(BK3:BK16)</f>
        <v>28</v>
      </c>
      <c r="BL21" s="180">
        <f t="shared" si="22"/>
        <v>88</v>
      </c>
      <c r="BM21" s="180">
        <f t="shared" si="22"/>
        <v>84</v>
      </c>
      <c r="BN21" s="180">
        <f t="shared" si="22"/>
        <v>160</v>
      </c>
      <c r="BO21" s="180">
        <f t="shared" si="22"/>
        <v>0</v>
      </c>
      <c r="BP21" s="181">
        <f t="shared" si="22"/>
        <v>0</v>
      </c>
      <c r="BR21" s="574">
        <f t="shared" ref="BR21:BX21" si="23">SUM(BR7:BR16)</f>
        <v>0</v>
      </c>
      <c r="BS21" s="575">
        <f t="shared" si="23"/>
        <v>3402</v>
      </c>
      <c r="BT21" s="575">
        <f t="shared" si="23"/>
        <v>9178.4</v>
      </c>
      <c r="BU21" s="575">
        <f t="shared" si="23"/>
        <v>6812.4</v>
      </c>
      <c r="BV21" s="575">
        <f t="shared" si="23"/>
        <v>12976</v>
      </c>
      <c r="BW21" s="575">
        <f t="shared" si="23"/>
        <v>0</v>
      </c>
      <c r="BX21" s="576">
        <f t="shared" si="23"/>
        <v>0</v>
      </c>
      <c r="BY21" s="569"/>
      <c r="BZ21" s="569"/>
      <c r="CA21" s="569"/>
      <c r="CB21" s="569"/>
      <c r="CC21" s="569"/>
      <c r="CD21" s="569"/>
      <c r="CE21" s="569"/>
      <c r="CF21" s="88"/>
    </row>
    <row r="22" spans="2:84"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4" s="88" customFormat="1" ht="14.4">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4"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4"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4"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4"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4"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4"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4"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4"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4"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4"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4"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4"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4"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4"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4"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4"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4"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4"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c r="CF41" s="9"/>
    </row>
    <row r="42" spans="2:84"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c r="CF42" s="9"/>
    </row>
    <row r="43" spans="2:84" s="88" customFormat="1" ht="16.2"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c r="CF43" s="9"/>
    </row>
    <row r="44" spans="2:84"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c r="CF44" s="91"/>
    </row>
    <row r="45" spans="2:84"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c r="CF45" s="88"/>
    </row>
    <row r="46" spans="2:84"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c r="CF46" s="91"/>
    </row>
    <row r="47" spans="2:84" s="9" customFormat="1" ht="16.2"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c r="CF47" s="91"/>
    </row>
    <row r="48" spans="2:84" s="91" customFormat="1" ht="43.8"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4"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c r="CF49" s="91"/>
    </row>
    <row r="50" spans="2:84" s="91" customFormat="1" ht="14.4">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4" s="91" customFormat="1" ht="14.4">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4" s="91" customFormat="1" ht="14.4">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4" s="91" customFormat="1" ht="14.4">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4" s="91" customFormat="1" ht="14.4">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4" s="91" customFormat="1" ht="14.4">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4" s="91" customFormat="1" ht="14.4">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4" s="91" customFormat="1" ht="14.4">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4" s="91" customFormat="1" ht="14.4">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4" s="91" customFormat="1" ht="14.4">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4" s="91" customFormat="1" ht="14.4">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c r="CF60" s="88"/>
    </row>
    <row r="61" spans="2:84" s="91" customFormat="1" ht="14.4">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c r="CF61" s="88"/>
    </row>
    <row r="62" spans="2:84" s="91" customFormat="1" ht="14.4">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c r="CF62" s="88"/>
    </row>
    <row r="63" spans="2:84" s="91" customFormat="1" ht="14.4">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c r="CF63" s="88"/>
    </row>
    <row r="64" spans="2:84" s="88" customFormat="1">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c r="CF64" s="9"/>
    </row>
    <row r="65" spans="2:84"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c r="CF65" s="16"/>
    </row>
    <row r="66" spans="2:84"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c r="CF66" s="16"/>
    </row>
    <row r="67" spans="2:84" s="88" customFormat="1" ht="16.2"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c r="CF67" s="16"/>
    </row>
    <row r="68" spans="2:84"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c r="CF68" s="16"/>
    </row>
    <row r="69" spans="2:84">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4">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4">
      <c r="T71" s="19"/>
      <c r="W71" s="18"/>
      <c r="BO71" s="16"/>
      <c r="BP71" s="16"/>
      <c r="BQ71" s="16"/>
      <c r="BR71" s="18"/>
      <c r="BS71" s="16"/>
      <c r="BT71" s="16"/>
      <c r="BU71" s="16"/>
      <c r="BV71" s="16"/>
      <c r="BW71" s="16"/>
      <c r="BX71" s="16"/>
      <c r="BY71" s="16"/>
      <c r="BZ71" s="16"/>
      <c r="CA71" s="16"/>
      <c r="CB71" s="16"/>
      <c r="CC71" s="16"/>
      <c r="CD71" s="16"/>
      <c r="CE71" s="16"/>
    </row>
    <row r="72" spans="2:84">
      <c r="T72" s="19"/>
      <c r="W72" s="18"/>
      <c r="BO72" s="16"/>
      <c r="BP72" s="16"/>
      <c r="BQ72" s="16"/>
      <c r="BR72" s="18"/>
      <c r="BS72" s="16"/>
      <c r="BT72" s="16"/>
      <c r="BU72" s="16"/>
      <c r="BV72" s="16"/>
      <c r="BW72" s="16"/>
      <c r="BX72" s="16"/>
      <c r="BY72" s="16"/>
      <c r="BZ72" s="16"/>
      <c r="CA72" s="16"/>
      <c r="CB72" s="16"/>
      <c r="CC72" s="16"/>
      <c r="CD72" s="16"/>
      <c r="CE72" s="16"/>
    </row>
    <row r="73" spans="2:84">
      <c r="T73" s="19"/>
      <c r="W73" s="18"/>
      <c r="BO73" s="16"/>
      <c r="BP73" s="16"/>
      <c r="BQ73" s="16"/>
      <c r="BR73" s="18"/>
      <c r="BS73" s="16"/>
      <c r="BT73" s="16"/>
      <c r="BU73" s="16"/>
      <c r="BV73" s="16"/>
      <c r="BW73" s="16"/>
      <c r="BX73" s="16"/>
      <c r="BY73" s="16"/>
      <c r="BZ73" s="16"/>
      <c r="CA73" s="16"/>
      <c r="CB73" s="16"/>
      <c r="CC73" s="16"/>
      <c r="CD73" s="16"/>
      <c r="CE73" s="16"/>
    </row>
    <row r="74" spans="2:84">
      <c r="T74" s="19"/>
      <c r="W74" s="18"/>
      <c r="BO74" s="16"/>
      <c r="BP74" s="16"/>
      <c r="BQ74" s="16"/>
      <c r="BR74" s="18"/>
      <c r="BS74" s="16"/>
      <c r="BT74" s="16"/>
      <c r="BU74" s="16"/>
      <c r="BV74" s="16"/>
      <c r="BW74" s="16"/>
      <c r="BX74" s="16"/>
      <c r="BY74" s="16"/>
      <c r="BZ74" s="16"/>
      <c r="CA74" s="16"/>
      <c r="CB74" s="16"/>
      <c r="CC74" s="16"/>
      <c r="CD74" s="16"/>
      <c r="CE74" s="16"/>
    </row>
    <row r="75" spans="2:84">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4">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4">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4">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4">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4">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B4:BC5"/>
    <mergeCell ref="BR4:BX4"/>
    <mergeCell ref="BZ5:BZ6"/>
    <mergeCell ref="CA5:CA6"/>
    <mergeCell ref="CB5:CB6"/>
    <mergeCell ref="BJ4:BP4"/>
    <mergeCell ref="BE4:BE6"/>
    <mergeCell ref="BG4:BG6"/>
    <mergeCell ref="BH4:BH6"/>
    <mergeCell ref="BI4:BI6"/>
    <mergeCell ref="AM5:AM6"/>
    <mergeCell ref="BR20:BX20"/>
    <mergeCell ref="BI19:BI21"/>
    <mergeCell ref="B4:B6"/>
    <mergeCell ref="D4:D6"/>
    <mergeCell ref="E4:E6"/>
    <mergeCell ref="G4:G6"/>
    <mergeCell ref="W4:AB4"/>
    <mergeCell ref="AC4:AC6"/>
    <mergeCell ref="I4:I6"/>
    <mergeCell ref="J4:L4"/>
    <mergeCell ref="M4:M6"/>
    <mergeCell ref="O4:O6"/>
    <mergeCell ref="BH19:BH21"/>
    <mergeCell ref="F4:F5"/>
    <mergeCell ref="H4:H5"/>
    <mergeCell ref="AX4:AX5"/>
    <mergeCell ref="AZ4:AZ6"/>
    <mergeCell ref="X5:X6"/>
    <mergeCell ref="Y5:Y6"/>
    <mergeCell ref="BA4:BA6"/>
    <mergeCell ref="AE4:AE6"/>
    <mergeCell ref="AF4:AN4"/>
    <mergeCell ref="AW4:AW6"/>
    <mergeCell ref="AY4:AY6"/>
    <mergeCell ref="AF5:AF6"/>
    <mergeCell ref="AG5:AG6"/>
    <mergeCell ref="AH5:AH6"/>
    <mergeCell ref="AI5:AI6"/>
    <mergeCell ref="AJ5:AJ6"/>
    <mergeCell ref="AK5:AK6"/>
    <mergeCell ref="AL5:AL6"/>
    <mergeCell ref="L48:M48"/>
    <mergeCell ref="T4:T6"/>
    <mergeCell ref="V4:V6"/>
    <mergeCell ref="P4:S4"/>
    <mergeCell ref="L21:M21"/>
    <mergeCell ref="P5:P6"/>
    <mergeCell ref="Q5:Q6"/>
    <mergeCell ref="R5:R6"/>
    <mergeCell ref="S5:S6"/>
    <mergeCell ref="U4:U5"/>
    <mergeCell ref="N4:N5"/>
    <mergeCell ref="B2:C2"/>
    <mergeCell ref="AO4:AO6"/>
    <mergeCell ref="AQ4:AQ6"/>
    <mergeCell ref="AR4:AV4"/>
    <mergeCell ref="AV5:AV6"/>
    <mergeCell ref="Z5:Z6"/>
    <mergeCell ref="AA5:AA6"/>
    <mergeCell ref="AB5:AB6"/>
    <mergeCell ref="AR5:AR6"/>
    <mergeCell ref="AS5:AS6"/>
    <mergeCell ref="W5:W6"/>
    <mergeCell ref="AD4:AD5"/>
    <mergeCell ref="AN5:AN6"/>
    <mergeCell ref="AT5:AT6"/>
    <mergeCell ref="AU5:AU6"/>
    <mergeCell ref="AP4:AP5"/>
  </mergeCells>
  <hyperlinks>
    <hyperlink ref="I75" r:id="rId1" display="Commercially Available" xr:uid="{00000000-0004-0000-1700-000000000000}"/>
    <hyperlink ref="I76" r:id="rId2" display="Commercially Available" xr:uid="{00000000-0004-0000-1700-000001000000}"/>
    <hyperlink ref="I77" r:id="rId3" display="Commercially Available" xr:uid="{00000000-0004-0000-1700-000002000000}"/>
    <hyperlink ref="B2" location="Navigation!A1" display="Return to Navigation Page" xr:uid="{00000000-0004-0000-1700-000003000000}"/>
    <hyperlink ref="C2" location="Navigation!A1" display="Navigation!A1" xr:uid="{00000000-0004-0000-1700-00000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2:CF33"/>
  <sheetViews>
    <sheetView tabSelected="1" workbookViewId="0">
      <selection activeCell="E20" sqref="E20"/>
    </sheetView>
  </sheetViews>
  <sheetFormatPr defaultColWidth="11" defaultRowHeight="15.6"/>
  <cols>
    <col min="2" max="4" width="17.09765625" style="436" customWidth="1"/>
    <col min="5" max="5" width="80" customWidth="1"/>
  </cols>
  <sheetData>
    <row r="2" spans="2:5" ht="22.2">
      <c r="B2" s="435" t="s">
        <v>274</v>
      </c>
    </row>
    <row r="3" spans="2:5">
      <c r="B3" s="437"/>
    </row>
    <row r="4" spans="2:5" ht="16.2" thickBot="1">
      <c r="B4" s="438"/>
    </row>
    <row r="5" spans="2:5" ht="16.8" thickTop="1" thickBot="1">
      <c r="B5" s="439" t="s">
        <v>275</v>
      </c>
      <c r="C5" s="440" t="s">
        <v>276</v>
      </c>
      <c r="D5" s="440" t="s">
        <v>277</v>
      </c>
      <c r="E5" s="441" t="s">
        <v>79</v>
      </c>
    </row>
    <row r="6" spans="2:5" ht="16.8" thickTop="1" thickBot="1">
      <c r="B6" s="442" t="s">
        <v>278</v>
      </c>
      <c r="C6" s="443" t="s">
        <v>279</v>
      </c>
      <c r="D6" s="444">
        <v>0</v>
      </c>
      <c r="E6" s="443" t="s">
        <v>280</v>
      </c>
    </row>
    <row r="7" spans="2:5" ht="32.4" thickTop="1" thickBot="1">
      <c r="B7" s="442" t="s">
        <v>281</v>
      </c>
      <c r="C7" s="443" t="s">
        <v>282</v>
      </c>
      <c r="D7" s="445" t="s">
        <v>283</v>
      </c>
      <c r="E7" s="443" t="s">
        <v>284</v>
      </c>
    </row>
    <row r="8" spans="2:5" ht="48" thickTop="1" thickBot="1">
      <c r="B8" s="442" t="s">
        <v>285</v>
      </c>
      <c r="C8" s="443" t="s">
        <v>286</v>
      </c>
      <c r="D8" s="445" t="s">
        <v>287</v>
      </c>
      <c r="E8" s="443" t="s">
        <v>288</v>
      </c>
    </row>
    <row r="9" spans="2:5" ht="48" thickTop="1" thickBot="1">
      <c r="B9" s="442" t="s">
        <v>289</v>
      </c>
      <c r="C9" s="443" t="s">
        <v>290</v>
      </c>
      <c r="D9" s="445" t="s">
        <v>291</v>
      </c>
      <c r="E9" s="443" t="s">
        <v>292</v>
      </c>
    </row>
    <row r="10" spans="2:5" ht="48" thickTop="1" thickBot="1">
      <c r="B10" s="442" t="s">
        <v>293</v>
      </c>
      <c r="C10" s="443" t="s">
        <v>294</v>
      </c>
      <c r="D10" s="445" t="s">
        <v>295</v>
      </c>
      <c r="E10" s="443" t="s">
        <v>296</v>
      </c>
    </row>
    <row r="11" spans="2:5" ht="48" thickTop="1" thickBot="1">
      <c r="B11" s="442" t="s">
        <v>297</v>
      </c>
      <c r="C11" s="443" t="s">
        <v>298</v>
      </c>
      <c r="D11" s="445" t="s">
        <v>299</v>
      </c>
      <c r="E11" s="443" t="s">
        <v>300</v>
      </c>
    </row>
    <row r="12" spans="2:5" ht="48" thickTop="1" thickBot="1">
      <c r="B12" s="442" t="s">
        <v>301</v>
      </c>
      <c r="C12" s="443" t="s">
        <v>302</v>
      </c>
      <c r="D12" s="445" t="s">
        <v>303</v>
      </c>
      <c r="E12" s="443" t="s">
        <v>304</v>
      </c>
    </row>
    <row r="13" spans="2:5" ht="32.4" thickTop="1" thickBot="1">
      <c r="B13" s="442" t="s">
        <v>305</v>
      </c>
      <c r="C13" s="443" t="s">
        <v>306</v>
      </c>
      <c r="D13" s="445" t="s">
        <v>307</v>
      </c>
      <c r="E13" s="443" t="s">
        <v>308</v>
      </c>
    </row>
    <row r="14" spans="2:5" ht="16.2" thickTop="1"/>
    <row r="17" spans="1:84" ht="23.4">
      <c r="A17" s="446"/>
      <c r="B17" s="447" t="s">
        <v>309</v>
      </c>
      <c r="C17"/>
    </row>
    <row r="18" spans="1:84">
      <c r="B18" s="448"/>
      <c r="C18"/>
    </row>
    <row r="19" spans="1:84" ht="16.2" thickBot="1">
      <c r="B19" s="449"/>
      <c r="C19"/>
    </row>
    <row r="20" spans="1:84" ht="16.8" thickTop="1" thickBot="1">
      <c r="B20" s="439" t="s">
        <v>275</v>
      </c>
      <c r="C20" s="440" t="s">
        <v>276</v>
      </c>
      <c r="D20" s="440" t="s">
        <v>277</v>
      </c>
      <c r="E20" s="450" t="s">
        <v>79</v>
      </c>
    </row>
    <row r="21" spans="1:84" ht="32.4" thickTop="1" thickBot="1">
      <c r="B21" s="442" t="s">
        <v>310</v>
      </c>
      <c r="C21" s="443" t="s">
        <v>311</v>
      </c>
      <c r="D21" s="444">
        <v>0</v>
      </c>
      <c r="E21" s="443" t="s">
        <v>312</v>
      </c>
    </row>
    <row r="22" spans="1:84" ht="48" thickTop="1" thickBot="1">
      <c r="B22" s="442" t="s">
        <v>313</v>
      </c>
      <c r="C22" s="443" t="s">
        <v>314</v>
      </c>
      <c r="D22" s="445" t="s">
        <v>283</v>
      </c>
      <c r="E22" s="443" t="s">
        <v>315</v>
      </c>
    </row>
    <row r="23" spans="1:84" ht="48" thickTop="1" thickBot="1">
      <c r="B23" s="442" t="s">
        <v>316</v>
      </c>
      <c r="C23" s="443" t="s">
        <v>286</v>
      </c>
      <c r="D23" s="445" t="s">
        <v>287</v>
      </c>
      <c r="E23" s="443" t="s">
        <v>317</v>
      </c>
    </row>
    <row r="24" spans="1:84" ht="63.6" thickTop="1" thickBot="1">
      <c r="B24" s="442" t="s">
        <v>318</v>
      </c>
      <c r="C24" s="443" t="s">
        <v>290</v>
      </c>
      <c r="D24" s="445" t="s">
        <v>291</v>
      </c>
      <c r="E24" s="443" t="s">
        <v>319</v>
      </c>
    </row>
    <row r="25" spans="1:84" ht="32.4" thickTop="1" thickBot="1">
      <c r="B25" s="442" t="s">
        <v>320</v>
      </c>
      <c r="C25" s="443" t="s">
        <v>294</v>
      </c>
      <c r="D25" s="445" t="s">
        <v>295</v>
      </c>
      <c r="E25" s="443" t="s">
        <v>321</v>
      </c>
    </row>
    <row r="26" spans="1:84" ht="48" thickTop="1" thickBot="1">
      <c r="B26" s="442" t="s">
        <v>322</v>
      </c>
      <c r="C26" s="443" t="s">
        <v>323</v>
      </c>
      <c r="D26" s="445" t="s">
        <v>299</v>
      </c>
      <c r="E26" s="443" t="s">
        <v>324</v>
      </c>
    </row>
    <row r="27" spans="1:84" ht="32.4" thickTop="1" thickBot="1">
      <c r="B27" s="442" t="s">
        <v>325</v>
      </c>
      <c r="C27" s="443" t="s">
        <v>326</v>
      </c>
      <c r="D27" s="445" t="s">
        <v>303</v>
      </c>
      <c r="E27" s="443" t="s">
        <v>327</v>
      </c>
    </row>
    <row r="28" spans="1:84" ht="32.4" thickTop="1" thickBot="1">
      <c r="B28" s="442" t="s">
        <v>328</v>
      </c>
      <c r="C28" s="443" t="s">
        <v>306</v>
      </c>
      <c r="D28" s="445" t="s">
        <v>307</v>
      </c>
      <c r="E28" s="443" t="s">
        <v>329</v>
      </c>
    </row>
    <row r="29" spans="1:84" ht="16.2" thickTop="1">
      <c r="B29" s="451"/>
      <c r="C29"/>
    </row>
    <row r="32" spans="1:84" s="9" customFormat="1" ht="16.2" thickBot="1">
      <c r="B32" s="540"/>
      <c r="C32" s="51"/>
      <c r="D32" s="183"/>
      <c r="E32" s="3"/>
      <c r="F32" s="3"/>
      <c r="G32" s="3"/>
      <c r="H32" s="3"/>
      <c r="I32" s="3"/>
      <c r="J32" s="3"/>
      <c r="K32" s="3"/>
      <c r="L32" s="3"/>
      <c r="M32" s="3"/>
      <c r="N32" s="3"/>
      <c r="O32" s="3"/>
      <c r="P32" s="3"/>
      <c r="Q32" s="3"/>
      <c r="R32" s="3"/>
      <c r="S32" s="3"/>
      <c r="T32" s="3"/>
      <c r="U32" s="3"/>
      <c r="V32" s="3"/>
      <c r="W32" s="10"/>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52"/>
      <c r="AX32" s="3"/>
      <c r="AY32" s="52"/>
      <c r="AZ32" s="537"/>
      <c r="BA32" s="52"/>
      <c r="BB32" s="541"/>
      <c r="BC32" s="541"/>
      <c r="BD32" s="52"/>
      <c r="BE32" s="3"/>
      <c r="BF32" s="52"/>
      <c r="BG32" s="3"/>
      <c r="BH32" s="3"/>
      <c r="BI32" s="52"/>
      <c r="BJ32" s="3"/>
      <c r="BK32" s="3"/>
      <c r="BL32" s="3"/>
      <c r="BM32" s="3"/>
      <c r="BN32" s="3"/>
      <c r="BO32" s="3"/>
      <c r="BP32" s="3"/>
      <c r="BQ32" s="3"/>
      <c r="BR32" s="520"/>
      <c r="BS32" s="520"/>
      <c r="BT32" s="520"/>
      <c r="BU32" s="520"/>
      <c r="BV32" s="520"/>
      <c r="BW32" s="520"/>
      <c r="BX32" s="520"/>
      <c r="BY32" s="521"/>
      <c r="BZ32" s="520"/>
      <c r="CA32" s="520"/>
      <c r="CB32" s="520"/>
      <c r="CC32" s="522"/>
      <c r="CD32" s="522"/>
      <c r="CE32" s="522"/>
      <c r="CF32" s="522"/>
    </row>
    <row r="33" spans="2:84" s="9" customFormat="1" ht="30" customHeight="1" thickBot="1">
      <c r="B33" s="915" t="s">
        <v>361</v>
      </c>
      <c r="C33" s="916"/>
      <c r="D33" s="183"/>
      <c r="E33" s="3"/>
      <c r="F33" s="3"/>
      <c r="G33" s="3"/>
      <c r="H33" s="3"/>
      <c r="I33" s="3"/>
      <c r="J33" s="3"/>
      <c r="K33" s="3"/>
      <c r="L33" s="3"/>
      <c r="M33" s="3"/>
      <c r="N33" s="3"/>
      <c r="O33" s="3"/>
      <c r="P33" s="3"/>
      <c r="Q33" s="3"/>
      <c r="R33" s="3"/>
      <c r="S33" s="3"/>
      <c r="T33" s="3"/>
      <c r="U33" s="3"/>
      <c r="V33" s="3"/>
      <c r="W33" s="10"/>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52"/>
      <c r="AX33" s="3"/>
      <c r="AY33" s="52"/>
      <c r="AZ33" s="537"/>
      <c r="BA33" s="52"/>
      <c r="BB33" s="541"/>
      <c r="BC33" s="541"/>
      <c r="BD33" s="52"/>
      <c r="BE33" s="3"/>
      <c r="BF33" s="52"/>
      <c r="BG33" s="3"/>
      <c r="BH33" s="3"/>
      <c r="BI33" s="52"/>
      <c r="BJ33" s="3"/>
      <c r="BK33" s="3"/>
      <c r="BL33" s="3"/>
      <c r="BM33" s="3"/>
      <c r="BN33" s="3"/>
      <c r="BO33" s="3"/>
      <c r="BP33" s="3"/>
      <c r="BQ33" s="3"/>
      <c r="BR33" s="520"/>
      <c r="BS33" s="520"/>
      <c r="BT33" s="520"/>
      <c r="BU33" s="520"/>
      <c r="BV33" s="520"/>
      <c r="BW33" s="520"/>
      <c r="BX33" s="520"/>
      <c r="BY33" s="521"/>
      <c r="BZ33" s="520"/>
      <c r="CA33" s="520"/>
      <c r="CB33" s="520"/>
      <c r="CC33" s="522"/>
      <c r="CD33" s="522"/>
      <c r="CE33" s="522"/>
      <c r="CF33" s="522"/>
    </row>
  </sheetData>
  <mergeCells count="1">
    <mergeCell ref="B33:C33"/>
  </mergeCells>
  <hyperlinks>
    <hyperlink ref="B33" location="Navigation!A1" display="Return to Navigation Page" xr:uid="{00000000-0004-0000-1800-000000000000}"/>
    <hyperlink ref="C33" location="Navigation!A1" display="Navigation!A1" xr:uid="{00000000-0004-0000-1800-000001000000}"/>
  </hyperlinks>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25</vt:i4>
      </vt:variant>
    </vt:vector>
  </HeadingPairs>
  <TitlesOfParts>
    <vt:vector size="25" baseType="lpstr">
      <vt:lpstr>Navigation</vt:lpstr>
      <vt:lpstr>Infrastructure Structure</vt:lpstr>
      <vt:lpstr>Detector Support Sys Dictionary</vt:lpstr>
      <vt:lpstr>BoE for Det Sup Systems</vt:lpstr>
      <vt:lpstr>BoE for Line Electric</vt:lpstr>
      <vt:lpstr>BoE for Services </vt:lpstr>
      <vt:lpstr>BoE for Racks</vt:lpstr>
      <vt:lpstr>BoE for Gas &amp; Cooling</vt:lpstr>
      <vt:lpstr>BoE for Det Safety</vt:lpstr>
      <vt:lpstr>BoE for GMH &amp; Gas Pad</vt:lpstr>
      <vt:lpstr>BoE for Rack Room</vt:lpstr>
      <vt:lpstr>BoE for Control Room</vt:lpstr>
      <vt:lpstr>Milestones</vt:lpstr>
      <vt:lpstr>Reviews by Work Package</vt:lpstr>
      <vt:lpstr>Procurement $ by  Work Package</vt:lpstr>
      <vt:lpstr>Det Sup Syst Control Account</vt:lpstr>
      <vt:lpstr>Line Electric Work Package</vt:lpstr>
      <vt:lpstr>Services Work Package</vt:lpstr>
      <vt:lpstr>Racks Work Package</vt:lpstr>
      <vt:lpstr>Gas &amp; Cooling Work Package</vt:lpstr>
      <vt:lpstr>Detector Safety Work Package</vt:lpstr>
      <vt:lpstr>GMH &amp; Gas Pad Work Package</vt:lpstr>
      <vt:lpstr>Rack Room Work Package</vt:lpstr>
      <vt:lpstr>Control Room Work Package</vt:lpstr>
      <vt:lpstr>Risk Codes</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Glenn</cp:lastModifiedBy>
  <cp:lastPrinted>2016-12-28T19:23:40Z</cp:lastPrinted>
  <dcterms:created xsi:type="dcterms:W3CDTF">2014-09-11T12:44:14Z</dcterms:created>
  <dcterms:modified xsi:type="dcterms:W3CDTF">2019-04-03T20:33:10Z</dcterms:modified>
</cp:coreProperties>
</file>