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codeName="ThisWorkbook"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D57B0A64-7E0A-441A-BD3A-DBF75DEC03D3}" xr6:coauthVersionLast="41" xr6:coauthVersionMax="41" xr10:uidLastSave="{00000000-0000-0000-0000-000000000000}"/>
  <bookViews>
    <workbookView xWindow="-108" yWindow="-108" windowWidth="23256" windowHeight="12576" tabRatio="693" firstSheet="16" activeTab="20" xr2:uid="{00000000-000D-0000-FFFF-FFFF00000000}"/>
  </bookViews>
  <sheets>
    <sheet name="Navigation" sheetId="88" r:id="rId1"/>
    <sheet name="Infrastructure WBS Structure" sheetId="86" r:id="rId2"/>
    <sheet name="Facility Support Dictionary" sheetId="89" r:id="rId3"/>
    <sheet name="BoE for Facility Support" sheetId="87" r:id="rId4"/>
    <sheet name="BoE for Cryo Support in IR " sheetId="59" r:id="rId5"/>
    <sheet name="BoE for Beampipe_Vac" sheetId="61" r:id="rId6"/>
    <sheet name="BoE for IR HVAC" sheetId="62" r:id="rId7"/>
    <sheet name="BoE for Cooling Water" sheetId="74" r:id="rId8"/>
    <sheet name="BoE for Facility Safety" sheetId="79" r:id="rId9"/>
    <sheet name="BoE for Assembly Hall" sheetId="80" r:id="rId10"/>
    <sheet name="Milestones" sheetId="8" r:id="rId11"/>
    <sheet name="Reviews by Work Package" sheetId="91" r:id="rId12"/>
    <sheet name="Procurement $ by  Work Package" sheetId="92" r:id="rId13"/>
    <sheet name="Facility Support Cntrl Account" sheetId="93" r:id="rId14"/>
    <sheet name="Cryo Support Work Package" sheetId="49" r:id="rId15"/>
    <sheet name="Beampipe_Vac Work Package" sheetId="51" r:id="rId16"/>
    <sheet name="IR HVAC Work Package" sheetId="53" r:id="rId17"/>
    <sheet name="Cooling Water Work Package" sheetId="64" r:id="rId18"/>
    <sheet name="Facility Safety Work Package" sheetId="69" r:id="rId19"/>
    <sheet name="Assembly Hall Work Package" sheetId="70" r:id="rId20"/>
    <sheet name="Risk Codes" sheetId="84" r:id="rId21"/>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BX16" i="70" l="1"/>
  <c r="BR16" i="70"/>
  <c r="BR74" i="93" s="1"/>
  <c r="BP16" i="70"/>
  <c r="BJ16" i="70"/>
  <c r="BX15" i="70"/>
  <c r="AD15" i="70"/>
  <c r="BV15" i="70" s="1"/>
  <c r="U15" i="70"/>
  <c r="BM15" i="70" s="1"/>
  <c r="BM73" i="93" s="1"/>
  <c r="N15" i="70"/>
  <c r="BT15" i="70" s="1"/>
  <c r="BR15" i="70"/>
  <c r="BP15" i="70"/>
  <c r="BP21" i="70" s="1"/>
  <c r="BL15" i="70"/>
  <c r="BJ15" i="70"/>
  <c r="BX14" i="70"/>
  <c r="AD14" i="70"/>
  <c r="BV14" i="70" s="1"/>
  <c r="BV72" i="93" s="1"/>
  <c r="U14" i="70"/>
  <c r="BM14" i="70" s="1"/>
  <c r="BM72" i="93" s="1"/>
  <c r="N14" i="70"/>
  <c r="BT14" i="70" s="1"/>
  <c r="BT72" i="93" s="1"/>
  <c r="BR14" i="70"/>
  <c r="BP14" i="70"/>
  <c r="BN14" i="70"/>
  <c r="BL14" i="70"/>
  <c r="BJ14" i="70"/>
  <c r="BX13" i="70"/>
  <c r="AD13" i="70"/>
  <c r="BN13" i="70" s="1"/>
  <c r="BN71" i="93" s="1"/>
  <c r="U13" i="70"/>
  <c r="BU13" i="70" s="1"/>
  <c r="N13" i="70"/>
  <c r="N71" i="93" s="1"/>
  <c r="BR13" i="70"/>
  <c r="BP13" i="70"/>
  <c r="BJ13" i="70"/>
  <c r="BX12" i="70"/>
  <c r="AD12" i="70"/>
  <c r="BV12" i="70" s="1"/>
  <c r="BV70" i="93" s="1"/>
  <c r="U12" i="70"/>
  <c r="BU12" i="70" s="1"/>
  <c r="BU70" i="93" s="1"/>
  <c r="N12" i="70"/>
  <c r="BR12" i="70"/>
  <c r="BR70" i="93" s="1"/>
  <c r="BP12" i="70"/>
  <c r="BM12" i="70"/>
  <c r="BJ12" i="70"/>
  <c r="BX11" i="70"/>
  <c r="BR11" i="70"/>
  <c r="BP11" i="70"/>
  <c r="BJ11" i="70"/>
  <c r="BX10" i="70"/>
  <c r="BX68" i="93" s="1"/>
  <c r="U10" i="70"/>
  <c r="BM10" i="70" s="1"/>
  <c r="BM68" i="93" s="1"/>
  <c r="N10" i="70"/>
  <c r="BL10" i="70" s="1"/>
  <c r="BL68" i="93" s="1"/>
  <c r="BR10" i="70"/>
  <c r="BP10" i="70"/>
  <c r="BJ10" i="70"/>
  <c r="BX9" i="70"/>
  <c r="U9" i="70"/>
  <c r="BU9" i="70" s="1"/>
  <c r="BU67" i="93" s="1"/>
  <c r="N9" i="70"/>
  <c r="BL9" i="70" s="1"/>
  <c r="BL67" i="93" s="1"/>
  <c r="BR9" i="70"/>
  <c r="BP9" i="70"/>
  <c r="BJ9" i="70"/>
  <c r="BJ67" i="93" s="1"/>
  <c r="BX8" i="70"/>
  <c r="BX66" i="93" s="1"/>
  <c r="AD8" i="70"/>
  <c r="BN8" i="70" s="1"/>
  <c r="BN66" i="93" s="1"/>
  <c r="U8" i="70"/>
  <c r="BU8" i="70" s="1"/>
  <c r="N8" i="70"/>
  <c r="BL8" i="70" s="1"/>
  <c r="BR8" i="70"/>
  <c r="BP8" i="70"/>
  <c r="BJ8" i="70"/>
  <c r="BJ66" i="93" s="1"/>
  <c r="BX7" i="70"/>
  <c r="BX65" i="93" s="1"/>
  <c r="AD7" i="70"/>
  <c r="BN7" i="70" s="1"/>
  <c r="BN65" i="93" s="1"/>
  <c r="U7" i="70"/>
  <c r="BM7" i="70" s="1"/>
  <c r="BM65" i="93" s="1"/>
  <c r="N7" i="70"/>
  <c r="BR7" i="70"/>
  <c r="BP7" i="70"/>
  <c r="BL7" i="70"/>
  <c r="BJ7" i="70"/>
  <c r="BJ21" i="70" s="1"/>
  <c r="BX16" i="69"/>
  <c r="BX63" i="93" s="1"/>
  <c r="BR16" i="69"/>
  <c r="BP16" i="69"/>
  <c r="BJ16" i="69"/>
  <c r="BX15" i="69"/>
  <c r="AD15" i="69"/>
  <c r="BN15" i="69" s="1"/>
  <c r="BN62" i="93" s="1"/>
  <c r="U15" i="69"/>
  <c r="BU15" i="69" s="1"/>
  <c r="BU62" i="93" s="1"/>
  <c r="N15" i="69"/>
  <c r="N62" i="93" s="1"/>
  <c r="BR15" i="69"/>
  <c r="BR62" i="93" s="1"/>
  <c r="BP15" i="69"/>
  <c r="BJ15" i="69"/>
  <c r="BX14" i="69"/>
  <c r="U14" i="69"/>
  <c r="BU14" i="69" s="1"/>
  <c r="N14" i="69"/>
  <c r="N61" i="93" s="1"/>
  <c r="BT14" i="69"/>
  <c r="BR14" i="69"/>
  <c r="BP14" i="69"/>
  <c r="BJ14" i="69"/>
  <c r="BX13" i="69"/>
  <c r="U13" i="69"/>
  <c r="BU13" i="69" s="1"/>
  <c r="N13" i="69"/>
  <c r="N60" i="93" s="1"/>
  <c r="BR13" i="69"/>
  <c r="BP13" i="69"/>
  <c r="BJ13" i="69"/>
  <c r="BX12" i="69"/>
  <c r="U12" i="69"/>
  <c r="BU12" i="69" s="1"/>
  <c r="N12" i="69"/>
  <c r="N59" i="93" s="1"/>
  <c r="BR12" i="69"/>
  <c r="BP12" i="69"/>
  <c r="BL12" i="69"/>
  <c r="BL59" i="93" s="1"/>
  <c r="BJ12" i="69"/>
  <c r="BJ59" i="93" s="1"/>
  <c r="BX11" i="69"/>
  <c r="BR11" i="69"/>
  <c r="BP11" i="69"/>
  <c r="BJ11" i="69"/>
  <c r="BX10" i="69"/>
  <c r="U10" i="69"/>
  <c r="BM10" i="69" s="1"/>
  <c r="BM57" i="93" s="1"/>
  <c r="N10" i="69"/>
  <c r="BT10" i="69" s="1"/>
  <c r="BT57" i="93" s="1"/>
  <c r="BR10" i="69"/>
  <c r="BR57" i="93" s="1"/>
  <c r="BP10" i="69"/>
  <c r="BJ10" i="69"/>
  <c r="BX9" i="69"/>
  <c r="U9" i="69"/>
  <c r="BU9" i="69" s="1"/>
  <c r="BU56" i="93" s="1"/>
  <c r="N9" i="69"/>
  <c r="BT9" i="69" s="1"/>
  <c r="BR9" i="69"/>
  <c r="BR21" i="69" s="1"/>
  <c r="BP9" i="69"/>
  <c r="BP56" i="93" s="1"/>
  <c r="BL9" i="69"/>
  <c r="BJ9" i="69"/>
  <c r="BX8" i="69"/>
  <c r="U8" i="69"/>
  <c r="BU8" i="69" s="1"/>
  <c r="BU55" i="93" s="1"/>
  <c r="N8" i="69"/>
  <c r="BT8" i="69" s="1"/>
  <c r="BR8" i="69"/>
  <c r="BP8" i="69"/>
  <c r="BP55" i="93" s="1"/>
  <c r="BM8" i="69"/>
  <c r="BM55" i="93" s="1"/>
  <c r="BL8" i="69"/>
  <c r="BJ8" i="69"/>
  <c r="BX7" i="69"/>
  <c r="AD7" i="69"/>
  <c r="BV7" i="69" s="1"/>
  <c r="BV54" i="93" s="1"/>
  <c r="U7" i="69"/>
  <c r="BU7" i="69" s="1"/>
  <c r="BU54" i="93" s="1"/>
  <c r="N7" i="69"/>
  <c r="BT7" i="69"/>
  <c r="H7" i="69"/>
  <c r="BK7" i="69" s="1"/>
  <c r="BK54" i="93" s="1"/>
  <c r="BR7" i="69"/>
  <c r="BP7" i="69"/>
  <c r="BL7" i="69"/>
  <c r="BJ7" i="69"/>
  <c r="BX16" i="64"/>
  <c r="BR16" i="64"/>
  <c r="BR52" i="93" s="1"/>
  <c r="BP16" i="64"/>
  <c r="BJ16" i="64"/>
  <c r="BX15" i="64"/>
  <c r="AD15" i="64"/>
  <c r="BV15" i="64" s="1"/>
  <c r="U15" i="64"/>
  <c r="BM15" i="64" s="1"/>
  <c r="BM51" i="93" s="1"/>
  <c r="N15" i="64"/>
  <c r="BT15" i="64"/>
  <c r="BT51" i="93" s="1"/>
  <c r="BR15" i="64"/>
  <c r="BR21" i="64" s="1"/>
  <c r="BP15" i="64"/>
  <c r="BN15" i="64"/>
  <c r="BL15" i="64"/>
  <c r="BJ15" i="64"/>
  <c r="BX14" i="64"/>
  <c r="U14" i="64"/>
  <c r="BU14" i="64" s="1"/>
  <c r="BU50" i="93" s="1"/>
  <c r="N14" i="64"/>
  <c r="N50" i="93" s="1"/>
  <c r="BT14" i="64"/>
  <c r="BT50" i="93" s="1"/>
  <c r="BR14" i="64"/>
  <c r="BP14" i="64"/>
  <c r="BM14" i="64"/>
  <c r="BJ14" i="64"/>
  <c r="BX13" i="64"/>
  <c r="U13" i="64"/>
  <c r="BM13" i="64" s="1"/>
  <c r="BM49" i="93" s="1"/>
  <c r="N13" i="64"/>
  <c r="BT13" i="64" s="1"/>
  <c r="BT49" i="93" s="1"/>
  <c r="BR13" i="64"/>
  <c r="BP13" i="64"/>
  <c r="BJ13" i="64"/>
  <c r="BX12" i="64"/>
  <c r="U12" i="64"/>
  <c r="BM12" i="64" s="1"/>
  <c r="BM48" i="93" s="1"/>
  <c r="N12" i="64"/>
  <c r="BT12" i="64" s="1"/>
  <c r="BT48" i="93" s="1"/>
  <c r="BR12" i="64"/>
  <c r="BP12" i="64"/>
  <c r="BJ12" i="64"/>
  <c r="BX11" i="64"/>
  <c r="BR11" i="64"/>
  <c r="BP11" i="64"/>
  <c r="BP47" i="93" s="1"/>
  <c r="BJ11" i="64"/>
  <c r="BX10" i="64"/>
  <c r="U10" i="64"/>
  <c r="BU10" i="64" s="1"/>
  <c r="N10" i="64"/>
  <c r="BT10" i="64" s="1"/>
  <c r="BT46" i="93" s="1"/>
  <c r="BR10" i="64"/>
  <c r="BP10" i="64"/>
  <c r="BP46" i="93" s="1"/>
  <c r="BM10" i="64"/>
  <c r="BL10" i="64"/>
  <c r="BJ10" i="64"/>
  <c r="BX9" i="64"/>
  <c r="U9" i="64"/>
  <c r="BU9" i="64" s="1"/>
  <c r="N9" i="64"/>
  <c r="BT9" i="64" s="1"/>
  <c r="BT45" i="93" s="1"/>
  <c r="BR9" i="64"/>
  <c r="BR45" i="93" s="1"/>
  <c r="BP9" i="64"/>
  <c r="BP45" i="93" s="1"/>
  <c r="BL9" i="64"/>
  <c r="BJ9" i="64"/>
  <c r="BX8" i="64"/>
  <c r="U8" i="64"/>
  <c r="BU8" i="64" s="1"/>
  <c r="N8" i="64"/>
  <c r="BT8" i="64" s="1"/>
  <c r="BT44" i="93" s="1"/>
  <c r="BR8" i="64"/>
  <c r="BR44" i="93" s="1"/>
  <c r="BP8" i="64"/>
  <c r="BP21" i="64" s="1"/>
  <c r="BL8" i="64"/>
  <c r="BJ8" i="64"/>
  <c r="BX7" i="64"/>
  <c r="AD7" i="64"/>
  <c r="BV7" i="64" s="1"/>
  <c r="U7" i="64"/>
  <c r="BU7" i="64" s="1"/>
  <c r="BU43" i="93" s="1"/>
  <c r="N7" i="64"/>
  <c r="BT7" i="64"/>
  <c r="BT43" i="93" s="1"/>
  <c r="H7" i="64"/>
  <c r="H43" i="93" s="1"/>
  <c r="BR7" i="64"/>
  <c r="BR43" i="93" s="1"/>
  <c r="BP7" i="64"/>
  <c r="BL7" i="64"/>
  <c r="BJ7" i="64"/>
  <c r="BX16" i="53"/>
  <c r="BR16" i="53"/>
  <c r="BP16" i="53"/>
  <c r="BP41" i="93" s="1"/>
  <c r="BJ16" i="53"/>
  <c r="BX15" i="53"/>
  <c r="AD15" i="53"/>
  <c r="BV15" i="53" s="1"/>
  <c r="U15" i="53"/>
  <c r="BU15" i="53" s="1"/>
  <c r="BU40" i="93" s="1"/>
  <c r="N15" i="53"/>
  <c r="BT15" i="53" s="1"/>
  <c r="BT40" i="93" s="1"/>
  <c r="BR15" i="53"/>
  <c r="BR40" i="93" s="1"/>
  <c r="BP15" i="53"/>
  <c r="BP40" i="93" s="1"/>
  <c r="BN15" i="53"/>
  <c r="BL15" i="53"/>
  <c r="BJ15" i="53"/>
  <c r="BX14" i="53"/>
  <c r="U14" i="53"/>
  <c r="BM14" i="53" s="1"/>
  <c r="BM39" i="93" s="1"/>
  <c r="N14" i="53"/>
  <c r="BT14" i="53"/>
  <c r="BT39" i="93" s="1"/>
  <c r="BR14" i="53"/>
  <c r="BR39" i="93" s="1"/>
  <c r="BP14" i="53"/>
  <c r="BL14" i="53"/>
  <c r="BJ14" i="53"/>
  <c r="BX13" i="53"/>
  <c r="U13" i="53"/>
  <c r="BU13" i="53" s="1"/>
  <c r="N13" i="53"/>
  <c r="BT13" i="53"/>
  <c r="BT38" i="93" s="1"/>
  <c r="BR13" i="53"/>
  <c r="BR38" i="93" s="1"/>
  <c r="BP13" i="53"/>
  <c r="BL13" i="53"/>
  <c r="BJ13" i="53"/>
  <c r="BX12" i="53"/>
  <c r="U12" i="53"/>
  <c r="BU12" i="53" s="1"/>
  <c r="N12" i="53"/>
  <c r="BT12" i="53"/>
  <c r="BT37" i="93" s="1"/>
  <c r="BR12" i="53"/>
  <c r="BR21" i="53" s="1"/>
  <c r="BP12" i="53"/>
  <c r="BL12" i="53"/>
  <c r="BJ12" i="53"/>
  <c r="BX11" i="53"/>
  <c r="BR11" i="53"/>
  <c r="BP11" i="53"/>
  <c r="BJ11" i="53"/>
  <c r="BJ36" i="93" s="1"/>
  <c r="BX10" i="53"/>
  <c r="BX21" i="53" s="1"/>
  <c r="BW10" i="53"/>
  <c r="U10" i="53"/>
  <c r="BU10" i="53" s="1"/>
  <c r="BU35" i="93" s="1"/>
  <c r="N10" i="53"/>
  <c r="BT10" i="53" s="1"/>
  <c r="BS10" i="53"/>
  <c r="BR10" i="53"/>
  <c r="BP10" i="53"/>
  <c r="BO10" i="53"/>
  <c r="BO35" i="93" s="1"/>
  <c r="BL10" i="53"/>
  <c r="BL35" i="93" s="1"/>
  <c r="BK10" i="53"/>
  <c r="BJ10" i="53"/>
  <c r="BX9" i="53"/>
  <c r="U9" i="53"/>
  <c r="BU9" i="53" s="1"/>
  <c r="N9" i="53"/>
  <c r="BT9" i="53" s="1"/>
  <c r="BR9" i="53"/>
  <c r="BP9" i="53"/>
  <c r="BP21" i="53" s="1"/>
  <c r="BL9" i="53"/>
  <c r="BL34" i="93" s="1"/>
  <c r="BJ9" i="53"/>
  <c r="BX8" i="53"/>
  <c r="U8" i="53"/>
  <c r="BU8" i="53" s="1"/>
  <c r="N8" i="53"/>
  <c r="BT8" i="53" s="1"/>
  <c r="BR8" i="53"/>
  <c r="BP8" i="53"/>
  <c r="BL8" i="53"/>
  <c r="BL33" i="93" s="1"/>
  <c r="BJ8" i="53"/>
  <c r="BJ33" i="93" s="1"/>
  <c r="BX7" i="53"/>
  <c r="U7" i="53"/>
  <c r="BU7" i="53" s="1"/>
  <c r="N7" i="53"/>
  <c r="BT7" i="53" s="1"/>
  <c r="BR7" i="53"/>
  <c r="BP7" i="53"/>
  <c r="BJ7" i="53"/>
  <c r="BJ32" i="93" s="1"/>
  <c r="BX17" i="51"/>
  <c r="BX30" i="93" s="1"/>
  <c r="BR17" i="51"/>
  <c r="BP17" i="51"/>
  <c r="BJ17" i="51"/>
  <c r="BX16" i="51"/>
  <c r="AD16" i="51"/>
  <c r="BV16" i="51" s="1"/>
  <c r="BV29" i="93" s="1"/>
  <c r="U16" i="51"/>
  <c r="N16" i="51"/>
  <c r="BT16" i="51" s="1"/>
  <c r="BT29" i="93" s="1"/>
  <c r="BR16" i="51"/>
  <c r="BR29" i="93" s="1"/>
  <c r="BP16" i="51"/>
  <c r="BJ16" i="51"/>
  <c r="BX15" i="51"/>
  <c r="U15" i="51"/>
  <c r="N15" i="51"/>
  <c r="BT15" i="51" s="1"/>
  <c r="BT28" i="93" s="1"/>
  <c r="BR15" i="51"/>
  <c r="BP15" i="51"/>
  <c r="BJ15" i="51"/>
  <c r="BX14" i="51"/>
  <c r="U14" i="51"/>
  <c r="N14" i="51"/>
  <c r="BT14" i="51" s="1"/>
  <c r="BT27" i="93" s="1"/>
  <c r="BR14" i="51"/>
  <c r="BR27" i="93" s="1"/>
  <c r="BP14" i="51"/>
  <c r="BJ14" i="51"/>
  <c r="BX13" i="51"/>
  <c r="U13" i="51"/>
  <c r="N13" i="51"/>
  <c r="BT13" i="51" s="1"/>
  <c r="BR13" i="51"/>
  <c r="BR22" i="51" s="1"/>
  <c r="BP13" i="51"/>
  <c r="BP22" i="51" s="1"/>
  <c r="BL13" i="51"/>
  <c r="BJ13" i="51"/>
  <c r="BX12" i="51"/>
  <c r="BR12" i="51"/>
  <c r="BP12" i="51"/>
  <c r="BJ12" i="51"/>
  <c r="BX11" i="51"/>
  <c r="BX24" i="93" s="1"/>
  <c r="U11" i="51"/>
  <c r="BU11" i="51" s="1"/>
  <c r="BU24" i="93" s="1"/>
  <c r="N11" i="51"/>
  <c r="BT11" i="51" s="1"/>
  <c r="BR11" i="51"/>
  <c r="BP11" i="51"/>
  <c r="BJ11" i="51"/>
  <c r="BX10" i="51"/>
  <c r="U10" i="51"/>
  <c r="BM10" i="51" s="1"/>
  <c r="BM23" i="93" s="1"/>
  <c r="N10" i="51"/>
  <c r="H10" i="51"/>
  <c r="BS10" i="51"/>
  <c r="BR10" i="51"/>
  <c r="BP10" i="51"/>
  <c r="BK10" i="51"/>
  <c r="BK23" i="93" s="1"/>
  <c r="BJ10" i="51"/>
  <c r="BX9" i="51"/>
  <c r="U9" i="51"/>
  <c r="U22" i="93" s="1"/>
  <c r="BR9" i="51"/>
  <c r="BP9" i="51"/>
  <c r="BJ9" i="51"/>
  <c r="BJ22" i="93" s="1"/>
  <c r="BX8" i="51"/>
  <c r="BX21" i="93" s="1"/>
  <c r="U8" i="51"/>
  <c r="BU8" i="51" s="1"/>
  <c r="BU21" i="93" s="1"/>
  <c r="BR8" i="51"/>
  <c r="BP8" i="51"/>
  <c r="BJ8" i="51"/>
  <c r="BX7" i="51"/>
  <c r="BX20" i="93" s="1"/>
  <c r="U7" i="51"/>
  <c r="BU7" i="51" s="1"/>
  <c r="BU20" i="93" s="1"/>
  <c r="N7" i="51"/>
  <c r="N20" i="93" s="1"/>
  <c r="H7" i="51"/>
  <c r="BS7" i="51" s="1"/>
  <c r="BR7" i="51"/>
  <c r="BP7" i="51"/>
  <c r="BL7" i="51"/>
  <c r="BL20" i="93" s="1"/>
  <c r="BK7" i="51"/>
  <c r="BJ7" i="51"/>
  <c r="BX16" i="49"/>
  <c r="BR16" i="49"/>
  <c r="BP16" i="49"/>
  <c r="BJ16" i="49"/>
  <c r="BX15" i="49"/>
  <c r="BX17" i="93" s="1"/>
  <c r="AD15" i="49"/>
  <c r="BV15" i="49" s="1"/>
  <c r="BV17" i="93" s="1"/>
  <c r="N15" i="49"/>
  <c r="BT15" i="49" s="1"/>
  <c r="BT17" i="93" s="1"/>
  <c r="BR15" i="49"/>
  <c r="BP15" i="49"/>
  <c r="BJ15" i="49"/>
  <c r="BX14" i="49"/>
  <c r="U14" i="49"/>
  <c r="BU14" i="49" s="1"/>
  <c r="BU16" i="93" s="1"/>
  <c r="N14" i="49"/>
  <c r="BL14" i="49" s="1"/>
  <c r="BL16" i="93" s="1"/>
  <c r="BR14" i="49"/>
  <c r="BR16" i="93" s="1"/>
  <c r="BP14" i="49"/>
  <c r="BJ14" i="49"/>
  <c r="BX13" i="49"/>
  <c r="U13" i="49"/>
  <c r="BM13" i="49" s="1"/>
  <c r="BM15" i="93" s="1"/>
  <c r="N13" i="49"/>
  <c r="BL13" i="49" s="1"/>
  <c r="BL15" i="93" s="1"/>
  <c r="BR13" i="49"/>
  <c r="BP13" i="49"/>
  <c r="BP15" i="93" s="1"/>
  <c r="BJ13" i="49"/>
  <c r="BJ21" i="49" s="1"/>
  <c r="BX12" i="49"/>
  <c r="U12" i="49"/>
  <c r="BM12" i="49" s="1"/>
  <c r="BM14" i="93" s="1"/>
  <c r="N12" i="49"/>
  <c r="BT12" i="49" s="1"/>
  <c r="BT14" i="93" s="1"/>
  <c r="BR12" i="49"/>
  <c r="BP12" i="49"/>
  <c r="BJ12" i="49"/>
  <c r="BX11" i="49"/>
  <c r="BX13" i="93" s="1"/>
  <c r="BR11" i="49"/>
  <c r="BR13" i="93" s="1"/>
  <c r="BP11" i="49"/>
  <c r="BJ11" i="49"/>
  <c r="BX10" i="49"/>
  <c r="U10" i="49"/>
  <c r="BM10" i="49" s="1"/>
  <c r="BM12" i="93" s="1"/>
  <c r="N10" i="49"/>
  <c r="BT10" i="49" s="1"/>
  <c r="BT12" i="93" s="1"/>
  <c r="BR10" i="49"/>
  <c r="BR12" i="93" s="1"/>
  <c r="BP10" i="49"/>
  <c r="BP12" i="93" s="1"/>
  <c r="BJ10" i="49"/>
  <c r="BX9" i="49"/>
  <c r="U9" i="49"/>
  <c r="BM9" i="49" s="1"/>
  <c r="BM11" i="93" s="1"/>
  <c r="N9" i="49"/>
  <c r="BT9" i="49" s="1"/>
  <c r="BR9" i="49"/>
  <c r="BP9" i="49"/>
  <c r="BJ9" i="49"/>
  <c r="BJ11" i="93" s="1"/>
  <c r="BX8" i="49"/>
  <c r="BX10" i="93" s="1"/>
  <c r="AD8" i="49"/>
  <c r="BV8" i="49" s="1"/>
  <c r="BV10" i="93" s="1"/>
  <c r="U8" i="49"/>
  <c r="BM8" i="49" s="1"/>
  <c r="BM10" i="93" s="1"/>
  <c r="N8" i="49"/>
  <c r="BT8" i="49" s="1"/>
  <c r="BT10" i="93" s="1"/>
  <c r="BR8" i="49"/>
  <c r="BR10" i="93" s="1"/>
  <c r="BP8" i="49"/>
  <c r="BJ8" i="49"/>
  <c r="BX7" i="49"/>
  <c r="BX9" i="93" s="1"/>
  <c r="AD7" i="49"/>
  <c r="BV7" i="49" s="1"/>
  <c r="BV9" i="93" s="1"/>
  <c r="U7" i="49"/>
  <c r="BU7" i="49" s="1"/>
  <c r="BU9" i="93" s="1"/>
  <c r="N7" i="49"/>
  <c r="BT7" i="49" s="1"/>
  <c r="BT9" i="93" s="1"/>
  <c r="BR7" i="49"/>
  <c r="BP7" i="49"/>
  <c r="BJ7" i="49"/>
  <c r="AK29" i="93"/>
  <c r="AJ10" i="93"/>
  <c r="AJ9" i="93"/>
  <c r="AI40" i="93"/>
  <c r="AI43" i="93"/>
  <c r="AI51" i="93"/>
  <c r="AI54" i="93"/>
  <c r="AI73" i="93"/>
  <c r="AI72" i="93"/>
  <c r="AI71" i="93"/>
  <c r="AI70" i="93"/>
  <c r="AI66" i="93"/>
  <c r="AI65" i="93"/>
  <c r="AI62" i="93"/>
  <c r="AH62" i="93"/>
  <c r="AG54" i="93"/>
  <c r="AG62" i="93"/>
  <c r="AG73" i="93"/>
  <c r="AG72" i="93"/>
  <c r="AG71" i="93"/>
  <c r="AG70" i="93"/>
  <c r="AG66" i="93"/>
  <c r="AG65" i="93"/>
  <c r="AF9" i="93"/>
  <c r="AF10" i="93"/>
  <c r="AF17" i="93"/>
  <c r="AF40" i="93"/>
  <c r="AF51" i="93"/>
  <c r="AF43" i="93"/>
  <c r="AF54" i="93"/>
  <c r="AF62" i="93"/>
  <c r="AF73" i="93"/>
  <c r="AF72" i="93"/>
  <c r="AF71" i="93"/>
  <c r="AF70" i="93"/>
  <c r="AF66" i="93"/>
  <c r="AF65" i="93"/>
  <c r="AD29" i="93"/>
  <c r="AD40" i="93"/>
  <c r="AD43" i="93"/>
  <c r="AD51" i="93"/>
  <c r="AD54" i="93"/>
  <c r="AD62" i="93"/>
  <c r="AD73" i="93"/>
  <c r="AD72" i="93"/>
  <c r="AD70" i="93"/>
  <c r="Y16" i="93"/>
  <c r="Y29" i="93"/>
  <c r="Y28" i="93"/>
  <c r="Y27" i="93"/>
  <c r="Y26" i="93"/>
  <c r="Y24" i="93"/>
  <c r="Y23" i="93"/>
  <c r="Y22" i="93"/>
  <c r="Y21" i="93"/>
  <c r="Y20" i="93"/>
  <c r="X54" i="93"/>
  <c r="X55" i="93"/>
  <c r="X56" i="93"/>
  <c r="X57" i="93"/>
  <c r="X59" i="93"/>
  <c r="X60" i="93"/>
  <c r="X61" i="93"/>
  <c r="X62" i="93"/>
  <c r="W40" i="93"/>
  <c r="W39" i="93"/>
  <c r="W38" i="93"/>
  <c r="W37" i="93"/>
  <c r="W35" i="93"/>
  <c r="W34" i="93"/>
  <c r="W33" i="93"/>
  <c r="W32" i="93"/>
  <c r="W15" i="93"/>
  <c r="W14" i="93"/>
  <c r="W12" i="93"/>
  <c r="W11" i="93"/>
  <c r="W10" i="93"/>
  <c r="W9" i="93"/>
  <c r="W20" i="93"/>
  <c r="W21" i="93"/>
  <c r="W22" i="93"/>
  <c r="W23" i="93"/>
  <c r="W24" i="93"/>
  <c r="W26" i="93"/>
  <c r="W27" i="93"/>
  <c r="W28" i="93"/>
  <c r="W29" i="93"/>
  <c r="W44" i="93"/>
  <c r="W43" i="93"/>
  <c r="W45" i="93"/>
  <c r="W46" i="93"/>
  <c r="W49" i="93"/>
  <c r="W50" i="93"/>
  <c r="W51" i="93"/>
  <c r="W48" i="93"/>
  <c r="W72" i="93"/>
  <c r="W73" i="93"/>
  <c r="W71" i="93"/>
  <c r="W70" i="93"/>
  <c r="W68" i="93"/>
  <c r="W67" i="93"/>
  <c r="W66" i="93"/>
  <c r="W65" i="93"/>
  <c r="U39" i="93"/>
  <c r="U37" i="93"/>
  <c r="U34" i="93"/>
  <c r="U16" i="93"/>
  <c r="U15" i="93"/>
  <c r="U12" i="93"/>
  <c r="U11" i="93"/>
  <c r="U10" i="93"/>
  <c r="U9" i="93"/>
  <c r="U45" i="93"/>
  <c r="U46" i="93"/>
  <c r="U49" i="93"/>
  <c r="U50" i="93"/>
  <c r="U51" i="93"/>
  <c r="U54" i="93"/>
  <c r="U55" i="93"/>
  <c r="U56" i="93"/>
  <c r="U57" i="93"/>
  <c r="U59" i="93"/>
  <c r="U61" i="93"/>
  <c r="U72" i="93"/>
  <c r="U71" i="93"/>
  <c r="U70" i="93"/>
  <c r="U66" i="93"/>
  <c r="U65" i="93"/>
  <c r="R32" i="93"/>
  <c r="R33" i="93"/>
  <c r="R34" i="93"/>
  <c r="R35" i="93"/>
  <c r="R37" i="93"/>
  <c r="R38" i="93"/>
  <c r="R39" i="93"/>
  <c r="R40" i="93"/>
  <c r="R9" i="93"/>
  <c r="R10" i="93"/>
  <c r="R11" i="93"/>
  <c r="R12" i="93"/>
  <c r="R14" i="93"/>
  <c r="R15" i="93"/>
  <c r="R16" i="93"/>
  <c r="R17" i="93"/>
  <c r="R20" i="93"/>
  <c r="R51" i="93"/>
  <c r="R50" i="93"/>
  <c r="R49" i="93"/>
  <c r="R48" i="93"/>
  <c r="R46" i="93"/>
  <c r="R45" i="93"/>
  <c r="R44" i="93"/>
  <c r="R43" i="93"/>
  <c r="P9" i="93"/>
  <c r="P29" i="93"/>
  <c r="P28" i="93"/>
  <c r="P27" i="93"/>
  <c r="P26" i="93"/>
  <c r="P24" i="93"/>
  <c r="P23" i="93"/>
  <c r="P20" i="93"/>
  <c r="P32" i="93"/>
  <c r="P33" i="93"/>
  <c r="P34" i="93"/>
  <c r="P35" i="93"/>
  <c r="P37" i="93"/>
  <c r="P38" i="93"/>
  <c r="P39" i="93"/>
  <c r="P40" i="93"/>
  <c r="P44" i="93"/>
  <c r="P45" i="93"/>
  <c r="P46" i="93"/>
  <c r="P48" i="93"/>
  <c r="P49" i="93"/>
  <c r="P50" i="93"/>
  <c r="P51" i="93"/>
  <c r="P43" i="93"/>
  <c r="P62" i="93"/>
  <c r="P61" i="93"/>
  <c r="P60" i="93"/>
  <c r="P59" i="93"/>
  <c r="P57" i="93"/>
  <c r="P56" i="93"/>
  <c r="P55" i="93"/>
  <c r="P54" i="93"/>
  <c r="P73" i="93"/>
  <c r="P72" i="93"/>
  <c r="P71" i="93"/>
  <c r="P70" i="93"/>
  <c r="P68" i="93"/>
  <c r="P67" i="93"/>
  <c r="P66" i="93"/>
  <c r="P65" i="93"/>
  <c r="N32" i="93"/>
  <c r="N33" i="93"/>
  <c r="N34" i="93"/>
  <c r="N35" i="93"/>
  <c r="N37" i="93"/>
  <c r="N38" i="93"/>
  <c r="N39" i="93"/>
  <c r="N40" i="93"/>
  <c r="N9" i="93"/>
  <c r="N10" i="93"/>
  <c r="N12" i="93"/>
  <c r="N14" i="93"/>
  <c r="N15" i="93"/>
  <c r="N27" i="93"/>
  <c r="N26" i="93"/>
  <c r="N51" i="93"/>
  <c r="N46" i="93"/>
  <c r="N45" i="93"/>
  <c r="N44" i="93"/>
  <c r="N43" i="93"/>
  <c r="N56" i="93"/>
  <c r="N55" i="93"/>
  <c r="N54" i="93"/>
  <c r="N73" i="93"/>
  <c r="N72" i="93"/>
  <c r="N68" i="93"/>
  <c r="N67" i="93"/>
  <c r="N66" i="93"/>
  <c r="K20" i="93"/>
  <c r="K23" i="93"/>
  <c r="K43" i="93"/>
  <c r="K54" i="93"/>
  <c r="H20" i="93"/>
  <c r="H23" i="93"/>
  <c r="C7" i="93"/>
  <c r="C7" i="89" s="1"/>
  <c r="C9" i="89" s="1"/>
  <c r="C8" i="93"/>
  <c r="H13" i="88" s="1"/>
  <c r="B8" i="93"/>
  <c r="D13" i="88" s="1"/>
  <c r="B64" i="93"/>
  <c r="C64" i="93"/>
  <c r="B9" i="80" s="1"/>
  <c r="B53" i="93"/>
  <c r="C53" i="93"/>
  <c r="B9" i="79" s="1"/>
  <c r="B42" i="93"/>
  <c r="G9" i="74" s="1"/>
  <c r="C42" i="93"/>
  <c r="B9" i="74" s="1"/>
  <c r="B31" i="93"/>
  <c r="G9" i="62" s="1"/>
  <c r="C31" i="93"/>
  <c r="B9" i="62" s="1"/>
  <c r="B19" i="93"/>
  <c r="C19" i="93"/>
  <c r="B9" i="61" s="1"/>
  <c r="B7" i="93"/>
  <c r="G9" i="87" s="1"/>
  <c r="AZ9" i="93"/>
  <c r="BC9" i="93"/>
  <c r="AZ10" i="93"/>
  <c r="BC10" i="93"/>
  <c r="AZ11" i="93"/>
  <c r="CB11" i="93" s="1"/>
  <c r="BC11" i="93"/>
  <c r="AZ12" i="93"/>
  <c r="BC12" i="93"/>
  <c r="AZ13" i="93"/>
  <c r="BC13" i="93"/>
  <c r="AZ14" i="93"/>
  <c r="BC14" i="93"/>
  <c r="AZ15" i="93"/>
  <c r="BC15" i="93"/>
  <c r="AZ16" i="93"/>
  <c r="BC16" i="93"/>
  <c r="AZ17" i="93"/>
  <c r="BC17" i="93"/>
  <c r="AZ18" i="93"/>
  <c r="BC18" i="93"/>
  <c r="AZ20" i="93"/>
  <c r="BC20" i="93"/>
  <c r="AZ21" i="93"/>
  <c r="BC21" i="93"/>
  <c r="AZ22" i="93"/>
  <c r="BC22" i="93"/>
  <c r="AZ23" i="93"/>
  <c r="BC23" i="93"/>
  <c r="AZ24" i="93"/>
  <c r="CB24" i="93" s="1"/>
  <c r="BC24" i="93"/>
  <c r="AZ25" i="93"/>
  <c r="BC25" i="93"/>
  <c r="AZ26" i="93"/>
  <c r="BC26" i="93"/>
  <c r="AZ27" i="93"/>
  <c r="BC27" i="93"/>
  <c r="AZ28" i="93"/>
  <c r="CB28" i="93" s="1"/>
  <c r="BC28" i="93"/>
  <c r="AZ29" i="93"/>
  <c r="BC29" i="93"/>
  <c r="AZ30" i="93"/>
  <c r="BC30" i="93"/>
  <c r="AZ32" i="93"/>
  <c r="BC32" i="93"/>
  <c r="AZ33" i="93"/>
  <c r="BC33" i="93"/>
  <c r="AZ34" i="93"/>
  <c r="BC34" i="93"/>
  <c r="AZ35" i="93"/>
  <c r="BC35" i="93"/>
  <c r="AZ36" i="93"/>
  <c r="CB36" i="93" s="1"/>
  <c r="BC36" i="93"/>
  <c r="AZ37" i="93"/>
  <c r="BC37" i="93"/>
  <c r="AZ38" i="93"/>
  <c r="CB38" i="93" s="1"/>
  <c r="BC38" i="93"/>
  <c r="AZ39" i="93"/>
  <c r="BC39" i="93"/>
  <c r="CB39" i="93" s="1"/>
  <c r="AZ40" i="93"/>
  <c r="CB40" i="93" s="1"/>
  <c r="BC40" i="93"/>
  <c r="AZ41" i="93"/>
  <c r="BC41" i="93"/>
  <c r="AZ43" i="93"/>
  <c r="BC43" i="93"/>
  <c r="AZ44" i="93"/>
  <c r="BC44" i="93"/>
  <c r="AZ45" i="93"/>
  <c r="BC45" i="93"/>
  <c r="AZ46" i="93"/>
  <c r="BC46" i="93"/>
  <c r="AZ47" i="93"/>
  <c r="BC47" i="93"/>
  <c r="AZ48" i="93"/>
  <c r="BC48" i="93"/>
  <c r="AZ49" i="93"/>
  <c r="BC49" i="93"/>
  <c r="AZ50" i="93"/>
  <c r="BC50" i="93"/>
  <c r="AZ51" i="93"/>
  <c r="BC51" i="93"/>
  <c r="AZ52" i="93"/>
  <c r="BC52" i="93"/>
  <c r="AZ54" i="93"/>
  <c r="BC54" i="93"/>
  <c r="AZ55" i="93"/>
  <c r="BC55" i="93"/>
  <c r="AZ56" i="93"/>
  <c r="BC56" i="93"/>
  <c r="AZ57" i="93"/>
  <c r="BC57" i="93"/>
  <c r="AZ58" i="93"/>
  <c r="BC58" i="93"/>
  <c r="AZ59" i="93"/>
  <c r="BC59" i="93"/>
  <c r="AZ60" i="93"/>
  <c r="BC60" i="93"/>
  <c r="AZ61" i="93"/>
  <c r="BC61" i="93"/>
  <c r="AZ62" i="93"/>
  <c r="CB62" i="93" s="1"/>
  <c r="BC62" i="93"/>
  <c r="AZ63" i="93"/>
  <c r="CB63" i="93" s="1"/>
  <c r="BC63" i="93"/>
  <c r="AZ65" i="93"/>
  <c r="BC65" i="93"/>
  <c r="AZ66" i="93"/>
  <c r="BC66" i="93"/>
  <c r="AZ67" i="93"/>
  <c r="BC67" i="93"/>
  <c r="AZ68" i="93"/>
  <c r="BC68" i="93"/>
  <c r="AZ69" i="93"/>
  <c r="BC69" i="93"/>
  <c r="AZ70" i="93"/>
  <c r="CB70" i="93" s="1"/>
  <c r="BC70" i="93"/>
  <c r="AZ71" i="93"/>
  <c r="BC71" i="93"/>
  <c r="AZ72" i="93"/>
  <c r="CB72" i="93" s="1"/>
  <c r="BC72" i="93"/>
  <c r="AZ73" i="93"/>
  <c r="BC73" i="93"/>
  <c r="CB73" i="93" s="1"/>
  <c r="AZ74" i="93"/>
  <c r="CB74" i="93" s="1"/>
  <c r="BC74" i="93"/>
  <c r="BR9" i="93"/>
  <c r="BB9" i="93"/>
  <c r="BB10" i="93"/>
  <c r="BX12" i="93"/>
  <c r="BB12" i="93"/>
  <c r="BR14" i="93"/>
  <c r="BX14" i="93"/>
  <c r="BB14" i="93"/>
  <c r="BR15" i="93"/>
  <c r="BX15" i="93"/>
  <c r="BB15" i="93"/>
  <c r="BX16" i="93"/>
  <c r="BB16" i="93"/>
  <c r="BR17" i="93"/>
  <c r="BB17" i="93"/>
  <c r="BR11" i="93"/>
  <c r="BT11" i="93"/>
  <c r="BX11" i="93"/>
  <c r="BB11" i="93"/>
  <c r="BB13" i="93"/>
  <c r="BR18" i="93"/>
  <c r="BX18" i="93"/>
  <c r="BB18" i="93"/>
  <c r="BR20" i="93"/>
  <c r="BS20" i="93"/>
  <c r="BB20" i="93"/>
  <c r="BR23" i="93"/>
  <c r="BS23" i="93"/>
  <c r="BX23" i="93"/>
  <c r="BB23" i="93"/>
  <c r="BT24" i="93"/>
  <c r="BR24" i="93"/>
  <c r="BB24" i="93"/>
  <c r="BT26" i="93"/>
  <c r="BR26" i="93"/>
  <c r="BX26" i="93"/>
  <c r="BB26" i="93"/>
  <c r="BX27" i="93"/>
  <c r="BB27" i="93"/>
  <c r="BR28" i="93"/>
  <c r="BX28" i="93"/>
  <c r="BB28" i="93"/>
  <c r="BX29" i="93"/>
  <c r="BB29" i="93"/>
  <c r="BR21" i="93"/>
  <c r="BB21" i="93"/>
  <c r="BR22" i="93"/>
  <c r="BX22" i="93"/>
  <c r="BB22" i="93"/>
  <c r="BR25" i="93"/>
  <c r="BX25" i="93"/>
  <c r="BB25" i="93"/>
  <c r="BR30" i="93"/>
  <c r="BB30" i="93"/>
  <c r="BT32" i="93"/>
  <c r="BR32" i="93"/>
  <c r="BU32" i="93"/>
  <c r="BX32" i="93"/>
  <c r="BB32" i="93"/>
  <c r="BT33" i="93"/>
  <c r="BU33" i="93"/>
  <c r="BR33" i="93"/>
  <c r="BX33" i="93"/>
  <c r="BB33" i="93"/>
  <c r="BT34" i="93"/>
  <c r="BR34" i="93"/>
  <c r="BU34" i="93"/>
  <c r="BX34" i="93"/>
  <c r="BB34" i="93"/>
  <c r="BU37" i="93"/>
  <c r="BX37" i="93"/>
  <c r="BB37" i="93"/>
  <c r="BU38" i="93"/>
  <c r="BX38" i="93"/>
  <c r="BB38" i="93"/>
  <c r="BX39" i="93"/>
  <c r="BB39" i="93"/>
  <c r="BV40" i="93"/>
  <c r="BX40" i="93"/>
  <c r="BB40" i="93"/>
  <c r="BT35" i="93"/>
  <c r="BR35" i="93"/>
  <c r="BS35" i="93"/>
  <c r="BW35" i="93"/>
  <c r="BB35" i="93"/>
  <c r="BR36" i="93"/>
  <c r="BX36" i="93"/>
  <c r="BB36" i="93"/>
  <c r="BR41" i="93"/>
  <c r="BX41" i="93"/>
  <c r="BB41" i="93"/>
  <c r="BV43" i="93"/>
  <c r="BX43" i="93"/>
  <c r="BB43" i="93"/>
  <c r="BU44" i="93"/>
  <c r="BX44" i="93"/>
  <c r="BB44" i="93"/>
  <c r="BU45" i="93"/>
  <c r="BX45" i="93"/>
  <c r="BB45" i="93"/>
  <c r="BR46" i="93"/>
  <c r="BU46" i="93"/>
  <c r="BX46" i="93"/>
  <c r="BB46" i="93"/>
  <c r="BR48" i="93"/>
  <c r="BX48" i="93"/>
  <c r="BB48" i="93"/>
  <c r="BR49" i="93"/>
  <c r="BX49" i="93"/>
  <c r="BB49" i="93"/>
  <c r="BR50" i="93"/>
  <c r="BX50" i="93"/>
  <c r="BB50" i="93"/>
  <c r="BV51" i="93"/>
  <c r="BX51" i="93"/>
  <c r="BB51" i="93"/>
  <c r="BR47" i="93"/>
  <c r="BX47" i="93"/>
  <c r="BB47" i="93"/>
  <c r="BX52" i="93"/>
  <c r="BB52" i="93"/>
  <c r="BR59" i="93"/>
  <c r="BU59" i="93"/>
  <c r="BX59" i="93"/>
  <c r="BB59" i="93"/>
  <c r="BR60" i="93"/>
  <c r="BU60" i="93"/>
  <c r="BX60" i="93"/>
  <c r="BB60" i="93"/>
  <c r="BT61" i="93"/>
  <c r="BR61" i="93"/>
  <c r="BU61" i="93"/>
  <c r="BX61" i="93"/>
  <c r="BB61" i="93"/>
  <c r="BX62" i="93"/>
  <c r="BB62" i="93"/>
  <c r="BT54" i="93"/>
  <c r="BR54" i="93"/>
  <c r="BR53" i="93" s="1"/>
  <c r="BX54" i="93"/>
  <c r="BB54" i="93"/>
  <c r="BT55" i="93"/>
  <c r="BR55" i="93"/>
  <c r="BX55" i="93"/>
  <c r="BB55" i="93"/>
  <c r="BT56" i="93"/>
  <c r="BR56" i="93"/>
  <c r="BX56" i="93"/>
  <c r="BB56" i="93"/>
  <c r="BX57" i="93"/>
  <c r="BB57" i="93"/>
  <c r="BR58" i="93"/>
  <c r="BX58" i="93"/>
  <c r="BB58" i="93"/>
  <c r="BR63" i="93"/>
  <c r="BB63" i="93"/>
  <c r="BR65" i="93"/>
  <c r="BB65" i="93"/>
  <c r="BU66" i="93"/>
  <c r="BR66" i="93"/>
  <c r="BB66" i="93"/>
  <c r="BR67" i="93"/>
  <c r="BX67" i="93"/>
  <c r="BB67" i="93"/>
  <c r="BR68" i="93"/>
  <c r="BB68" i="93"/>
  <c r="BX70" i="93"/>
  <c r="BB70" i="93"/>
  <c r="BR71" i="93"/>
  <c r="BU71" i="93"/>
  <c r="BX71" i="93"/>
  <c r="BB71" i="93"/>
  <c r="BR72" i="93"/>
  <c r="BX72" i="93"/>
  <c r="BB72" i="93"/>
  <c r="BT73" i="93"/>
  <c r="BR73" i="93"/>
  <c r="BV73" i="93"/>
  <c r="BX73" i="93"/>
  <c r="BB73" i="93"/>
  <c r="BR69" i="93"/>
  <c r="BX69" i="93"/>
  <c r="BB69" i="93"/>
  <c r="BX74" i="93"/>
  <c r="BB74" i="93"/>
  <c r="N9" i="88"/>
  <c r="C67" i="93"/>
  <c r="D14" i="91" s="1"/>
  <c r="B67" i="93"/>
  <c r="B14" i="91" s="1"/>
  <c r="C13" i="91"/>
  <c r="C56" i="93"/>
  <c r="D12" i="91" s="1"/>
  <c r="B56" i="93"/>
  <c r="B12" i="91" s="1"/>
  <c r="C11" i="91"/>
  <c r="B11" i="91"/>
  <c r="C45" i="93"/>
  <c r="D10" i="91" s="1"/>
  <c r="B45" i="93"/>
  <c r="B10" i="91" s="1"/>
  <c r="C9" i="91"/>
  <c r="C34" i="93"/>
  <c r="D8" i="91" s="1"/>
  <c r="B34" i="93"/>
  <c r="B8" i="91" s="1"/>
  <c r="C7" i="91"/>
  <c r="C23" i="93"/>
  <c r="D6" i="91" s="1"/>
  <c r="B23" i="93"/>
  <c r="B6" i="91" s="1"/>
  <c r="C5" i="91"/>
  <c r="C3" i="91"/>
  <c r="B3" i="91"/>
  <c r="C11" i="93"/>
  <c r="D4" i="91" s="1"/>
  <c r="B11" i="93"/>
  <c r="B4" i="91" s="1"/>
  <c r="C41" i="93"/>
  <c r="C9" i="8" s="1"/>
  <c r="B41" i="93"/>
  <c r="B9" i="8" s="1"/>
  <c r="C74" i="93"/>
  <c r="B74" i="93"/>
  <c r="C69" i="93"/>
  <c r="C14" i="8" s="1"/>
  <c r="B69" i="93"/>
  <c r="B14" i="8" s="1"/>
  <c r="C63" i="93"/>
  <c r="C13" i="8" s="1"/>
  <c r="B63" i="93"/>
  <c r="B13" i="8" s="1"/>
  <c r="C58" i="93"/>
  <c r="C12" i="8" s="1"/>
  <c r="B58" i="93"/>
  <c r="B12" i="8" s="1"/>
  <c r="C52" i="93"/>
  <c r="C11" i="8" s="1"/>
  <c r="B52" i="93"/>
  <c r="B11" i="8" s="1"/>
  <c r="C47" i="93"/>
  <c r="C10" i="8" s="1"/>
  <c r="B47" i="93"/>
  <c r="B10" i="8" s="1"/>
  <c r="C36" i="93"/>
  <c r="C8" i="8" s="1"/>
  <c r="B36" i="93"/>
  <c r="B8" i="8" s="1"/>
  <c r="C30" i="93"/>
  <c r="C7" i="8" s="1"/>
  <c r="B30" i="93"/>
  <c r="B7" i="8" s="1"/>
  <c r="C25" i="93"/>
  <c r="C6" i="8" s="1"/>
  <c r="B25" i="93"/>
  <c r="B6" i="8" s="1"/>
  <c r="C18" i="93"/>
  <c r="C5" i="8" s="1"/>
  <c r="B18" i="93"/>
  <c r="B5" i="8" s="1"/>
  <c r="C13" i="93"/>
  <c r="C4" i="8" s="1"/>
  <c r="B13" i="93"/>
  <c r="B4" i="8" s="1"/>
  <c r="C9" i="92"/>
  <c r="E79" i="87" s="1"/>
  <c r="C8" i="92"/>
  <c r="E78" i="87"/>
  <c r="C6" i="92"/>
  <c r="E76" i="87" s="1"/>
  <c r="C5" i="92"/>
  <c r="E75" i="87" s="1"/>
  <c r="B8" i="92"/>
  <c r="C78" i="87" s="1"/>
  <c r="B4" i="92"/>
  <c r="C74" i="87" s="1"/>
  <c r="C29" i="88"/>
  <c r="D7" i="93"/>
  <c r="C6" i="89"/>
  <c r="B9" i="89" s="1"/>
  <c r="M17" i="86"/>
  <c r="H23" i="88"/>
  <c r="H21" i="88"/>
  <c r="H19" i="88"/>
  <c r="H17" i="88"/>
  <c r="H15" i="88"/>
  <c r="D21" i="88"/>
  <c r="E9" i="93"/>
  <c r="E10" i="93"/>
  <c r="E11" i="93"/>
  <c r="E12" i="93"/>
  <c r="E13" i="93"/>
  <c r="E14" i="93"/>
  <c r="E15" i="93"/>
  <c r="E16" i="93"/>
  <c r="E17" i="93"/>
  <c r="E18" i="93"/>
  <c r="E20" i="93"/>
  <c r="E21" i="93"/>
  <c r="E22" i="93"/>
  <c r="E23" i="93"/>
  <c r="E24" i="93"/>
  <c r="E25" i="93"/>
  <c r="E26" i="93"/>
  <c r="E27" i="93"/>
  <c r="E28" i="93"/>
  <c r="E29" i="93"/>
  <c r="E30" i="93"/>
  <c r="E32" i="93"/>
  <c r="E33" i="93"/>
  <c r="E34" i="93"/>
  <c r="E35" i="93"/>
  <c r="E36" i="93"/>
  <c r="E37" i="93"/>
  <c r="E38" i="93"/>
  <c r="E39" i="93"/>
  <c r="E40" i="93"/>
  <c r="E41" i="93"/>
  <c r="E43" i="93"/>
  <c r="E44" i="93"/>
  <c r="E45" i="93"/>
  <c r="E46" i="93"/>
  <c r="E47" i="93"/>
  <c r="E48" i="93"/>
  <c r="E49" i="93"/>
  <c r="E50" i="93"/>
  <c r="E51" i="93"/>
  <c r="E52" i="93"/>
  <c r="E54" i="93"/>
  <c r="E55" i="93"/>
  <c r="E56" i="93"/>
  <c r="E57" i="93"/>
  <c r="E58" i="93"/>
  <c r="E59" i="93"/>
  <c r="E60" i="93"/>
  <c r="E61" i="93"/>
  <c r="E62" i="93"/>
  <c r="E63" i="93"/>
  <c r="E65" i="93"/>
  <c r="E66" i="93"/>
  <c r="E67" i="93"/>
  <c r="E68" i="93"/>
  <c r="E69" i="93"/>
  <c r="E70" i="93"/>
  <c r="E71" i="93"/>
  <c r="E72" i="93"/>
  <c r="E73" i="93"/>
  <c r="E74" i="93"/>
  <c r="AX9" i="93"/>
  <c r="AX10" i="93"/>
  <c r="AX11" i="93"/>
  <c r="AX12" i="93"/>
  <c r="AX13" i="93"/>
  <c r="AX14" i="93"/>
  <c r="AX15" i="93"/>
  <c r="AX16" i="93"/>
  <c r="AX17" i="93"/>
  <c r="AX18" i="93"/>
  <c r="AX20" i="93"/>
  <c r="AX21" i="93"/>
  <c r="AX22" i="93"/>
  <c r="AX23" i="93"/>
  <c r="AX24" i="93"/>
  <c r="AX25" i="93"/>
  <c r="AX26" i="93"/>
  <c r="AX27" i="93"/>
  <c r="AX28" i="93"/>
  <c r="AX29" i="93"/>
  <c r="AX30" i="93"/>
  <c r="AX32" i="93"/>
  <c r="AX33" i="93"/>
  <c r="AX34" i="93"/>
  <c r="AX35" i="93"/>
  <c r="AX36" i="93"/>
  <c r="AX37" i="93"/>
  <c r="AX38" i="93"/>
  <c r="AX39" i="93"/>
  <c r="AX40" i="93"/>
  <c r="AX41" i="93"/>
  <c r="AX43" i="93"/>
  <c r="AX44" i="93"/>
  <c r="AX45" i="93"/>
  <c r="AX46" i="93"/>
  <c r="AX47" i="93"/>
  <c r="AX48" i="93"/>
  <c r="AX49" i="93"/>
  <c r="AX50" i="93"/>
  <c r="AX51" i="93"/>
  <c r="AX52" i="93"/>
  <c r="AX54" i="93"/>
  <c r="AX55" i="93"/>
  <c r="AX56" i="93"/>
  <c r="AX57" i="93"/>
  <c r="AX58" i="93"/>
  <c r="AX59" i="93"/>
  <c r="AX60" i="93"/>
  <c r="AX61" i="93"/>
  <c r="AX62" i="93"/>
  <c r="AX63" i="93"/>
  <c r="AX65" i="93"/>
  <c r="AX66" i="93"/>
  <c r="AX67" i="93"/>
  <c r="AX68" i="93"/>
  <c r="AX69" i="93"/>
  <c r="AX70" i="93"/>
  <c r="AX71" i="93"/>
  <c r="AX72" i="93"/>
  <c r="AX73" i="93"/>
  <c r="AX74" i="93"/>
  <c r="AR9" i="93"/>
  <c r="AR10" i="93"/>
  <c r="AR11" i="93"/>
  <c r="AR12" i="93"/>
  <c r="AR13" i="93"/>
  <c r="AR14" i="93"/>
  <c r="AR15" i="93"/>
  <c r="AR16" i="93"/>
  <c r="AR17" i="93"/>
  <c r="AR18" i="93"/>
  <c r="AR20" i="93"/>
  <c r="AR21" i="93"/>
  <c r="AR22" i="93"/>
  <c r="AR23" i="93"/>
  <c r="AR24" i="93"/>
  <c r="AR25" i="93"/>
  <c r="AR26" i="93"/>
  <c r="AR27" i="93"/>
  <c r="AR28" i="93"/>
  <c r="AR29" i="93"/>
  <c r="AR30" i="93"/>
  <c r="AR32" i="93"/>
  <c r="AR33" i="93"/>
  <c r="AR34" i="93"/>
  <c r="AR35" i="93"/>
  <c r="AR36" i="93"/>
  <c r="AR37" i="93"/>
  <c r="AR38" i="93"/>
  <c r="AR39" i="93"/>
  <c r="AR40" i="93"/>
  <c r="AR41" i="93"/>
  <c r="AR43" i="93"/>
  <c r="AR44" i="93"/>
  <c r="AR45" i="93"/>
  <c r="AR46" i="93"/>
  <c r="AR47" i="93"/>
  <c r="AR48" i="93"/>
  <c r="AR49" i="93"/>
  <c r="AR50" i="93"/>
  <c r="AR51" i="93"/>
  <c r="AR52" i="93"/>
  <c r="AR54" i="93"/>
  <c r="AR55" i="93"/>
  <c r="AR56" i="93"/>
  <c r="AR57" i="93"/>
  <c r="AR58" i="93"/>
  <c r="AR59" i="93"/>
  <c r="AR60" i="93"/>
  <c r="AR61" i="93"/>
  <c r="AR62" i="93"/>
  <c r="AR63" i="93"/>
  <c r="AR65" i="93"/>
  <c r="AR66" i="93"/>
  <c r="AR67" i="93"/>
  <c r="AR68" i="93"/>
  <c r="AR69" i="93"/>
  <c r="AR70" i="93"/>
  <c r="AR71" i="93"/>
  <c r="AR72" i="93"/>
  <c r="AR73" i="93"/>
  <c r="AR74" i="93"/>
  <c r="AS9" i="93"/>
  <c r="AS10" i="93"/>
  <c r="AS11" i="93"/>
  <c r="AS12" i="93"/>
  <c r="AS13" i="93"/>
  <c r="AS14" i="93"/>
  <c r="AS15" i="93"/>
  <c r="AS16" i="93"/>
  <c r="AS17" i="93"/>
  <c r="AS18" i="93"/>
  <c r="AS20" i="93"/>
  <c r="AS21" i="93"/>
  <c r="AS22" i="93"/>
  <c r="AS23" i="93"/>
  <c r="AS24" i="93"/>
  <c r="AS25" i="93"/>
  <c r="AS26" i="93"/>
  <c r="AS27" i="93"/>
  <c r="AS28" i="93"/>
  <c r="AS29" i="93"/>
  <c r="AS30" i="93"/>
  <c r="AS32" i="93"/>
  <c r="AS33" i="93"/>
  <c r="AS34" i="93"/>
  <c r="AS35" i="93"/>
  <c r="AS36" i="93"/>
  <c r="AS37" i="93"/>
  <c r="AS38" i="93"/>
  <c r="AS39" i="93"/>
  <c r="AS40" i="93"/>
  <c r="AS41" i="93"/>
  <c r="AS43" i="93"/>
  <c r="AS44" i="93"/>
  <c r="AS45" i="93"/>
  <c r="AS46" i="93"/>
  <c r="AS47" i="93"/>
  <c r="AS48" i="93"/>
  <c r="AS49" i="93"/>
  <c r="AS50" i="93"/>
  <c r="AS51" i="93"/>
  <c r="AS52" i="93"/>
  <c r="AS54" i="93"/>
  <c r="AS55" i="93"/>
  <c r="AS56" i="93"/>
  <c r="AS57" i="93"/>
  <c r="AS58" i="93"/>
  <c r="AS59" i="93"/>
  <c r="AS60" i="93"/>
  <c r="AS61" i="93"/>
  <c r="AS62" i="93"/>
  <c r="AS63" i="93"/>
  <c r="AS65" i="93"/>
  <c r="AS66" i="93"/>
  <c r="AS67" i="93"/>
  <c r="AS68" i="93"/>
  <c r="AS69" i="93"/>
  <c r="AS70" i="93"/>
  <c r="AS71" i="93"/>
  <c r="AS72" i="93"/>
  <c r="AS73" i="93"/>
  <c r="AS74" i="93"/>
  <c r="AT9" i="93"/>
  <c r="AT10" i="93"/>
  <c r="AT11" i="93"/>
  <c r="AT12" i="93"/>
  <c r="AT13" i="93"/>
  <c r="AT14" i="93"/>
  <c r="AT15" i="93"/>
  <c r="AT16" i="93"/>
  <c r="AT17" i="93"/>
  <c r="AT18" i="93"/>
  <c r="AT20" i="93"/>
  <c r="AT21" i="93"/>
  <c r="AT22" i="93"/>
  <c r="AT23" i="93"/>
  <c r="AT24" i="93"/>
  <c r="AT25" i="93"/>
  <c r="AT26" i="93"/>
  <c r="AT27" i="93"/>
  <c r="AT28" i="93"/>
  <c r="AT29" i="93"/>
  <c r="AT30" i="93"/>
  <c r="AT32" i="93"/>
  <c r="AT33" i="93"/>
  <c r="AT34" i="93"/>
  <c r="AT35" i="93"/>
  <c r="AT36" i="93"/>
  <c r="AT37" i="93"/>
  <c r="AT38" i="93"/>
  <c r="AT39" i="93"/>
  <c r="AT40" i="93"/>
  <c r="AT41" i="93"/>
  <c r="AT43" i="93"/>
  <c r="AT44" i="93"/>
  <c r="AT45" i="93"/>
  <c r="AT46" i="93"/>
  <c r="AT47" i="93"/>
  <c r="AT48" i="93"/>
  <c r="AT49" i="93"/>
  <c r="AT50" i="93"/>
  <c r="AT51" i="93"/>
  <c r="AT52" i="93"/>
  <c r="AT54" i="93"/>
  <c r="AT55" i="93"/>
  <c r="AT56" i="93"/>
  <c r="AT57" i="93"/>
  <c r="AT58" i="93"/>
  <c r="AT59" i="93"/>
  <c r="AT60" i="93"/>
  <c r="AT61" i="93"/>
  <c r="AT62" i="93"/>
  <c r="AT63" i="93"/>
  <c r="AT65" i="93"/>
  <c r="AT66" i="93"/>
  <c r="AT67" i="93"/>
  <c r="AT68" i="93"/>
  <c r="AT69" i="93"/>
  <c r="AT70" i="93"/>
  <c r="AT71" i="93"/>
  <c r="AT72" i="93"/>
  <c r="AT73" i="93"/>
  <c r="AT74" i="93"/>
  <c r="AU9" i="93"/>
  <c r="AU10" i="93"/>
  <c r="AU11" i="93"/>
  <c r="AU12" i="93"/>
  <c r="AU13" i="93"/>
  <c r="AU14" i="93"/>
  <c r="AU15" i="93"/>
  <c r="AU16" i="93"/>
  <c r="AU17" i="93"/>
  <c r="AU18" i="93"/>
  <c r="AU20" i="93"/>
  <c r="AU21" i="93"/>
  <c r="AU22" i="93"/>
  <c r="AU23" i="93"/>
  <c r="AU24" i="93"/>
  <c r="AU25" i="93"/>
  <c r="AU26" i="93"/>
  <c r="AU27" i="93"/>
  <c r="AU28" i="93"/>
  <c r="AU29" i="93"/>
  <c r="AU30" i="93"/>
  <c r="AU32" i="93"/>
  <c r="AU33" i="93"/>
  <c r="AU34" i="93"/>
  <c r="AU35" i="93"/>
  <c r="AU36" i="93"/>
  <c r="AU37" i="93"/>
  <c r="AU38" i="93"/>
  <c r="AU39" i="93"/>
  <c r="AU40" i="93"/>
  <c r="AU41" i="93"/>
  <c r="AU43" i="93"/>
  <c r="AU44" i="93"/>
  <c r="AU45" i="93"/>
  <c r="AU46" i="93"/>
  <c r="AU47" i="93"/>
  <c r="AU48" i="93"/>
  <c r="AU49" i="93"/>
  <c r="AU50" i="93"/>
  <c r="AU51" i="93"/>
  <c r="AU52" i="93"/>
  <c r="AU54" i="93"/>
  <c r="AU55" i="93"/>
  <c r="AU56" i="93"/>
  <c r="AU57" i="93"/>
  <c r="AU58" i="93"/>
  <c r="AU59" i="93"/>
  <c r="AU60" i="93"/>
  <c r="AU61" i="93"/>
  <c r="AU62" i="93"/>
  <c r="AU63" i="93"/>
  <c r="AU65" i="93"/>
  <c r="AU66" i="93"/>
  <c r="AU67" i="93"/>
  <c r="AU68" i="93"/>
  <c r="AU69" i="93"/>
  <c r="AU70" i="93"/>
  <c r="AU71" i="93"/>
  <c r="AU72" i="93"/>
  <c r="AU73" i="93"/>
  <c r="AU74" i="93"/>
  <c r="AV9" i="93"/>
  <c r="AV10" i="93"/>
  <c r="AV11" i="93"/>
  <c r="AV12" i="93"/>
  <c r="AV13" i="93"/>
  <c r="AV14" i="93"/>
  <c r="AV15" i="93"/>
  <c r="AV16" i="93"/>
  <c r="AV17" i="93"/>
  <c r="AV18" i="93"/>
  <c r="AV20" i="93"/>
  <c r="AV21" i="93"/>
  <c r="AV22" i="93"/>
  <c r="AV23" i="93"/>
  <c r="AV24" i="93"/>
  <c r="AV25" i="93"/>
  <c r="AV26" i="93"/>
  <c r="AV27" i="93"/>
  <c r="AV28" i="93"/>
  <c r="AV29" i="93"/>
  <c r="AV30" i="93"/>
  <c r="AV32" i="93"/>
  <c r="AV33" i="93"/>
  <c r="AV34" i="93"/>
  <c r="AV35" i="93"/>
  <c r="AV36" i="93"/>
  <c r="AV37" i="93"/>
  <c r="AV38" i="93"/>
  <c r="AV39" i="93"/>
  <c r="AV40" i="93"/>
  <c r="AV41" i="93"/>
  <c r="AV43" i="93"/>
  <c r="AV44" i="93"/>
  <c r="AV45" i="93"/>
  <c r="AV46" i="93"/>
  <c r="AV47" i="93"/>
  <c r="AV48" i="93"/>
  <c r="AV49" i="93"/>
  <c r="AV50" i="93"/>
  <c r="AV51" i="93"/>
  <c r="AV52" i="93"/>
  <c r="AV54" i="93"/>
  <c r="AV55" i="93"/>
  <c r="AV56" i="93"/>
  <c r="AV57" i="93"/>
  <c r="AV58" i="93"/>
  <c r="AV59" i="93"/>
  <c r="AV60" i="93"/>
  <c r="AV61" i="93"/>
  <c r="AV62" i="93"/>
  <c r="AV63" i="93"/>
  <c r="AV65" i="93"/>
  <c r="AV66" i="93"/>
  <c r="AV67" i="93"/>
  <c r="AV68" i="93"/>
  <c r="AV69" i="93"/>
  <c r="AV70" i="93"/>
  <c r="AV71" i="93"/>
  <c r="AV72" i="93"/>
  <c r="AV73" i="93"/>
  <c r="AV74" i="93"/>
  <c r="AN9" i="93"/>
  <c r="AN10" i="93"/>
  <c r="AN11" i="93"/>
  <c r="AN12" i="93"/>
  <c r="AN13" i="93"/>
  <c r="AN14" i="93"/>
  <c r="AN15" i="93"/>
  <c r="AN16" i="93"/>
  <c r="AN17" i="93"/>
  <c r="AN18" i="93"/>
  <c r="AN20" i="93"/>
  <c r="AN21" i="93"/>
  <c r="AN22" i="93"/>
  <c r="AN23" i="93"/>
  <c r="AN24" i="93"/>
  <c r="AN25" i="93"/>
  <c r="AN26" i="93"/>
  <c r="AN27" i="93"/>
  <c r="AN28" i="93"/>
  <c r="AN29" i="93"/>
  <c r="AN30" i="93"/>
  <c r="AN32" i="93"/>
  <c r="AN33" i="93"/>
  <c r="AN34" i="93"/>
  <c r="AN35" i="93"/>
  <c r="AN36" i="93"/>
  <c r="AN37" i="93"/>
  <c r="AN38" i="93"/>
  <c r="AN39" i="93"/>
  <c r="AN40" i="93"/>
  <c r="AN41" i="93"/>
  <c r="AN43" i="93"/>
  <c r="AN44" i="93"/>
  <c r="AN45" i="93"/>
  <c r="AN46" i="93"/>
  <c r="AN47" i="93"/>
  <c r="AN48" i="93"/>
  <c r="AN49" i="93"/>
  <c r="AN50" i="93"/>
  <c r="AN51" i="93"/>
  <c r="AN52" i="93"/>
  <c r="AN54" i="93"/>
  <c r="AN55" i="93"/>
  <c r="AN56" i="93"/>
  <c r="AN57" i="93"/>
  <c r="AN58" i="93"/>
  <c r="AN59" i="93"/>
  <c r="AN60" i="93"/>
  <c r="AN61" i="93"/>
  <c r="AN62" i="93"/>
  <c r="AN63" i="93"/>
  <c r="AN65" i="93"/>
  <c r="AN66" i="93"/>
  <c r="AN67" i="93"/>
  <c r="AN68" i="93"/>
  <c r="AN69" i="93"/>
  <c r="AN70" i="93"/>
  <c r="AN71" i="93"/>
  <c r="AN72" i="93"/>
  <c r="AN73" i="93"/>
  <c r="AN74" i="93"/>
  <c r="AM9" i="93"/>
  <c r="AM10" i="93"/>
  <c r="AM11" i="93"/>
  <c r="AM12" i="93"/>
  <c r="AM13" i="93"/>
  <c r="AM14" i="93"/>
  <c r="AM15" i="93"/>
  <c r="AM16" i="93"/>
  <c r="AM17" i="93"/>
  <c r="AM18" i="93"/>
  <c r="AM20" i="93"/>
  <c r="AM21" i="93"/>
  <c r="AM22" i="93"/>
  <c r="AM23" i="93"/>
  <c r="AM24" i="93"/>
  <c r="AM25" i="93"/>
  <c r="AM26" i="93"/>
  <c r="AM27" i="93"/>
  <c r="AM28" i="93"/>
  <c r="AM29" i="93"/>
  <c r="AM30" i="93"/>
  <c r="AM32" i="93"/>
  <c r="AM33" i="93"/>
  <c r="AM34" i="93"/>
  <c r="AM35" i="93"/>
  <c r="AM36" i="93"/>
  <c r="AM37" i="93"/>
  <c r="AM38" i="93"/>
  <c r="AM39" i="93"/>
  <c r="AM40" i="93"/>
  <c r="AM41" i="93"/>
  <c r="AM43" i="93"/>
  <c r="AM44" i="93"/>
  <c r="AM45" i="93"/>
  <c r="AM46" i="93"/>
  <c r="AM47" i="93"/>
  <c r="AM48" i="93"/>
  <c r="AM49" i="93"/>
  <c r="AM50" i="93"/>
  <c r="AM51" i="93"/>
  <c r="AM52" i="93"/>
  <c r="AM54" i="93"/>
  <c r="AM55" i="93"/>
  <c r="AM56" i="93"/>
  <c r="AM57" i="93"/>
  <c r="AM58" i="93"/>
  <c r="AM59" i="93"/>
  <c r="AM60" i="93"/>
  <c r="AM61" i="93"/>
  <c r="AM62" i="93"/>
  <c r="AM63" i="93"/>
  <c r="AM65" i="93"/>
  <c r="AM66" i="93"/>
  <c r="AM67" i="93"/>
  <c r="AM68" i="93"/>
  <c r="AM69" i="93"/>
  <c r="AM70" i="93"/>
  <c r="AM71" i="93"/>
  <c r="AM72" i="93"/>
  <c r="AM73" i="93"/>
  <c r="AM74" i="93"/>
  <c r="AL9" i="93"/>
  <c r="AL10" i="93"/>
  <c r="AL11" i="93"/>
  <c r="AL12" i="93"/>
  <c r="AL13" i="93"/>
  <c r="AL14" i="93"/>
  <c r="AL15" i="93"/>
  <c r="AL16" i="93"/>
  <c r="AL17" i="93"/>
  <c r="AL18" i="93"/>
  <c r="AL20" i="93"/>
  <c r="AL21" i="93"/>
  <c r="AL22" i="93"/>
  <c r="AL23" i="93"/>
  <c r="AL24" i="93"/>
  <c r="AL25" i="93"/>
  <c r="AL26" i="93"/>
  <c r="AL27" i="93"/>
  <c r="AL28" i="93"/>
  <c r="AL29" i="93"/>
  <c r="AL30" i="93"/>
  <c r="AL32" i="93"/>
  <c r="AL33" i="93"/>
  <c r="AL34" i="93"/>
  <c r="AL35" i="93"/>
  <c r="AL36" i="93"/>
  <c r="AL37" i="93"/>
  <c r="AL38" i="93"/>
  <c r="AL39" i="93"/>
  <c r="AL40" i="93"/>
  <c r="AL41" i="93"/>
  <c r="AL43" i="93"/>
  <c r="AL44" i="93"/>
  <c r="AL45" i="93"/>
  <c r="AL46" i="93"/>
  <c r="AL47" i="93"/>
  <c r="AL48" i="93"/>
  <c r="AL49" i="93"/>
  <c r="AL50" i="93"/>
  <c r="AL51" i="93"/>
  <c r="AL52" i="93"/>
  <c r="AL54" i="93"/>
  <c r="AL55" i="93"/>
  <c r="AL56" i="93"/>
  <c r="AL57" i="93"/>
  <c r="AL58" i="93"/>
  <c r="AL59" i="93"/>
  <c r="AL60" i="93"/>
  <c r="AL61" i="93"/>
  <c r="AL62" i="93"/>
  <c r="AL63" i="93"/>
  <c r="AL65" i="93"/>
  <c r="AL66" i="93"/>
  <c r="AL67" i="93"/>
  <c r="AL68" i="93"/>
  <c r="AL69" i="93"/>
  <c r="AL70" i="93"/>
  <c r="AL71" i="93"/>
  <c r="AL72" i="93"/>
  <c r="AL73" i="93"/>
  <c r="AL74" i="93"/>
  <c r="AI9" i="93"/>
  <c r="AI10" i="93"/>
  <c r="AI11" i="93"/>
  <c r="AI12" i="93"/>
  <c r="AI13" i="93"/>
  <c r="AI14" i="93"/>
  <c r="AI15" i="93"/>
  <c r="AI16" i="93"/>
  <c r="AI17" i="93"/>
  <c r="AI18" i="93"/>
  <c r="AI20" i="93"/>
  <c r="AI21" i="93"/>
  <c r="AI22" i="93"/>
  <c r="AI23" i="93"/>
  <c r="AI24" i="93"/>
  <c r="AI25" i="93"/>
  <c r="AI26" i="93"/>
  <c r="AI27" i="93"/>
  <c r="AI28" i="93"/>
  <c r="AI29" i="93"/>
  <c r="AI30" i="93"/>
  <c r="AI32" i="93"/>
  <c r="AI33" i="93"/>
  <c r="AI34" i="93"/>
  <c r="AI35" i="93"/>
  <c r="AI36" i="93"/>
  <c r="AI37" i="93"/>
  <c r="AI38" i="93"/>
  <c r="AI39" i="93"/>
  <c r="AI41" i="93"/>
  <c r="AI44" i="93"/>
  <c r="AI45" i="93"/>
  <c r="AI46" i="93"/>
  <c r="AI47" i="93"/>
  <c r="AI48" i="93"/>
  <c r="AI49" i="93"/>
  <c r="AI50" i="93"/>
  <c r="AI52" i="93"/>
  <c r="AI55" i="93"/>
  <c r="AI56" i="93"/>
  <c r="AI57" i="93"/>
  <c r="AI58" i="93"/>
  <c r="AI59" i="93"/>
  <c r="AI60" i="93"/>
  <c r="AI61" i="93"/>
  <c r="AI63" i="93"/>
  <c r="AI67" i="93"/>
  <c r="AI68" i="93"/>
  <c r="AI69" i="93"/>
  <c r="AI74" i="93"/>
  <c r="AJ11" i="93"/>
  <c r="AJ12" i="93"/>
  <c r="AJ13" i="93"/>
  <c r="AJ14" i="93"/>
  <c r="AJ15" i="93"/>
  <c r="AJ16" i="93"/>
  <c r="AJ17" i="93"/>
  <c r="AJ18" i="93"/>
  <c r="AJ20" i="93"/>
  <c r="AJ21" i="93"/>
  <c r="AJ22" i="93"/>
  <c r="AJ23" i="93"/>
  <c r="AJ24" i="93"/>
  <c r="AJ25" i="93"/>
  <c r="AJ26" i="93"/>
  <c r="AJ27" i="93"/>
  <c r="AJ28" i="93"/>
  <c r="AJ29" i="93"/>
  <c r="AJ30" i="93"/>
  <c r="AJ32" i="93"/>
  <c r="AJ33" i="93"/>
  <c r="AJ34" i="93"/>
  <c r="AJ35" i="93"/>
  <c r="AJ36" i="93"/>
  <c r="AJ37" i="93"/>
  <c r="AJ38" i="93"/>
  <c r="AJ39" i="93"/>
  <c r="AJ40" i="93"/>
  <c r="AJ41" i="93"/>
  <c r="AJ43" i="93"/>
  <c r="AJ44" i="93"/>
  <c r="AJ45" i="93"/>
  <c r="AJ46" i="93"/>
  <c r="AJ47" i="93"/>
  <c r="AJ48" i="93"/>
  <c r="AJ49" i="93"/>
  <c r="AJ50" i="93"/>
  <c r="AJ51" i="93"/>
  <c r="AJ52" i="93"/>
  <c r="AJ54" i="93"/>
  <c r="AJ55" i="93"/>
  <c r="AJ56" i="93"/>
  <c r="AJ57" i="93"/>
  <c r="AJ58" i="93"/>
  <c r="AJ59" i="93"/>
  <c r="AJ60" i="93"/>
  <c r="AJ61" i="93"/>
  <c r="AJ62" i="93"/>
  <c r="AJ63" i="93"/>
  <c r="AJ65" i="93"/>
  <c r="AJ66" i="93"/>
  <c r="AJ67" i="93"/>
  <c r="AJ68" i="93"/>
  <c r="AJ69" i="93"/>
  <c r="AJ70" i="93"/>
  <c r="AJ71" i="93"/>
  <c r="AJ72" i="93"/>
  <c r="AJ73" i="93"/>
  <c r="AJ74" i="93"/>
  <c r="AK9" i="93"/>
  <c r="AK10" i="93"/>
  <c r="AK11" i="93"/>
  <c r="AK12" i="93"/>
  <c r="AK13" i="93"/>
  <c r="AK14" i="93"/>
  <c r="AK15" i="93"/>
  <c r="AK16" i="93"/>
  <c r="AK17" i="93"/>
  <c r="AK18" i="93"/>
  <c r="AK20" i="93"/>
  <c r="AK21" i="93"/>
  <c r="AK22" i="93"/>
  <c r="AK23" i="93"/>
  <c r="AK24" i="93"/>
  <c r="AK25" i="93"/>
  <c r="AK26" i="93"/>
  <c r="AK27" i="93"/>
  <c r="AK28" i="93"/>
  <c r="AK30" i="93"/>
  <c r="AK32" i="93"/>
  <c r="AK33" i="93"/>
  <c r="AK34" i="93"/>
  <c r="AK35" i="93"/>
  <c r="AK36" i="93"/>
  <c r="AK37" i="93"/>
  <c r="AK38" i="93"/>
  <c r="AK39" i="93"/>
  <c r="AK40" i="93"/>
  <c r="AK41" i="93"/>
  <c r="AK43" i="93"/>
  <c r="AK44" i="93"/>
  <c r="AK45" i="93"/>
  <c r="AK46" i="93"/>
  <c r="AK47" i="93"/>
  <c r="AK48" i="93"/>
  <c r="AK49" i="93"/>
  <c r="AK50" i="93"/>
  <c r="AK51" i="93"/>
  <c r="AK52" i="93"/>
  <c r="AK54" i="93"/>
  <c r="AK55" i="93"/>
  <c r="AK56" i="93"/>
  <c r="AK57" i="93"/>
  <c r="AK58" i="93"/>
  <c r="AK59" i="93"/>
  <c r="AK60" i="93"/>
  <c r="AK61" i="93"/>
  <c r="AK62" i="93"/>
  <c r="AK63" i="93"/>
  <c r="AK65" i="93"/>
  <c r="AK66" i="93"/>
  <c r="AK67" i="93"/>
  <c r="AK68" i="93"/>
  <c r="AK69" i="93"/>
  <c r="AK70" i="93"/>
  <c r="AK71" i="93"/>
  <c r="AK72" i="93"/>
  <c r="AK73" i="93"/>
  <c r="AK74" i="93"/>
  <c r="AH9" i="93"/>
  <c r="AH10" i="93"/>
  <c r="AH11" i="93"/>
  <c r="AH12" i="93"/>
  <c r="AH13" i="93"/>
  <c r="AH14" i="93"/>
  <c r="AH15" i="93"/>
  <c r="AH16" i="93"/>
  <c r="AH17" i="93"/>
  <c r="AH18" i="93"/>
  <c r="AH20" i="93"/>
  <c r="AH21" i="93"/>
  <c r="AH22" i="93"/>
  <c r="AH23" i="93"/>
  <c r="AH24" i="93"/>
  <c r="AH25" i="93"/>
  <c r="AH26" i="93"/>
  <c r="AH27" i="93"/>
  <c r="AH28" i="93"/>
  <c r="AH29" i="93"/>
  <c r="AH30" i="93"/>
  <c r="AH32" i="93"/>
  <c r="AH33" i="93"/>
  <c r="AH34" i="93"/>
  <c r="AH35" i="93"/>
  <c r="AH36" i="93"/>
  <c r="AH37" i="93"/>
  <c r="AH38" i="93"/>
  <c r="AH39" i="93"/>
  <c r="AH40" i="93"/>
  <c r="AH41" i="93"/>
  <c r="AH43" i="93"/>
  <c r="AH44" i="93"/>
  <c r="AH45" i="93"/>
  <c r="AH46" i="93"/>
  <c r="AH47" i="93"/>
  <c r="AH48" i="93"/>
  <c r="AH49" i="93"/>
  <c r="AH50" i="93"/>
  <c r="AH51" i="93"/>
  <c r="AH52" i="93"/>
  <c r="AH54" i="93"/>
  <c r="AH55" i="93"/>
  <c r="AH56" i="93"/>
  <c r="AH57" i="93"/>
  <c r="AH58" i="93"/>
  <c r="AH59" i="93"/>
  <c r="AH60" i="93"/>
  <c r="AH61" i="93"/>
  <c r="AH63" i="93"/>
  <c r="AH65" i="93"/>
  <c r="AH66" i="93"/>
  <c r="AH67" i="93"/>
  <c r="AH68" i="93"/>
  <c r="AH69" i="93"/>
  <c r="AH70" i="93"/>
  <c r="AH71" i="93"/>
  <c r="AH72" i="93"/>
  <c r="AH73" i="93"/>
  <c r="AH74" i="93"/>
  <c r="AG9" i="93"/>
  <c r="AG10" i="93"/>
  <c r="AG11" i="93"/>
  <c r="AG12" i="93"/>
  <c r="AG13" i="93"/>
  <c r="AG14" i="93"/>
  <c r="AG15" i="93"/>
  <c r="AG16" i="93"/>
  <c r="AG17" i="93"/>
  <c r="AG18" i="93"/>
  <c r="AG20" i="93"/>
  <c r="AG21" i="93"/>
  <c r="AG22" i="93"/>
  <c r="AG23" i="93"/>
  <c r="AG24" i="93"/>
  <c r="AG25" i="93"/>
  <c r="AG26" i="93"/>
  <c r="AG27" i="93"/>
  <c r="AG28" i="93"/>
  <c r="AG29" i="93"/>
  <c r="AG30" i="93"/>
  <c r="AG32" i="93"/>
  <c r="AG33" i="93"/>
  <c r="AG34" i="93"/>
  <c r="AG35" i="93"/>
  <c r="AG36" i="93"/>
  <c r="AG37" i="93"/>
  <c r="AG38" i="93"/>
  <c r="AG39" i="93"/>
  <c r="AG40" i="93"/>
  <c r="AG41" i="93"/>
  <c r="AG43" i="93"/>
  <c r="AG44" i="93"/>
  <c r="AG45" i="93"/>
  <c r="AG46" i="93"/>
  <c r="AG47" i="93"/>
  <c r="AG48" i="93"/>
  <c r="AG49" i="93"/>
  <c r="AG50" i="93"/>
  <c r="AG51" i="93"/>
  <c r="AG52" i="93"/>
  <c r="AG55" i="93"/>
  <c r="AG56" i="93"/>
  <c r="AG57" i="93"/>
  <c r="AG58" i="93"/>
  <c r="AG59" i="93"/>
  <c r="AG60" i="93"/>
  <c r="AG61" i="93"/>
  <c r="AG63" i="93"/>
  <c r="AG67" i="93"/>
  <c r="AG68" i="93"/>
  <c r="AG69" i="93"/>
  <c r="AG74" i="93"/>
  <c r="AF11" i="93"/>
  <c r="AF12" i="93"/>
  <c r="AF13" i="93"/>
  <c r="AF14" i="93"/>
  <c r="AF15" i="93"/>
  <c r="AF16" i="93"/>
  <c r="AF18" i="93"/>
  <c r="AF20" i="93"/>
  <c r="AF21" i="93"/>
  <c r="AF22" i="93"/>
  <c r="AF23" i="93"/>
  <c r="AF24" i="93"/>
  <c r="AF25" i="93"/>
  <c r="AF26" i="93"/>
  <c r="AF27" i="93"/>
  <c r="AF28" i="93"/>
  <c r="AF29" i="93"/>
  <c r="AF30" i="93"/>
  <c r="AF32" i="93"/>
  <c r="AF33" i="93"/>
  <c r="AF34" i="93"/>
  <c r="AF35" i="93"/>
  <c r="AF36" i="93"/>
  <c r="AF37" i="93"/>
  <c r="AF38" i="93"/>
  <c r="AF39" i="93"/>
  <c r="AF41" i="93"/>
  <c r="AF44" i="93"/>
  <c r="AF45" i="93"/>
  <c r="AF46" i="93"/>
  <c r="AF47" i="93"/>
  <c r="AF48" i="93"/>
  <c r="AF49" i="93"/>
  <c r="AF50" i="93"/>
  <c r="AF52" i="93"/>
  <c r="AF55" i="93"/>
  <c r="AF56" i="93"/>
  <c r="AF57" i="93"/>
  <c r="AF58" i="93"/>
  <c r="AF59" i="93"/>
  <c r="AF60" i="93"/>
  <c r="AF61" i="93"/>
  <c r="AF63" i="93"/>
  <c r="AF67" i="93"/>
  <c r="AF68" i="93"/>
  <c r="AF69" i="93"/>
  <c r="AF74" i="93"/>
  <c r="W13" i="93"/>
  <c r="W16" i="93"/>
  <c r="W17" i="93"/>
  <c r="W18" i="93"/>
  <c r="W25" i="93"/>
  <c r="W30" i="93"/>
  <c r="W36" i="93"/>
  <c r="W41" i="93"/>
  <c r="W47" i="93"/>
  <c r="W52" i="93"/>
  <c r="W54" i="93"/>
  <c r="W55" i="93"/>
  <c r="W56" i="93"/>
  <c r="W57" i="93"/>
  <c r="W58" i="93"/>
  <c r="W59" i="93"/>
  <c r="W60" i="93"/>
  <c r="W61" i="93"/>
  <c r="W62" i="93"/>
  <c r="W63" i="93"/>
  <c r="W69" i="93"/>
  <c r="W74" i="93"/>
  <c r="X9" i="93"/>
  <c r="X10" i="93"/>
  <c r="X11" i="93"/>
  <c r="X12" i="93"/>
  <c r="X13" i="93"/>
  <c r="X14" i="93"/>
  <c r="X15" i="93"/>
  <c r="X16" i="93"/>
  <c r="X17" i="93"/>
  <c r="X18" i="93"/>
  <c r="X20" i="93"/>
  <c r="X21" i="93"/>
  <c r="X22" i="93"/>
  <c r="X23" i="93"/>
  <c r="X24" i="93"/>
  <c r="X25" i="93"/>
  <c r="X26" i="93"/>
  <c r="X27" i="93"/>
  <c r="X28" i="93"/>
  <c r="X29" i="93"/>
  <c r="X30" i="93"/>
  <c r="X32" i="93"/>
  <c r="X33" i="93"/>
  <c r="X34" i="93"/>
  <c r="X35" i="93"/>
  <c r="X36" i="93"/>
  <c r="X37" i="93"/>
  <c r="X38" i="93"/>
  <c r="X39" i="93"/>
  <c r="X40" i="93"/>
  <c r="X41" i="93"/>
  <c r="X43" i="93"/>
  <c r="X44" i="93"/>
  <c r="X45" i="93"/>
  <c r="X46" i="93"/>
  <c r="X47" i="93"/>
  <c r="X48" i="93"/>
  <c r="X49" i="93"/>
  <c r="X50" i="93"/>
  <c r="X51" i="93"/>
  <c r="X52" i="93"/>
  <c r="X58" i="93"/>
  <c r="X63" i="93"/>
  <c r="X65" i="93"/>
  <c r="X66" i="93"/>
  <c r="X67" i="93"/>
  <c r="X68" i="93"/>
  <c r="X69" i="93"/>
  <c r="X70" i="93"/>
  <c r="X71" i="93"/>
  <c r="X72" i="93"/>
  <c r="X73" i="93"/>
  <c r="X74" i="93"/>
  <c r="Y9" i="93"/>
  <c r="Y10" i="93"/>
  <c r="Y11" i="93"/>
  <c r="Y12" i="93"/>
  <c r="Y13" i="93"/>
  <c r="Y14" i="93"/>
  <c r="Y15" i="93"/>
  <c r="Y17" i="93"/>
  <c r="Y18" i="93"/>
  <c r="Y25" i="93"/>
  <c r="Y30" i="93"/>
  <c r="Y32" i="93"/>
  <c r="Y33" i="93"/>
  <c r="Y34" i="93"/>
  <c r="Y35" i="93"/>
  <c r="Y36" i="93"/>
  <c r="Y37" i="93"/>
  <c r="Y38" i="93"/>
  <c r="Y39" i="93"/>
  <c r="Y40" i="93"/>
  <c r="Y41" i="93"/>
  <c r="Y43" i="93"/>
  <c r="Y44" i="93"/>
  <c r="Y45" i="93"/>
  <c r="Y46" i="93"/>
  <c r="Y47" i="93"/>
  <c r="Y48" i="93"/>
  <c r="Y49" i="93"/>
  <c r="Y50" i="93"/>
  <c r="Y51" i="93"/>
  <c r="Y52" i="93"/>
  <c r="Y54" i="93"/>
  <c r="Y55" i="93"/>
  <c r="Y56" i="93"/>
  <c r="Y57" i="93"/>
  <c r="Y58" i="93"/>
  <c r="Y59" i="93"/>
  <c r="Y60" i="93"/>
  <c r="Y61" i="93"/>
  <c r="Y62" i="93"/>
  <c r="Y63" i="93"/>
  <c r="Y65" i="93"/>
  <c r="Y66" i="93"/>
  <c r="Y67" i="93"/>
  <c r="Y68" i="93"/>
  <c r="Y69" i="93"/>
  <c r="Y70" i="93"/>
  <c r="Y71" i="93"/>
  <c r="Y72" i="93"/>
  <c r="Y73" i="93"/>
  <c r="Y74" i="93"/>
  <c r="Z9" i="93"/>
  <c r="Z10" i="93"/>
  <c r="Z11" i="93"/>
  <c r="Z12" i="93"/>
  <c r="Z13" i="93"/>
  <c r="Z14" i="93"/>
  <c r="Z15" i="93"/>
  <c r="Z16" i="93"/>
  <c r="Z17" i="93"/>
  <c r="Z18" i="93"/>
  <c r="Z20" i="93"/>
  <c r="Z21" i="93"/>
  <c r="Z22" i="93"/>
  <c r="Z23" i="93"/>
  <c r="Z24" i="93"/>
  <c r="Z25" i="93"/>
  <c r="Z26" i="93"/>
  <c r="Z27" i="93"/>
  <c r="Z28" i="93"/>
  <c r="Z29" i="93"/>
  <c r="Z30" i="93"/>
  <c r="Z32" i="93"/>
  <c r="Z33" i="93"/>
  <c r="Z34" i="93"/>
  <c r="Z35" i="93"/>
  <c r="Z36" i="93"/>
  <c r="Z37" i="93"/>
  <c r="Z38" i="93"/>
  <c r="Z39" i="93"/>
  <c r="Z40" i="93"/>
  <c r="Z41" i="93"/>
  <c r="Z43" i="93"/>
  <c r="Z44" i="93"/>
  <c r="Z45" i="93"/>
  <c r="Z46" i="93"/>
  <c r="Z47" i="93"/>
  <c r="Z48" i="93"/>
  <c r="Z49" i="93"/>
  <c r="Z50" i="93"/>
  <c r="Z51" i="93"/>
  <c r="Z52" i="93"/>
  <c r="Z54" i="93"/>
  <c r="Z55" i="93"/>
  <c r="Z56" i="93"/>
  <c r="Z57" i="93"/>
  <c r="Z58" i="93"/>
  <c r="Z59" i="93"/>
  <c r="Z60" i="93"/>
  <c r="Z61" i="93"/>
  <c r="Z62" i="93"/>
  <c r="Z63" i="93"/>
  <c r="Z65" i="93"/>
  <c r="Z66" i="93"/>
  <c r="Z67" i="93"/>
  <c r="Z68" i="93"/>
  <c r="Z69" i="93"/>
  <c r="Z70" i="93"/>
  <c r="Z71" i="93"/>
  <c r="Z72" i="93"/>
  <c r="Z73" i="93"/>
  <c r="Z74" i="93"/>
  <c r="AA9" i="93"/>
  <c r="AA10" i="93"/>
  <c r="AA11" i="93"/>
  <c r="AA12" i="93"/>
  <c r="AA13" i="93"/>
  <c r="AA14" i="93"/>
  <c r="AA15" i="93"/>
  <c r="AA16" i="93"/>
  <c r="AA17" i="93"/>
  <c r="AA18" i="93"/>
  <c r="AA20" i="93"/>
  <c r="AA21" i="93"/>
  <c r="AA22" i="93"/>
  <c r="AA23" i="93"/>
  <c r="AA24" i="93"/>
  <c r="AA25" i="93"/>
  <c r="AA26" i="93"/>
  <c r="AA27" i="93"/>
  <c r="AA28" i="93"/>
  <c r="AA29" i="93"/>
  <c r="AA30" i="93"/>
  <c r="AA32" i="93"/>
  <c r="AA33" i="93"/>
  <c r="AA34" i="93"/>
  <c r="AA35" i="93"/>
  <c r="AA36" i="93"/>
  <c r="AA37" i="93"/>
  <c r="AA38" i="93"/>
  <c r="AA39" i="93"/>
  <c r="AA40" i="93"/>
  <c r="AA41" i="93"/>
  <c r="AA43" i="93"/>
  <c r="AA44" i="93"/>
  <c r="AA45" i="93"/>
  <c r="AA46" i="93"/>
  <c r="AA47" i="93"/>
  <c r="AA48" i="93"/>
  <c r="AA49" i="93"/>
  <c r="AA50" i="93"/>
  <c r="AA51" i="93"/>
  <c r="AA52" i="93"/>
  <c r="AA54" i="93"/>
  <c r="AA55" i="93"/>
  <c r="AA56" i="93"/>
  <c r="AA57" i="93"/>
  <c r="AA58" i="93"/>
  <c r="AA59" i="93"/>
  <c r="AA60" i="93"/>
  <c r="AA61" i="93"/>
  <c r="AA62" i="93"/>
  <c r="AA63" i="93"/>
  <c r="AA65" i="93"/>
  <c r="AA66" i="93"/>
  <c r="AA67" i="93"/>
  <c r="AA68" i="93"/>
  <c r="AA69" i="93"/>
  <c r="AA70" i="93"/>
  <c r="AA71" i="93"/>
  <c r="AA72" i="93"/>
  <c r="AA73" i="93"/>
  <c r="AA74" i="93"/>
  <c r="AB9" i="93"/>
  <c r="AB10" i="93"/>
  <c r="AB11" i="93"/>
  <c r="AB12" i="93"/>
  <c r="AB13" i="93"/>
  <c r="AB14" i="93"/>
  <c r="AB15" i="93"/>
  <c r="AB16" i="93"/>
  <c r="AB17" i="93"/>
  <c r="AB18" i="93"/>
  <c r="AB20" i="93"/>
  <c r="AB21" i="93"/>
  <c r="AB22" i="93"/>
  <c r="AB23" i="93"/>
  <c r="AB24" i="93"/>
  <c r="AB25" i="93"/>
  <c r="AB26" i="93"/>
  <c r="AB27" i="93"/>
  <c r="AB28" i="93"/>
  <c r="AB29" i="93"/>
  <c r="AB30" i="93"/>
  <c r="AB32" i="93"/>
  <c r="AB33" i="93"/>
  <c r="AB34" i="93"/>
  <c r="AB35" i="93"/>
  <c r="AB36" i="93"/>
  <c r="AB37" i="93"/>
  <c r="AB38" i="93"/>
  <c r="AB39" i="93"/>
  <c r="AB40" i="93"/>
  <c r="AB41" i="93"/>
  <c r="AB43" i="93"/>
  <c r="AB44" i="93"/>
  <c r="AB45" i="93"/>
  <c r="AB46" i="93"/>
  <c r="AB47" i="93"/>
  <c r="AB48" i="93"/>
  <c r="AB49" i="93"/>
  <c r="AB50" i="93"/>
  <c r="AB51" i="93"/>
  <c r="AB52" i="93"/>
  <c r="AB54" i="93"/>
  <c r="AB55" i="93"/>
  <c r="AB56" i="93"/>
  <c r="AB57" i="93"/>
  <c r="AB58" i="93"/>
  <c r="AB59" i="93"/>
  <c r="AB60" i="93"/>
  <c r="AB61" i="93"/>
  <c r="AB62" i="93"/>
  <c r="AB63" i="93"/>
  <c r="AB65" i="93"/>
  <c r="AB66" i="93"/>
  <c r="AB67" i="93"/>
  <c r="AB68" i="93"/>
  <c r="AB69" i="93"/>
  <c r="AB70" i="93"/>
  <c r="AB71" i="93"/>
  <c r="AB72" i="93"/>
  <c r="AB73" i="93"/>
  <c r="AB74" i="93"/>
  <c r="S9" i="93"/>
  <c r="S10" i="93"/>
  <c r="S11" i="93"/>
  <c r="S12" i="93"/>
  <c r="S13" i="93"/>
  <c r="S14" i="93"/>
  <c r="S15" i="93"/>
  <c r="S16" i="93"/>
  <c r="S17" i="93"/>
  <c r="S18" i="93"/>
  <c r="S20" i="93"/>
  <c r="S21" i="93"/>
  <c r="S22" i="93"/>
  <c r="S23" i="93"/>
  <c r="S24" i="93"/>
  <c r="S25" i="93"/>
  <c r="S26" i="93"/>
  <c r="S27" i="93"/>
  <c r="S28" i="93"/>
  <c r="S29" i="93"/>
  <c r="S30" i="93"/>
  <c r="S32" i="93"/>
  <c r="S33" i="93"/>
  <c r="S34" i="93"/>
  <c r="S35" i="93"/>
  <c r="S36" i="93"/>
  <c r="S37" i="93"/>
  <c r="S38" i="93"/>
  <c r="S39" i="93"/>
  <c r="S40" i="93"/>
  <c r="S41" i="93"/>
  <c r="S43" i="93"/>
  <c r="S44" i="93"/>
  <c r="S45" i="93"/>
  <c r="S46" i="93"/>
  <c r="S47" i="93"/>
  <c r="S48" i="93"/>
  <c r="S49" i="93"/>
  <c r="S50" i="93"/>
  <c r="S51" i="93"/>
  <c r="S52" i="93"/>
  <c r="S54" i="93"/>
  <c r="S55" i="93"/>
  <c r="S56" i="93"/>
  <c r="S57" i="93"/>
  <c r="S58" i="93"/>
  <c r="S59" i="93"/>
  <c r="S60" i="93"/>
  <c r="S61" i="93"/>
  <c r="S62" i="93"/>
  <c r="S63" i="93"/>
  <c r="S65" i="93"/>
  <c r="S66" i="93"/>
  <c r="S67" i="93"/>
  <c r="S68" i="93"/>
  <c r="S69" i="93"/>
  <c r="S70" i="93"/>
  <c r="S71" i="93"/>
  <c r="S72" i="93"/>
  <c r="S73" i="93"/>
  <c r="S74" i="93"/>
  <c r="R13" i="93"/>
  <c r="R18" i="93"/>
  <c r="R21" i="93"/>
  <c r="R22" i="93"/>
  <c r="R23" i="93"/>
  <c r="R24" i="93"/>
  <c r="R25" i="93"/>
  <c r="R26" i="93"/>
  <c r="R27" i="93"/>
  <c r="R28" i="93"/>
  <c r="R29" i="93"/>
  <c r="R30" i="93"/>
  <c r="R36" i="93"/>
  <c r="R41" i="93"/>
  <c r="R47" i="93"/>
  <c r="R52" i="93"/>
  <c r="R54" i="93"/>
  <c r="R55" i="93"/>
  <c r="R56" i="93"/>
  <c r="R57" i="93"/>
  <c r="R58" i="93"/>
  <c r="R59" i="93"/>
  <c r="R60" i="93"/>
  <c r="R61" i="93"/>
  <c r="R62" i="93"/>
  <c r="R63" i="93"/>
  <c r="R65" i="93"/>
  <c r="R66" i="93"/>
  <c r="R67" i="93"/>
  <c r="R68" i="93"/>
  <c r="R69" i="93"/>
  <c r="R70" i="93"/>
  <c r="R71" i="93"/>
  <c r="R72" i="93"/>
  <c r="R73" i="93"/>
  <c r="R74" i="93"/>
  <c r="Q9" i="93"/>
  <c r="Q10" i="93"/>
  <c r="Q11" i="93"/>
  <c r="Q12" i="93"/>
  <c r="Q13" i="93"/>
  <c r="Q14" i="93"/>
  <c r="Q15" i="93"/>
  <c r="Q16" i="93"/>
  <c r="Q17" i="93"/>
  <c r="Q18" i="93"/>
  <c r="Q20" i="93"/>
  <c r="Q21" i="93"/>
  <c r="Q22" i="93"/>
  <c r="Q23" i="93"/>
  <c r="Q24" i="93"/>
  <c r="Q25" i="93"/>
  <c r="Q26" i="93"/>
  <c r="Q27" i="93"/>
  <c r="Q28" i="93"/>
  <c r="Q29" i="93"/>
  <c r="Q30" i="93"/>
  <c r="Q32" i="93"/>
  <c r="Q33" i="93"/>
  <c r="Q34" i="93"/>
  <c r="Q35" i="93"/>
  <c r="Q36" i="93"/>
  <c r="Q37" i="93"/>
  <c r="Q38" i="93"/>
  <c r="Q39" i="93"/>
  <c r="Q40" i="93"/>
  <c r="Q41" i="93"/>
  <c r="Q43" i="93"/>
  <c r="Q44" i="93"/>
  <c r="Q45" i="93"/>
  <c r="Q46" i="93"/>
  <c r="Q47" i="93"/>
  <c r="Q48" i="93"/>
  <c r="Q49" i="93"/>
  <c r="Q50" i="93"/>
  <c r="Q51" i="93"/>
  <c r="Q52" i="93"/>
  <c r="Q54" i="93"/>
  <c r="Q55" i="93"/>
  <c r="Q56" i="93"/>
  <c r="Q57" i="93"/>
  <c r="Q58" i="93"/>
  <c r="Q59" i="93"/>
  <c r="Q60" i="93"/>
  <c r="Q61" i="93"/>
  <c r="Q62" i="93"/>
  <c r="Q63" i="93"/>
  <c r="Q65" i="93"/>
  <c r="Q66" i="93"/>
  <c r="Q67" i="93"/>
  <c r="Q68" i="93"/>
  <c r="Q69" i="93"/>
  <c r="Q70" i="93"/>
  <c r="Q71" i="93"/>
  <c r="Q72" i="93"/>
  <c r="Q73" i="93"/>
  <c r="Q74" i="93"/>
  <c r="P10" i="93"/>
  <c r="P11" i="93"/>
  <c r="P12" i="93"/>
  <c r="P13" i="93"/>
  <c r="P14" i="93"/>
  <c r="P15" i="93"/>
  <c r="P16" i="93"/>
  <c r="P17" i="93"/>
  <c r="P18" i="93"/>
  <c r="P21" i="93"/>
  <c r="P22" i="93"/>
  <c r="P25" i="93"/>
  <c r="P30" i="93"/>
  <c r="P36" i="93"/>
  <c r="P41" i="93"/>
  <c r="P47" i="93"/>
  <c r="P52" i="93"/>
  <c r="P58" i="93"/>
  <c r="P63" i="93"/>
  <c r="P69" i="93"/>
  <c r="P74" i="93"/>
  <c r="L9" i="93"/>
  <c r="L10" i="93"/>
  <c r="L11" i="93"/>
  <c r="L12" i="93"/>
  <c r="L13" i="93"/>
  <c r="L14" i="93"/>
  <c r="L15" i="93"/>
  <c r="L16" i="93"/>
  <c r="L17" i="93"/>
  <c r="L18" i="93"/>
  <c r="L20" i="93"/>
  <c r="L21" i="93"/>
  <c r="L22" i="93"/>
  <c r="L23" i="93"/>
  <c r="L24" i="93"/>
  <c r="L25" i="93"/>
  <c r="L26" i="93"/>
  <c r="L27" i="93"/>
  <c r="L28" i="93"/>
  <c r="L29" i="93"/>
  <c r="L30" i="93"/>
  <c r="L32" i="93"/>
  <c r="L33" i="93"/>
  <c r="L34" i="93"/>
  <c r="L35" i="93"/>
  <c r="L36" i="93"/>
  <c r="L37" i="93"/>
  <c r="L38" i="93"/>
  <c r="L39" i="93"/>
  <c r="L40" i="93"/>
  <c r="L41" i="93"/>
  <c r="L43" i="93"/>
  <c r="L44" i="93"/>
  <c r="L45" i="93"/>
  <c r="L46" i="93"/>
  <c r="L47" i="93"/>
  <c r="L48" i="93"/>
  <c r="L49" i="93"/>
  <c r="L50" i="93"/>
  <c r="L51" i="93"/>
  <c r="L52" i="93"/>
  <c r="L54" i="93"/>
  <c r="L55" i="93"/>
  <c r="L56" i="93"/>
  <c r="L57" i="93"/>
  <c r="L58" i="93"/>
  <c r="L59" i="93"/>
  <c r="L60" i="93"/>
  <c r="L61" i="93"/>
  <c r="L62" i="93"/>
  <c r="L63" i="93"/>
  <c r="L65" i="93"/>
  <c r="L66" i="93"/>
  <c r="L67" i="93"/>
  <c r="L68" i="93"/>
  <c r="L69" i="93"/>
  <c r="L70" i="93"/>
  <c r="L71" i="93"/>
  <c r="L72" i="93"/>
  <c r="L73" i="93"/>
  <c r="L74" i="93"/>
  <c r="K9" i="93"/>
  <c r="K10" i="93"/>
  <c r="K11" i="93"/>
  <c r="K12" i="93"/>
  <c r="K13" i="93"/>
  <c r="K14" i="93"/>
  <c r="K15" i="93"/>
  <c r="K16" i="93"/>
  <c r="K17" i="93"/>
  <c r="K18" i="93"/>
  <c r="K21" i="93"/>
  <c r="K22" i="93"/>
  <c r="K24" i="93"/>
  <c r="K25" i="93"/>
  <c r="K26" i="93"/>
  <c r="K27" i="93"/>
  <c r="K28" i="93"/>
  <c r="K29" i="93"/>
  <c r="K30" i="93"/>
  <c r="K32" i="93"/>
  <c r="K33" i="93"/>
  <c r="K34" i="93"/>
  <c r="K35" i="93"/>
  <c r="K36" i="93"/>
  <c r="K37" i="93"/>
  <c r="K38" i="93"/>
  <c r="K39" i="93"/>
  <c r="K40" i="93"/>
  <c r="K41" i="93"/>
  <c r="K44" i="93"/>
  <c r="K45" i="93"/>
  <c r="K46" i="93"/>
  <c r="K47" i="93"/>
  <c r="K48" i="93"/>
  <c r="K49" i="93"/>
  <c r="K50" i="93"/>
  <c r="K51" i="93"/>
  <c r="K52" i="93"/>
  <c r="K55" i="93"/>
  <c r="K56" i="93"/>
  <c r="K57" i="93"/>
  <c r="K58" i="93"/>
  <c r="K59" i="93"/>
  <c r="K60" i="93"/>
  <c r="K61" i="93"/>
  <c r="K62" i="93"/>
  <c r="K63" i="93"/>
  <c r="K65" i="93"/>
  <c r="K66" i="93"/>
  <c r="K67" i="93"/>
  <c r="K68" i="93"/>
  <c r="K69" i="93"/>
  <c r="K70" i="93"/>
  <c r="K71" i="93"/>
  <c r="K72" i="93"/>
  <c r="K73" i="93"/>
  <c r="K74" i="93"/>
  <c r="J9" i="93"/>
  <c r="J10" i="93"/>
  <c r="J11" i="93"/>
  <c r="J12" i="93"/>
  <c r="J13" i="93"/>
  <c r="J14" i="93"/>
  <c r="J15" i="93"/>
  <c r="J16" i="93"/>
  <c r="J17" i="93"/>
  <c r="J18" i="93"/>
  <c r="J20" i="93"/>
  <c r="J21" i="93"/>
  <c r="J22" i="93"/>
  <c r="J23" i="93"/>
  <c r="J24" i="93"/>
  <c r="J25" i="93"/>
  <c r="J26" i="93"/>
  <c r="J27" i="93"/>
  <c r="J28" i="93"/>
  <c r="J29" i="93"/>
  <c r="J30" i="93"/>
  <c r="J32" i="93"/>
  <c r="J33" i="93"/>
  <c r="J34" i="93"/>
  <c r="J35" i="93"/>
  <c r="J36" i="93"/>
  <c r="J37" i="93"/>
  <c r="J38" i="93"/>
  <c r="J39" i="93"/>
  <c r="J40" i="93"/>
  <c r="J41" i="93"/>
  <c r="J43" i="93"/>
  <c r="J44" i="93"/>
  <c r="J45" i="93"/>
  <c r="J46" i="93"/>
  <c r="J47" i="93"/>
  <c r="J48" i="93"/>
  <c r="J49" i="93"/>
  <c r="J50" i="93"/>
  <c r="J51" i="93"/>
  <c r="J52" i="93"/>
  <c r="J54" i="93"/>
  <c r="J55" i="93"/>
  <c r="J56" i="93"/>
  <c r="J57" i="93"/>
  <c r="J58" i="93"/>
  <c r="J59" i="93"/>
  <c r="J60" i="93"/>
  <c r="J61" i="93"/>
  <c r="J62" i="93"/>
  <c r="J63" i="93"/>
  <c r="J65" i="93"/>
  <c r="J66" i="93"/>
  <c r="J67" i="93"/>
  <c r="J68" i="93"/>
  <c r="J69" i="93"/>
  <c r="J70" i="93"/>
  <c r="J71" i="93"/>
  <c r="J72" i="93"/>
  <c r="J73" i="93"/>
  <c r="J74" i="93"/>
  <c r="F9" i="93"/>
  <c r="F10" i="93"/>
  <c r="F11" i="93"/>
  <c r="F12" i="93"/>
  <c r="F13" i="93"/>
  <c r="F14" i="93"/>
  <c r="F15" i="93"/>
  <c r="F16" i="93"/>
  <c r="F17" i="93"/>
  <c r="F18" i="93"/>
  <c r="F20" i="93"/>
  <c r="F21" i="93"/>
  <c r="F22" i="93"/>
  <c r="F23" i="93"/>
  <c r="F24" i="93"/>
  <c r="F25" i="93"/>
  <c r="F26" i="93"/>
  <c r="F27" i="93"/>
  <c r="F28" i="93"/>
  <c r="F29" i="93"/>
  <c r="F30" i="93"/>
  <c r="F32" i="93"/>
  <c r="F33" i="93"/>
  <c r="F34" i="93"/>
  <c r="F35" i="93"/>
  <c r="F36" i="93"/>
  <c r="F37" i="93"/>
  <c r="F38" i="93"/>
  <c r="F39" i="93"/>
  <c r="F40" i="93"/>
  <c r="F41" i="93"/>
  <c r="F43" i="93"/>
  <c r="F44" i="93"/>
  <c r="F45" i="93"/>
  <c r="F46" i="93"/>
  <c r="F47" i="93"/>
  <c r="F48" i="93"/>
  <c r="F49" i="93"/>
  <c r="F50" i="93"/>
  <c r="F51" i="93"/>
  <c r="F52" i="93"/>
  <c r="F54" i="93"/>
  <c r="F55" i="93"/>
  <c r="F56" i="93"/>
  <c r="F57" i="93"/>
  <c r="F58" i="93"/>
  <c r="F59" i="93"/>
  <c r="F60" i="93"/>
  <c r="F61" i="93"/>
  <c r="F62" i="93"/>
  <c r="F63" i="93"/>
  <c r="F65" i="93"/>
  <c r="F66" i="93"/>
  <c r="F67" i="93"/>
  <c r="F68" i="93"/>
  <c r="F69" i="93"/>
  <c r="F70" i="93"/>
  <c r="F71" i="93"/>
  <c r="F72" i="93"/>
  <c r="F73" i="93"/>
  <c r="F74" i="93"/>
  <c r="BP9" i="93"/>
  <c r="BP10" i="93"/>
  <c r="BP11" i="93"/>
  <c r="BP13" i="93"/>
  <c r="BP14" i="93"/>
  <c r="BP16" i="93"/>
  <c r="BP17" i="93"/>
  <c r="BP18" i="93"/>
  <c r="BP20" i="93"/>
  <c r="BP21" i="93"/>
  <c r="BP22" i="93"/>
  <c r="BP23" i="93"/>
  <c r="BP24" i="93"/>
  <c r="BP25" i="93"/>
  <c r="BP26" i="93"/>
  <c r="BP27" i="93"/>
  <c r="BP28" i="93"/>
  <c r="BP29" i="93"/>
  <c r="BP30" i="93"/>
  <c r="BP32" i="93"/>
  <c r="BP33" i="93"/>
  <c r="BP34" i="93"/>
  <c r="BP35" i="93"/>
  <c r="BP36" i="93"/>
  <c r="BP37" i="93"/>
  <c r="BP38" i="93"/>
  <c r="BP39" i="93"/>
  <c r="BP43" i="93"/>
  <c r="BP44" i="93"/>
  <c r="BP48" i="93"/>
  <c r="BP49" i="93"/>
  <c r="BP50" i="93"/>
  <c r="BP51" i="93"/>
  <c r="BP52" i="93"/>
  <c r="BP54" i="93"/>
  <c r="BP57" i="93"/>
  <c r="BP58" i="93"/>
  <c r="BP59" i="93"/>
  <c r="BP60" i="93"/>
  <c r="BP61" i="93"/>
  <c r="BP62" i="93"/>
  <c r="BP63" i="93"/>
  <c r="BP65" i="93"/>
  <c r="BP66" i="93"/>
  <c r="BP67" i="93"/>
  <c r="BP68" i="93"/>
  <c r="BP69" i="93"/>
  <c r="BP70" i="93"/>
  <c r="BP71" i="93"/>
  <c r="BP72" i="93"/>
  <c r="BP74" i="93"/>
  <c r="BN40" i="93"/>
  <c r="BN51" i="93"/>
  <c r="BN72" i="93"/>
  <c r="BM46" i="93"/>
  <c r="BM50" i="93"/>
  <c r="BM70" i="93"/>
  <c r="BL26" i="93"/>
  <c r="BL37" i="93"/>
  <c r="BL38" i="93"/>
  <c r="BL39" i="93"/>
  <c r="BL40" i="93"/>
  <c r="BL43" i="93"/>
  <c r="BL44" i="93"/>
  <c r="BL45" i="93"/>
  <c r="BL46" i="93"/>
  <c r="BL51" i="93"/>
  <c r="BL54" i="93"/>
  <c r="BL55" i="93"/>
  <c r="BL56" i="93"/>
  <c r="BL65" i="93"/>
  <c r="BL66" i="93"/>
  <c r="BL72" i="93"/>
  <c r="BL73" i="93"/>
  <c r="BK20" i="93"/>
  <c r="BK35" i="93"/>
  <c r="BJ9" i="93"/>
  <c r="BJ10" i="93"/>
  <c r="BJ12" i="93"/>
  <c r="BJ13" i="93"/>
  <c r="BJ14" i="93"/>
  <c r="BJ16" i="93"/>
  <c r="BJ17" i="93"/>
  <c r="BJ18" i="93"/>
  <c r="BJ20" i="93"/>
  <c r="BJ21" i="93"/>
  <c r="BJ23" i="93"/>
  <c r="BJ24" i="93"/>
  <c r="BJ25" i="93"/>
  <c r="BJ26" i="93"/>
  <c r="BJ27" i="93"/>
  <c r="BJ28" i="93"/>
  <c r="BJ29" i="93"/>
  <c r="BJ30" i="93"/>
  <c r="BJ34" i="93"/>
  <c r="BJ35" i="93"/>
  <c r="BJ37" i="93"/>
  <c r="BJ38" i="93"/>
  <c r="BJ39" i="93"/>
  <c r="BJ40" i="93"/>
  <c r="BJ41" i="93"/>
  <c r="BJ43" i="93"/>
  <c r="BJ44" i="93"/>
  <c r="BJ45" i="93"/>
  <c r="BJ46" i="93"/>
  <c r="BJ47" i="93"/>
  <c r="BJ48" i="93"/>
  <c r="BJ49" i="93"/>
  <c r="BJ50" i="93"/>
  <c r="BJ51" i="93"/>
  <c r="BJ52" i="93"/>
  <c r="BJ54" i="93"/>
  <c r="BJ55" i="93"/>
  <c r="BJ56" i="93"/>
  <c r="BJ57" i="93"/>
  <c r="BJ58" i="93"/>
  <c r="BJ60" i="93"/>
  <c r="BJ61" i="93"/>
  <c r="BJ62" i="93"/>
  <c r="BJ63" i="93"/>
  <c r="BJ68" i="93"/>
  <c r="BJ69" i="93"/>
  <c r="BJ70" i="93"/>
  <c r="BJ71" i="93"/>
  <c r="BJ72" i="93"/>
  <c r="BJ73" i="93"/>
  <c r="BJ74" i="93"/>
  <c r="AP35" i="93"/>
  <c r="AP39" i="93"/>
  <c r="U58" i="93"/>
  <c r="H35" i="93"/>
  <c r="BH74" i="93"/>
  <c r="BG74" i="93"/>
  <c r="BE74" i="93"/>
  <c r="D74" i="93"/>
  <c r="BH73" i="93"/>
  <c r="BG73" i="93"/>
  <c r="BE73" i="93"/>
  <c r="D73" i="93"/>
  <c r="C73" i="93"/>
  <c r="B73" i="93"/>
  <c r="BH72" i="93"/>
  <c r="BG72" i="93"/>
  <c r="BE72" i="93"/>
  <c r="D72" i="93"/>
  <c r="C72" i="93"/>
  <c r="B72" i="93"/>
  <c r="BH71" i="93"/>
  <c r="BG71" i="93"/>
  <c r="BE71" i="93"/>
  <c r="D71" i="93"/>
  <c r="C71" i="93"/>
  <c r="B71" i="93"/>
  <c r="BH70" i="93"/>
  <c r="BG70" i="93"/>
  <c r="BE70" i="93"/>
  <c r="D70" i="93"/>
  <c r="C70" i="93"/>
  <c r="B70" i="93"/>
  <c r="BH69" i="93"/>
  <c r="BG69" i="93"/>
  <c r="BE69" i="93"/>
  <c r="D69" i="93"/>
  <c r="BH68" i="93"/>
  <c r="BG68" i="93"/>
  <c r="BE68" i="93"/>
  <c r="D68" i="93"/>
  <c r="C68" i="93"/>
  <c r="B68" i="93"/>
  <c r="BH67" i="93"/>
  <c r="BG67" i="93"/>
  <c r="BE67" i="93"/>
  <c r="D67" i="93"/>
  <c r="BH66" i="93"/>
  <c r="BG66" i="93"/>
  <c r="BE66" i="93"/>
  <c r="D66" i="93"/>
  <c r="C66" i="93"/>
  <c r="B66" i="93"/>
  <c r="BH65" i="93"/>
  <c r="BG65" i="93"/>
  <c r="BE65" i="93"/>
  <c r="D65" i="93"/>
  <c r="C65" i="93"/>
  <c r="B65" i="93"/>
  <c r="BH63" i="93"/>
  <c r="BG63" i="93"/>
  <c r="BE63" i="93"/>
  <c r="D63" i="93"/>
  <c r="BH62" i="93"/>
  <c r="BG62" i="93"/>
  <c r="BE62" i="93"/>
  <c r="D62" i="93"/>
  <c r="C62" i="93"/>
  <c r="B62" i="93"/>
  <c r="BH61" i="93"/>
  <c r="BG61" i="93"/>
  <c r="BE61" i="93"/>
  <c r="D61" i="93"/>
  <c r="C61" i="93"/>
  <c r="B61" i="93"/>
  <c r="BH60" i="93"/>
  <c r="BG60" i="93"/>
  <c r="BE60" i="93"/>
  <c r="D60" i="93"/>
  <c r="C60" i="93"/>
  <c r="B60" i="93"/>
  <c r="BH59" i="93"/>
  <c r="BG59" i="93"/>
  <c r="BE59" i="93"/>
  <c r="D59" i="93"/>
  <c r="C59" i="93"/>
  <c r="B59" i="93"/>
  <c r="BH58" i="93"/>
  <c r="BG58" i="93"/>
  <c r="BE58" i="93"/>
  <c r="D58" i="93"/>
  <c r="BH57" i="93"/>
  <c r="BG57" i="93"/>
  <c r="BE57" i="93"/>
  <c r="D57" i="93"/>
  <c r="C57" i="93"/>
  <c r="B57" i="93"/>
  <c r="BH56" i="93"/>
  <c r="BG56" i="93"/>
  <c r="BE56" i="93"/>
  <c r="D56" i="93"/>
  <c r="BH55" i="93"/>
  <c r="BG55" i="93"/>
  <c r="BE55" i="93"/>
  <c r="D55" i="93"/>
  <c r="C55" i="93"/>
  <c r="B55" i="93"/>
  <c r="BH54" i="93"/>
  <c r="BG54" i="93"/>
  <c r="BE54" i="93"/>
  <c r="D54" i="93"/>
  <c r="C54" i="93"/>
  <c r="B54" i="93"/>
  <c r="BH52" i="93"/>
  <c r="BG52" i="93"/>
  <c r="BE52" i="93"/>
  <c r="D52" i="93"/>
  <c r="BH51" i="93"/>
  <c r="BG51" i="93"/>
  <c r="BE51" i="93"/>
  <c r="D51" i="93"/>
  <c r="C51" i="93"/>
  <c r="B51" i="93"/>
  <c r="BH50" i="93"/>
  <c r="BG50" i="93"/>
  <c r="BE50" i="93"/>
  <c r="D50" i="93"/>
  <c r="C50" i="93"/>
  <c r="B50" i="93"/>
  <c r="BH49" i="93"/>
  <c r="BG49" i="93"/>
  <c r="BE49" i="93"/>
  <c r="D49" i="93"/>
  <c r="C49" i="93"/>
  <c r="B49" i="93"/>
  <c r="BH48" i="93"/>
  <c r="BG48" i="93"/>
  <c r="BE48" i="93"/>
  <c r="D48" i="93"/>
  <c r="C48" i="93"/>
  <c r="B48" i="93"/>
  <c r="BH47" i="93"/>
  <c r="BG47" i="93"/>
  <c r="BE47" i="93"/>
  <c r="D47" i="93"/>
  <c r="BH46" i="93"/>
  <c r="BG46" i="93"/>
  <c r="BE46" i="93"/>
  <c r="D46" i="93"/>
  <c r="C46" i="93"/>
  <c r="B46" i="93"/>
  <c r="BH45" i="93"/>
  <c r="BG45" i="93"/>
  <c r="BE45" i="93"/>
  <c r="D45" i="93"/>
  <c r="BH44" i="93"/>
  <c r="BG44" i="93"/>
  <c r="BE44" i="93"/>
  <c r="D44" i="93"/>
  <c r="C44" i="93"/>
  <c r="B44" i="93"/>
  <c r="BH43" i="93"/>
  <c r="BG43" i="93"/>
  <c r="BE43" i="93"/>
  <c r="D43" i="93"/>
  <c r="C43" i="93"/>
  <c r="B43" i="93"/>
  <c r="BH41" i="93"/>
  <c r="BG41" i="93"/>
  <c r="BE41" i="93"/>
  <c r="D41" i="93"/>
  <c r="BH40" i="93"/>
  <c r="BG40" i="93"/>
  <c r="BE40" i="93"/>
  <c r="D40" i="93"/>
  <c r="C40" i="93"/>
  <c r="B40" i="93"/>
  <c r="BH39" i="93"/>
  <c r="BG39" i="93"/>
  <c r="BE39" i="93"/>
  <c r="D39" i="93"/>
  <c r="C39" i="93"/>
  <c r="B39" i="93"/>
  <c r="BH38" i="93"/>
  <c r="BG38" i="93"/>
  <c r="BE38" i="93"/>
  <c r="D38" i="93"/>
  <c r="C38" i="93"/>
  <c r="B38" i="93"/>
  <c r="BH37" i="93"/>
  <c r="BG37" i="93"/>
  <c r="BE37" i="93"/>
  <c r="D37" i="93"/>
  <c r="C37" i="93"/>
  <c r="B37" i="93"/>
  <c r="BH36" i="93"/>
  <c r="BG36" i="93"/>
  <c r="BE36" i="93"/>
  <c r="D36" i="93"/>
  <c r="BH35" i="93"/>
  <c r="BG35" i="93"/>
  <c r="BE35" i="93"/>
  <c r="D35" i="93"/>
  <c r="C35" i="93"/>
  <c r="B35" i="93"/>
  <c r="BH34" i="93"/>
  <c r="BG34" i="93"/>
  <c r="BE34" i="93"/>
  <c r="D34" i="93"/>
  <c r="BH33" i="93"/>
  <c r="BG33" i="93"/>
  <c r="BE33" i="93"/>
  <c r="D33" i="93"/>
  <c r="C33" i="93"/>
  <c r="B33" i="93"/>
  <c r="BH32" i="93"/>
  <c r="BG32" i="93"/>
  <c r="BE32" i="93"/>
  <c r="D32" i="93"/>
  <c r="C32" i="93"/>
  <c r="B32" i="93"/>
  <c r="BH30" i="93"/>
  <c r="BG30" i="93"/>
  <c r="BE30" i="93"/>
  <c r="D30" i="93"/>
  <c r="BH29" i="93"/>
  <c r="BG29" i="93"/>
  <c r="BE29" i="93"/>
  <c r="D29" i="93"/>
  <c r="C29" i="93"/>
  <c r="B29" i="93"/>
  <c r="BH28" i="93"/>
  <c r="BG28" i="93"/>
  <c r="BE28" i="93"/>
  <c r="D28" i="93"/>
  <c r="C28" i="93"/>
  <c r="B28" i="93"/>
  <c r="BH27" i="93"/>
  <c r="BG27" i="93"/>
  <c r="BE27" i="93"/>
  <c r="D27" i="93"/>
  <c r="C27" i="93"/>
  <c r="B27" i="93"/>
  <c r="BH26" i="93"/>
  <c r="BG26" i="93"/>
  <c r="BE26" i="93"/>
  <c r="D26" i="93"/>
  <c r="C26" i="93"/>
  <c r="B26" i="93"/>
  <c r="BH25" i="93"/>
  <c r="BG25" i="93"/>
  <c r="BE25" i="93"/>
  <c r="D25" i="93"/>
  <c r="BH24" i="93"/>
  <c r="BG24" i="93"/>
  <c r="BE24" i="93"/>
  <c r="D24" i="93"/>
  <c r="C24" i="93"/>
  <c r="B24" i="93"/>
  <c r="BH23" i="93"/>
  <c r="BG23" i="93"/>
  <c r="BE23" i="93"/>
  <c r="D23" i="93"/>
  <c r="BH22" i="93"/>
  <c r="BG22" i="93"/>
  <c r="BE22" i="93"/>
  <c r="D22" i="93"/>
  <c r="C22" i="93"/>
  <c r="B22" i="93"/>
  <c r="BH21" i="93"/>
  <c r="BG21" i="93"/>
  <c r="BE21" i="93"/>
  <c r="D21" i="93"/>
  <c r="C21" i="93"/>
  <c r="B21" i="93"/>
  <c r="BH20" i="93"/>
  <c r="BG20" i="93"/>
  <c r="BE20" i="93"/>
  <c r="D20" i="93"/>
  <c r="C20" i="93"/>
  <c r="B20" i="93"/>
  <c r="BH18" i="93"/>
  <c r="BG18" i="93"/>
  <c r="BE18" i="93"/>
  <c r="D18" i="93"/>
  <c r="BH17" i="93"/>
  <c r="BG17" i="93"/>
  <c r="BE17" i="93"/>
  <c r="D17" i="93"/>
  <c r="C17" i="93"/>
  <c r="B17" i="93"/>
  <c r="BH16" i="93"/>
  <c r="BG16" i="93"/>
  <c r="BE16" i="93"/>
  <c r="D16" i="93"/>
  <c r="C16" i="93"/>
  <c r="B16" i="93"/>
  <c r="BH15" i="93"/>
  <c r="BG15" i="93"/>
  <c r="BE15" i="93"/>
  <c r="D15" i="93"/>
  <c r="C15" i="93"/>
  <c r="B15" i="93"/>
  <c r="BH14" i="93"/>
  <c r="BG14" i="93"/>
  <c r="BE14" i="93"/>
  <c r="D14" i="93"/>
  <c r="C14" i="93"/>
  <c r="B14" i="93"/>
  <c r="BH13" i="93"/>
  <c r="BG13" i="93"/>
  <c r="BE13" i="93"/>
  <c r="D13" i="93"/>
  <c r="BH12" i="93"/>
  <c r="BG12" i="93"/>
  <c r="BE12" i="93"/>
  <c r="D12" i="93"/>
  <c r="C12" i="93"/>
  <c r="B12" i="93"/>
  <c r="BH11" i="93"/>
  <c r="BG11" i="93"/>
  <c r="BE11" i="93"/>
  <c r="D11" i="93"/>
  <c r="BH10" i="93"/>
  <c r="BG10" i="93"/>
  <c r="BE10" i="93"/>
  <c r="D10" i="93"/>
  <c r="C10" i="93"/>
  <c r="B10" i="93"/>
  <c r="BH9" i="93"/>
  <c r="BG9" i="93"/>
  <c r="BE9" i="93"/>
  <c r="D9" i="93"/>
  <c r="C9" i="93"/>
  <c r="B9" i="93"/>
  <c r="D66" i="89"/>
  <c r="D55" i="89"/>
  <c r="D44" i="89"/>
  <c r="D33" i="89"/>
  <c r="D21" i="89"/>
  <c r="D10" i="89"/>
  <c r="CC20" i="70"/>
  <c r="CC20" i="69"/>
  <c r="CC20" i="64"/>
  <c r="CC20" i="53"/>
  <c r="CC21" i="51"/>
  <c r="CC20" i="49"/>
  <c r="AP7" i="70"/>
  <c r="AP8" i="70"/>
  <c r="AP66" i="93" s="1"/>
  <c r="AP9" i="70"/>
  <c r="AP67" i="93" s="1"/>
  <c r="AP10" i="70"/>
  <c r="AP11" i="70"/>
  <c r="AP12" i="70"/>
  <c r="AP13" i="70"/>
  <c r="AP14" i="70"/>
  <c r="AP15" i="70"/>
  <c r="AP16" i="70"/>
  <c r="AP74" i="93" s="1"/>
  <c r="AD9" i="70"/>
  <c r="AD10" i="70"/>
  <c r="AD11" i="70"/>
  <c r="AD16" i="70"/>
  <c r="U11" i="70"/>
  <c r="U16" i="70"/>
  <c r="N11" i="70"/>
  <c r="N69" i="93" s="1"/>
  <c r="N16" i="70"/>
  <c r="N74" i="93" s="1"/>
  <c r="H7" i="70"/>
  <c r="H8" i="70"/>
  <c r="H9" i="70"/>
  <c r="H10" i="70"/>
  <c r="H68" i="93" s="1"/>
  <c r="H11" i="70"/>
  <c r="H69" i="93" s="1"/>
  <c r="H12" i="70"/>
  <c r="H70" i="93" s="1"/>
  <c r="H13" i="70"/>
  <c r="H71" i="93" s="1"/>
  <c r="H14" i="70"/>
  <c r="H72" i="93" s="1"/>
  <c r="H15" i="70"/>
  <c r="H16" i="70"/>
  <c r="CB7" i="70"/>
  <c r="CB8" i="70"/>
  <c r="CB9" i="70"/>
  <c r="CB10" i="70"/>
  <c r="CB11" i="70"/>
  <c r="CB12" i="70"/>
  <c r="CB13" i="70"/>
  <c r="CB14" i="70"/>
  <c r="CB15" i="70"/>
  <c r="CB16" i="70"/>
  <c r="BX21" i="69"/>
  <c r="AP7" i="69"/>
  <c r="AP8" i="69"/>
  <c r="AP9" i="69"/>
  <c r="AP10" i="69"/>
  <c r="AP57" i="93" s="1"/>
  <c r="AP11" i="69"/>
  <c r="AP58" i="93" s="1"/>
  <c r="AP12" i="69"/>
  <c r="AP13" i="69"/>
  <c r="AP14" i="69"/>
  <c r="AP15" i="69"/>
  <c r="AP16" i="69"/>
  <c r="AD8" i="69"/>
  <c r="AD9" i="69"/>
  <c r="AD10" i="69"/>
  <c r="AD11" i="69"/>
  <c r="AD12" i="69"/>
  <c r="AD13" i="69"/>
  <c r="AD14" i="69"/>
  <c r="AD16" i="69"/>
  <c r="U11" i="69"/>
  <c r="U16" i="69"/>
  <c r="U63" i="93" s="1"/>
  <c r="N11" i="69"/>
  <c r="N16" i="69"/>
  <c r="H8" i="69"/>
  <c r="H9" i="69"/>
  <c r="H56" i="93" s="1"/>
  <c r="H10" i="69"/>
  <c r="H11" i="69"/>
  <c r="H12" i="69"/>
  <c r="H13" i="69"/>
  <c r="H14" i="69"/>
  <c r="H15" i="69"/>
  <c r="H16" i="69"/>
  <c r="H63" i="93" s="1"/>
  <c r="CB7" i="69"/>
  <c r="CB8" i="69"/>
  <c r="CB9" i="69"/>
  <c r="CB10" i="69"/>
  <c r="CB11" i="69"/>
  <c r="CB12" i="69"/>
  <c r="CB13" i="69"/>
  <c r="CB14" i="69"/>
  <c r="CB15" i="69"/>
  <c r="CB16" i="69"/>
  <c r="BX21" i="64"/>
  <c r="AP7" i="64"/>
  <c r="AP8" i="64"/>
  <c r="AP9" i="64"/>
  <c r="AP45" i="93" s="1"/>
  <c r="AP10" i="64"/>
  <c r="AP46" i="93" s="1"/>
  <c r="AP11" i="64"/>
  <c r="AP47" i="93" s="1"/>
  <c r="AP12" i="64"/>
  <c r="AP48" i="93" s="1"/>
  <c r="AP13" i="64"/>
  <c r="AP49" i="93" s="1"/>
  <c r="AP14" i="64"/>
  <c r="AP15" i="64"/>
  <c r="AP16" i="64"/>
  <c r="AD8" i="64"/>
  <c r="AD9" i="64"/>
  <c r="AD10" i="64"/>
  <c r="AD11" i="64"/>
  <c r="AD12" i="64"/>
  <c r="AD13" i="64"/>
  <c r="AD49" i="93" s="1"/>
  <c r="AD14" i="64"/>
  <c r="AD16" i="64"/>
  <c r="U11" i="64"/>
  <c r="U47" i="93" s="1"/>
  <c r="U16" i="64"/>
  <c r="U52" i="93" s="1"/>
  <c r="N11" i="64"/>
  <c r="N16" i="64"/>
  <c r="H8" i="64"/>
  <c r="H44" i="93" s="1"/>
  <c r="H9" i="64"/>
  <c r="H45" i="93" s="1"/>
  <c r="H10" i="64"/>
  <c r="H46" i="93" s="1"/>
  <c r="H11" i="64"/>
  <c r="H12" i="64"/>
  <c r="H13" i="64"/>
  <c r="H14" i="64"/>
  <c r="H15" i="64"/>
  <c r="H16" i="64"/>
  <c r="H52" i="93" s="1"/>
  <c r="CB7" i="64"/>
  <c r="CB8" i="64"/>
  <c r="CB9" i="64"/>
  <c r="CB10" i="64"/>
  <c r="CB11" i="64"/>
  <c r="CB12" i="64"/>
  <c r="CB13" i="64"/>
  <c r="CB14" i="64"/>
  <c r="CB15" i="64"/>
  <c r="CB16" i="64"/>
  <c r="AP7" i="53"/>
  <c r="AP8" i="53"/>
  <c r="AP9" i="53"/>
  <c r="AP11" i="53"/>
  <c r="AP12" i="53"/>
  <c r="AP13" i="53"/>
  <c r="AP14" i="53"/>
  <c r="AP15" i="53"/>
  <c r="AP16" i="53"/>
  <c r="AD7" i="53"/>
  <c r="AD8" i="53"/>
  <c r="AD9" i="53"/>
  <c r="AD10" i="53"/>
  <c r="AD11" i="53"/>
  <c r="AD12" i="53"/>
  <c r="AD13" i="53"/>
  <c r="AD38" i="93" s="1"/>
  <c r="AD14" i="53"/>
  <c r="AD39" i="93" s="1"/>
  <c r="AD16" i="53"/>
  <c r="U11" i="53"/>
  <c r="U16" i="53"/>
  <c r="N11" i="53"/>
  <c r="N16" i="53"/>
  <c r="H7" i="53"/>
  <c r="H8" i="53"/>
  <c r="H9" i="53"/>
  <c r="H11" i="53"/>
  <c r="H36" i="93" s="1"/>
  <c r="H12" i="53"/>
  <c r="H13" i="53"/>
  <c r="H14" i="53"/>
  <c r="H15" i="53"/>
  <c r="H40" i="93" s="1"/>
  <c r="H16" i="53"/>
  <c r="CB7" i="53"/>
  <c r="CB8" i="53"/>
  <c r="CB9" i="53"/>
  <c r="CB10" i="53"/>
  <c r="CB11" i="53"/>
  <c r="CB12" i="53"/>
  <c r="CB13" i="53"/>
  <c r="CB14" i="53"/>
  <c r="CB15" i="53"/>
  <c r="CB16" i="53"/>
  <c r="AP7" i="51"/>
  <c r="AP20" i="93" s="1"/>
  <c r="AP8" i="51"/>
  <c r="AP9" i="51"/>
  <c r="AP22" i="93" s="1"/>
  <c r="AP10" i="51"/>
  <c r="AP11" i="51"/>
  <c r="AP12" i="51"/>
  <c r="AP13" i="51"/>
  <c r="AP14" i="51"/>
  <c r="AP15" i="51"/>
  <c r="AP28" i="93" s="1"/>
  <c r="AP16" i="51"/>
  <c r="AP17" i="51"/>
  <c r="AP30" i="93" s="1"/>
  <c r="AD7" i="51"/>
  <c r="AD20" i="93" s="1"/>
  <c r="AD8" i="51"/>
  <c r="AD9" i="51"/>
  <c r="AD10" i="51"/>
  <c r="AD11" i="51"/>
  <c r="AD24" i="93" s="1"/>
  <c r="AD12" i="51"/>
  <c r="AD13" i="51"/>
  <c r="AD14" i="51"/>
  <c r="AD15" i="51"/>
  <c r="AD28" i="93" s="1"/>
  <c r="AD17" i="51"/>
  <c r="U12" i="51"/>
  <c r="U17" i="51"/>
  <c r="N8" i="51"/>
  <c r="N9" i="51"/>
  <c r="N12" i="51"/>
  <c r="N25" i="93" s="1"/>
  <c r="N17" i="51"/>
  <c r="H8" i="51"/>
  <c r="H9" i="51"/>
  <c r="H11" i="51"/>
  <c r="H12" i="51"/>
  <c r="H13" i="51"/>
  <c r="H26" i="93" s="1"/>
  <c r="H14" i="51"/>
  <c r="H27" i="93" s="1"/>
  <c r="H15" i="51"/>
  <c r="H16" i="51"/>
  <c r="H17" i="51"/>
  <c r="CB7" i="51"/>
  <c r="CB8" i="51"/>
  <c r="CB9" i="51"/>
  <c r="CB10" i="51"/>
  <c r="CB11" i="51"/>
  <c r="CB12" i="51"/>
  <c r="CB13" i="51"/>
  <c r="CB14" i="51"/>
  <c r="CB15" i="51"/>
  <c r="CB16" i="51"/>
  <c r="CB17" i="51"/>
  <c r="AP7" i="49"/>
  <c r="AP8" i="49"/>
  <c r="AP9" i="49"/>
  <c r="AP10" i="49"/>
  <c r="AP11" i="49"/>
  <c r="AP13" i="93" s="1"/>
  <c r="AP12" i="49"/>
  <c r="AP13" i="49"/>
  <c r="AP14" i="49"/>
  <c r="AP15" i="49"/>
  <c r="AP16" i="49"/>
  <c r="AD9" i="49"/>
  <c r="AD10" i="49"/>
  <c r="AD11" i="49"/>
  <c r="AD12" i="49"/>
  <c r="AD13" i="49"/>
  <c r="AD14" i="49"/>
  <c r="AD16" i="49"/>
  <c r="U11" i="49"/>
  <c r="U15" i="49"/>
  <c r="U16" i="49"/>
  <c r="N11" i="49"/>
  <c r="N16" i="49"/>
  <c r="H7" i="49"/>
  <c r="H8" i="49"/>
  <c r="H9" i="49"/>
  <c r="H10" i="49"/>
  <c r="H11" i="49"/>
  <c r="H12" i="49"/>
  <c r="H13" i="49"/>
  <c r="H15" i="93" s="1"/>
  <c r="H14" i="49"/>
  <c r="H15" i="49"/>
  <c r="H16" i="49"/>
  <c r="CB7" i="49"/>
  <c r="CB20" i="49" s="1"/>
  <c r="CB8" i="49"/>
  <c r="CB9" i="49"/>
  <c r="CB10" i="49"/>
  <c r="CB11" i="49"/>
  <c r="CB12" i="49"/>
  <c r="CB13" i="49"/>
  <c r="CB14" i="49"/>
  <c r="CB15" i="49"/>
  <c r="CB16" i="49"/>
  <c r="D76" i="89"/>
  <c r="C76" i="89"/>
  <c r="B76" i="89"/>
  <c r="D75" i="89"/>
  <c r="C75" i="89"/>
  <c r="B75" i="89"/>
  <c r="D74" i="89"/>
  <c r="C74" i="89"/>
  <c r="B74" i="89"/>
  <c r="D73" i="89"/>
  <c r="C73" i="89"/>
  <c r="B73" i="89"/>
  <c r="D72" i="89"/>
  <c r="C72" i="89"/>
  <c r="B72" i="89"/>
  <c r="D71" i="89"/>
  <c r="C71" i="89"/>
  <c r="B71" i="89"/>
  <c r="D70" i="89"/>
  <c r="C70" i="89"/>
  <c r="B70" i="89"/>
  <c r="D69" i="89"/>
  <c r="C69" i="89"/>
  <c r="B69" i="89"/>
  <c r="D68" i="89"/>
  <c r="C68" i="89"/>
  <c r="B68" i="89"/>
  <c r="D67" i="89"/>
  <c r="C67" i="89"/>
  <c r="B67" i="89"/>
  <c r="C66" i="89"/>
  <c r="B66" i="89"/>
  <c r="D65" i="89"/>
  <c r="C65" i="89"/>
  <c r="B65" i="89"/>
  <c r="D64" i="89"/>
  <c r="C64" i="89"/>
  <c r="B64" i="89"/>
  <c r="D63" i="89"/>
  <c r="C63" i="89"/>
  <c r="B63" i="89"/>
  <c r="D62" i="89"/>
  <c r="C62" i="89"/>
  <c r="B62" i="89"/>
  <c r="D61" i="89"/>
  <c r="C61" i="89"/>
  <c r="B61" i="89"/>
  <c r="D60" i="89"/>
  <c r="C60" i="89"/>
  <c r="B60" i="89"/>
  <c r="D59" i="89"/>
  <c r="C59" i="89"/>
  <c r="B59" i="89"/>
  <c r="D58" i="89"/>
  <c r="C58" i="89"/>
  <c r="B58" i="89"/>
  <c r="D57" i="89"/>
  <c r="C57" i="89"/>
  <c r="B57" i="89"/>
  <c r="D56" i="89"/>
  <c r="C56" i="89"/>
  <c r="B56" i="89"/>
  <c r="C55" i="89"/>
  <c r="B55" i="89"/>
  <c r="D54" i="89"/>
  <c r="C54" i="89"/>
  <c r="B54" i="89"/>
  <c r="D53" i="89"/>
  <c r="C53" i="89"/>
  <c r="B53" i="89"/>
  <c r="D52" i="89"/>
  <c r="C52" i="89"/>
  <c r="B52" i="89"/>
  <c r="D51" i="89"/>
  <c r="C51" i="89"/>
  <c r="B51" i="89"/>
  <c r="D50" i="89"/>
  <c r="C50" i="89"/>
  <c r="B50" i="89"/>
  <c r="D49" i="89"/>
  <c r="C49" i="89"/>
  <c r="B49" i="89"/>
  <c r="D48" i="89"/>
  <c r="C48" i="89"/>
  <c r="B48" i="89"/>
  <c r="D47" i="89"/>
  <c r="C47" i="89"/>
  <c r="B47" i="89"/>
  <c r="D46" i="89"/>
  <c r="C46" i="89"/>
  <c r="B46" i="89"/>
  <c r="D45" i="89"/>
  <c r="C45" i="89"/>
  <c r="B45" i="89"/>
  <c r="C44" i="89"/>
  <c r="B44" i="89"/>
  <c r="D43" i="89"/>
  <c r="C43" i="89"/>
  <c r="B43" i="89"/>
  <c r="D42" i="89"/>
  <c r="C42" i="89"/>
  <c r="B42" i="89"/>
  <c r="D41" i="89"/>
  <c r="C41" i="89"/>
  <c r="B41" i="89"/>
  <c r="D40" i="89"/>
  <c r="C40" i="89"/>
  <c r="B40" i="89"/>
  <c r="D39" i="89"/>
  <c r="C39" i="89"/>
  <c r="B39" i="89"/>
  <c r="D38" i="89"/>
  <c r="C38" i="89"/>
  <c r="B38" i="89"/>
  <c r="D37" i="89"/>
  <c r="C37" i="89"/>
  <c r="B37" i="89"/>
  <c r="D36" i="89"/>
  <c r="C36" i="89"/>
  <c r="B36" i="89"/>
  <c r="D35" i="89"/>
  <c r="C35" i="89"/>
  <c r="B35" i="89"/>
  <c r="D34" i="89"/>
  <c r="C34" i="89"/>
  <c r="B34" i="89"/>
  <c r="C33" i="89"/>
  <c r="B33" i="89"/>
  <c r="D32" i="89"/>
  <c r="C32" i="89"/>
  <c r="B32" i="89"/>
  <c r="D31" i="89"/>
  <c r="C31" i="89"/>
  <c r="B31" i="89"/>
  <c r="D30" i="89"/>
  <c r="C30" i="89"/>
  <c r="B30" i="89"/>
  <c r="D29" i="89"/>
  <c r="C29" i="89"/>
  <c r="B29" i="89"/>
  <c r="D28" i="89"/>
  <c r="C28" i="89"/>
  <c r="B28" i="89"/>
  <c r="D27" i="89"/>
  <c r="C27" i="89"/>
  <c r="B27" i="89"/>
  <c r="D26" i="89"/>
  <c r="C26" i="89"/>
  <c r="B26" i="89"/>
  <c r="D25" i="89"/>
  <c r="C25" i="89"/>
  <c r="B25" i="89"/>
  <c r="D24" i="89"/>
  <c r="C24" i="89"/>
  <c r="B24" i="89"/>
  <c r="D23" i="89"/>
  <c r="C23" i="89"/>
  <c r="B23" i="89"/>
  <c r="D22" i="89"/>
  <c r="C22" i="89"/>
  <c r="B22" i="89"/>
  <c r="C21" i="89"/>
  <c r="B21" i="89"/>
  <c r="D20" i="89"/>
  <c r="C20" i="89"/>
  <c r="B20" i="89"/>
  <c r="D19" i="89"/>
  <c r="C19" i="89"/>
  <c r="B19" i="89"/>
  <c r="D18" i="89"/>
  <c r="C18" i="89"/>
  <c r="B18" i="89"/>
  <c r="D17" i="89"/>
  <c r="C17" i="89"/>
  <c r="B17" i="89"/>
  <c r="D16" i="89"/>
  <c r="C16" i="89"/>
  <c r="B16" i="89"/>
  <c r="D15" i="89"/>
  <c r="C15" i="89"/>
  <c r="B15" i="89"/>
  <c r="D14" i="89"/>
  <c r="C14" i="89"/>
  <c r="B14" i="89"/>
  <c r="D13" i="89"/>
  <c r="C13" i="89"/>
  <c r="B13" i="89"/>
  <c r="D12" i="89"/>
  <c r="C12" i="89"/>
  <c r="B12" i="89"/>
  <c r="D11" i="89"/>
  <c r="C11" i="89"/>
  <c r="B11" i="89"/>
  <c r="C10" i="89"/>
  <c r="B10" i="89"/>
  <c r="BP21" i="69"/>
  <c r="BJ21" i="64"/>
  <c r="BJ22" i="51"/>
  <c r="BP21" i="49"/>
  <c r="BX19" i="93" l="1"/>
  <c r="CB57" i="93"/>
  <c r="CB48" i="93"/>
  <c r="BM7" i="51"/>
  <c r="BM20" i="93" s="1"/>
  <c r="BJ21" i="53"/>
  <c r="BX22" i="51"/>
  <c r="M9" i="86"/>
  <c r="B6" i="92"/>
  <c r="C76" i="87" s="1"/>
  <c r="BR37" i="93"/>
  <c r="N29" i="93"/>
  <c r="AD66" i="93"/>
  <c r="BL7" i="49"/>
  <c r="BL9" i="93" s="1"/>
  <c r="BU10" i="49"/>
  <c r="BU12" i="93" s="1"/>
  <c r="BM8" i="51"/>
  <c r="BM21" i="93" s="1"/>
  <c r="BM11" i="51"/>
  <c r="BM24" i="93" s="1"/>
  <c r="BU15" i="64"/>
  <c r="BU51" i="93" s="1"/>
  <c r="BJ65" i="93"/>
  <c r="D17" i="88"/>
  <c r="B7" i="91"/>
  <c r="BR51" i="93"/>
  <c r="N48" i="93"/>
  <c r="N17" i="93"/>
  <c r="U24" i="93"/>
  <c r="U14" i="93"/>
  <c r="BL16" i="51"/>
  <c r="BL29" i="93" s="1"/>
  <c r="BL12" i="64"/>
  <c r="BL48" i="93" s="1"/>
  <c r="BL13" i="64"/>
  <c r="BL49" i="93" s="1"/>
  <c r="BL14" i="64"/>
  <c r="BL50" i="93" s="1"/>
  <c r="BT12" i="69"/>
  <c r="BT59" i="93" s="1"/>
  <c r="BT8" i="70"/>
  <c r="BT66" i="93" s="1"/>
  <c r="CB21" i="51"/>
  <c r="CE21" i="51" s="1"/>
  <c r="L94" i="61" s="1"/>
  <c r="BJ15" i="93"/>
  <c r="BX21" i="70"/>
  <c r="BP73" i="93"/>
  <c r="M13" i="86"/>
  <c r="C4" i="92"/>
  <c r="E74" i="87" s="1"/>
  <c r="BX35" i="93"/>
  <c r="CB59" i="93"/>
  <c r="CB55" i="93"/>
  <c r="CB46" i="93"/>
  <c r="M11" i="86"/>
  <c r="C98" i="80"/>
  <c r="N49" i="93"/>
  <c r="U23" i="93"/>
  <c r="BT7" i="51"/>
  <c r="BT20" i="93" s="1"/>
  <c r="BL15" i="51"/>
  <c r="BL28" i="93" s="1"/>
  <c r="BN16" i="51"/>
  <c r="BN29" i="93" s="1"/>
  <c r="BN7" i="64"/>
  <c r="BN43" i="93" s="1"/>
  <c r="BT9" i="70"/>
  <c r="BT67" i="93" s="1"/>
  <c r="BT10" i="70"/>
  <c r="BT68" i="93" s="1"/>
  <c r="BR21" i="49"/>
  <c r="CB20" i="64"/>
  <c r="CE20" i="64" s="1"/>
  <c r="CB45" i="93"/>
  <c r="U48" i="93"/>
  <c r="U21" i="93"/>
  <c r="BL14" i="51"/>
  <c r="BL27" i="93" s="1"/>
  <c r="BL10" i="69"/>
  <c r="BL57" i="93" s="1"/>
  <c r="BV7" i="70"/>
  <c r="BV65" i="93" s="1"/>
  <c r="BJ21" i="69"/>
  <c r="BR21" i="70"/>
  <c r="AZ31" i="93"/>
  <c r="D6" i="92" s="1"/>
  <c r="CB18" i="93"/>
  <c r="CB14" i="93"/>
  <c r="N57" i="93"/>
  <c r="U20" i="93"/>
  <c r="BU10" i="51"/>
  <c r="BU23" i="93" s="1"/>
  <c r="BT13" i="70"/>
  <c r="BT71" i="93" s="1"/>
  <c r="C7" i="92"/>
  <c r="E77" i="87" s="1"/>
  <c r="CB44" i="93"/>
  <c r="BR8" i="93"/>
  <c r="BX21" i="49"/>
  <c r="CB26" i="93"/>
  <c r="CB22" i="93"/>
  <c r="N28" i="93"/>
  <c r="BM9" i="51"/>
  <c r="BM22" i="93" s="1"/>
  <c r="BL7" i="53"/>
  <c r="BL32" i="93" s="1"/>
  <c r="B5" i="92"/>
  <c r="C75" i="87" s="1"/>
  <c r="B5" i="91"/>
  <c r="B9" i="91"/>
  <c r="B13" i="91"/>
  <c r="BR64" i="93"/>
  <c r="BX53" i="93"/>
  <c r="BR42" i="93"/>
  <c r="BX42" i="93"/>
  <c r="BX31" i="93"/>
  <c r="BR31" i="93"/>
  <c r="BR19" i="93"/>
  <c r="CB69" i="93"/>
  <c r="CB65" i="93"/>
  <c r="CB41" i="93"/>
  <c r="CB25" i="93"/>
  <c r="BX8" i="93"/>
  <c r="C4" i="89"/>
  <c r="AZ8" i="93"/>
  <c r="D4" i="92" s="1"/>
  <c r="CB52" i="93"/>
  <c r="AZ42" i="93"/>
  <c r="D7" i="92" s="1"/>
  <c r="I77" i="87" s="1"/>
  <c r="CB34" i="93"/>
  <c r="CB29" i="93"/>
  <c r="AZ19" i="93"/>
  <c r="D5" i="92" s="1"/>
  <c r="I75" i="87" s="1"/>
  <c r="M15" i="86"/>
  <c r="CB68" i="93"/>
  <c r="CB60" i="93"/>
  <c r="CB58" i="93"/>
  <c r="CB56" i="93"/>
  <c r="AZ53" i="93"/>
  <c r="D8" i="92" s="1"/>
  <c r="CB47" i="93"/>
  <c r="CB35" i="93"/>
  <c r="CB13" i="93"/>
  <c r="CB10" i="93"/>
  <c r="G9" i="59"/>
  <c r="C89" i="79"/>
  <c r="I78" i="87"/>
  <c r="B78" i="79"/>
  <c r="B82" i="62"/>
  <c r="I76" i="87"/>
  <c r="D19" i="88"/>
  <c r="B9" i="92"/>
  <c r="C79" i="87" s="1"/>
  <c r="AZ64" i="93"/>
  <c r="D9" i="92" s="1"/>
  <c r="CB66" i="93"/>
  <c r="CB51" i="93"/>
  <c r="CB49" i="93"/>
  <c r="CB33" i="93"/>
  <c r="CB30" i="93"/>
  <c r="CB21" i="93"/>
  <c r="CB17" i="93"/>
  <c r="CB15" i="93"/>
  <c r="D15" i="88"/>
  <c r="D23" i="88"/>
  <c r="CB67" i="93"/>
  <c r="CB61" i="93"/>
  <c r="CB54" i="93"/>
  <c r="CB50" i="93"/>
  <c r="CB32" i="93"/>
  <c r="CB27" i="93"/>
  <c r="CB20" i="93"/>
  <c r="CB16" i="93"/>
  <c r="CB12" i="93"/>
  <c r="G9" i="61"/>
  <c r="M19" i="86"/>
  <c r="B7" i="92"/>
  <c r="C77" i="87" s="1"/>
  <c r="U73" i="93"/>
  <c r="BU15" i="70"/>
  <c r="BU73" i="93" s="1"/>
  <c r="BN15" i="70"/>
  <c r="BN73" i="93" s="1"/>
  <c r="BU14" i="70"/>
  <c r="BU72" i="93" s="1"/>
  <c r="AD71" i="93"/>
  <c r="BV13" i="70"/>
  <c r="BV71" i="93" s="1"/>
  <c r="BN12" i="70"/>
  <c r="BN70" i="93" s="1"/>
  <c r="BU10" i="70"/>
  <c r="BU68" i="93" s="1"/>
  <c r="U68" i="93"/>
  <c r="U67" i="93"/>
  <c r="BM9" i="70"/>
  <c r="BM67" i="93" s="1"/>
  <c r="BV8" i="70"/>
  <c r="BV66" i="93" s="1"/>
  <c r="AD65" i="93"/>
  <c r="BU7" i="70"/>
  <c r="BU65" i="93" s="1"/>
  <c r="BV15" i="69"/>
  <c r="BV62" i="93" s="1"/>
  <c r="U62" i="93"/>
  <c r="U60" i="93"/>
  <c r="BU10" i="69"/>
  <c r="BU57" i="93" s="1"/>
  <c r="BM9" i="69"/>
  <c r="BM56" i="93" s="1"/>
  <c r="BN7" i="69"/>
  <c r="BN54" i="93" s="1"/>
  <c r="BM7" i="69"/>
  <c r="BM54" i="93" s="1"/>
  <c r="BU13" i="64"/>
  <c r="BU49" i="93" s="1"/>
  <c r="BU12" i="64"/>
  <c r="BU48" i="93" s="1"/>
  <c r="BM9" i="64"/>
  <c r="BM45" i="93" s="1"/>
  <c r="BM8" i="64"/>
  <c r="BM44" i="93" s="1"/>
  <c r="U44" i="93"/>
  <c r="BM7" i="64"/>
  <c r="BM43" i="93" s="1"/>
  <c r="U43" i="93"/>
  <c r="U40" i="93"/>
  <c r="BM15" i="53"/>
  <c r="BM40" i="93" s="1"/>
  <c r="BU14" i="53"/>
  <c r="BU39" i="93" s="1"/>
  <c r="U38" i="93"/>
  <c r="BM13" i="53"/>
  <c r="BM38" i="93" s="1"/>
  <c r="BM12" i="53"/>
  <c r="BM37" i="93" s="1"/>
  <c r="U35" i="93"/>
  <c r="U33" i="93"/>
  <c r="U32" i="93"/>
  <c r="AD17" i="93"/>
  <c r="BL15" i="49"/>
  <c r="BL17" i="93" s="1"/>
  <c r="BM14" i="49"/>
  <c r="BM16" i="93" s="1"/>
  <c r="N16" i="93"/>
  <c r="BT14" i="49"/>
  <c r="BT16" i="93" s="1"/>
  <c r="AD10" i="93"/>
  <c r="AD9" i="93"/>
  <c r="BN7" i="49"/>
  <c r="BN9" i="93" s="1"/>
  <c r="BU13" i="49"/>
  <c r="BU15" i="93" s="1"/>
  <c r="BU12" i="49"/>
  <c r="BU14" i="93" s="1"/>
  <c r="BT13" i="49"/>
  <c r="BT15" i="93" s="1"/>
  <c r="BL12" i="49"/>
  <c r="BL14" i="93" s="1"/>
  <c r="BL10" i="49"/>
  <c r="BL12" i="93" s="1"/>
  <c r="BU9" i="49"/>
  <c r="BU11" i="93" s="1"/>
  <c r="N11" i="93"/>
  <c r="BL9" i="49"/>
  <c r="BL11" i="93" s="1"/>
  <c r="BL8" i="49"/>
  <c r="BL10" i="93" s="1"/>
  <c r="BN8" i="49"/>
  <c r="BN10" i="93" s="1"/>
  <c r="BU8" i="49"/>
  <c r="BU10" i="93" s="1"/>
  <c r="G9" i="80"/>
  <c r="CE20" i="49"/>
  <c r="AI80" i="93"/>
  <c r="AR80" i="93"/>
  <c r="BK11" i="49"/>
  <c r="BK13" i="93" s="1"/>
  <c r="BS11" i="49"/>
  <c r="H13" i="93"/>
  <c r="BM11" i="53"/>
  <c r="BM36" i="93" s="1"/>
  <c r="BU11" i="53"/>
  <c r="U36" i="93"/>
  <c r="BK10" i="49"/>
  <c r="BK12" i="93" s="1"/>
  <c r="BS10" i="49"/>
  <c r="H12" i="93"/>
  <c r="BM16" i="49"/>
  <c r="BM18" i="93" s="1"/>
  <c r="BU16" i="49"/>
  <c r="BU18" i="93" s="1"/>
  <c r="U18" i="93"/>
  <c r="BN11" i="49"/>
  <c r="BN13" i="93" s="1"/>
  <c r="BV11" i="49"/>
  <c r="BV13" i="93" s="1"/>
  <c r="AD13" i="93"/>
  <c r="BW12" i="49"/>
  <c r="BW14" i="93" s="1"/>
  <c r="BO12" i="49"/>
  <c r="BO14" i="93" s="1"/>
  <c r="AP14" i="93"/>
  <c r="BK15" i="51"/>
  <c r="BK28" i="93" s="1"/>
  <c r="BS15" i="51"/>
  <c r="H28" i="93"/>
  <c r="BL17" i="51"/>
  <c r="BL30" i="93" s="1"/>
  <c r="BT17" i="51"/>
  <c r="BT30" i="93" s="1"/>
  <c r="N30" i="93"/>
  <c r="BV17" i="51"/>
  <c r="BV30" i="93" s="1"/>
  <c r="BN17" i="51"/>
  <c r="BN30" i="93" s="1"/>
  <c r="AD30" i="93"/>
  <c r="BV8" i="51"/>
  <c r="BV21" i="93" s="1"/>
  <c r="BN8" i="51"/>
  <c r="BN21" i="93" s="1"/>
  <c r="AD21" i="93"/>
  <c r="BO12" i="51"/>
  <c r="BO25" i="93" s="1"/>
  <c r="BW12" i="51"/>
  <c r="BW25" i="93" s="1"/>
  <c r="AP25" i="93"/>
  <c r="BK9" i="53"/>
  <c r="BK34" i="93" s="1"/>
  <c r="BS9" i="53"/>
  <c r="H34" i="93"/>
  <c r="BN8" i="53"/>
  <c r="BN33" i="93" s="1"/>
  <c r="BV8" i="53"/>
  <c r="BV33" i="93" s="1"/>
  <c r="AD33" i="93"/>
  <c r="BO9" i="53"/>
  <c r="BO34" i="93" s="1"/>
  <c r="BW9" i="53"/>
  <c r="BW34" i="93" s="1"/>
  <c r="AP34" i="93"/>
  <c r="BW13" i="49"/>
  <c r="BW15" i="93" s="1"/>
  <c r="BO13" i="49"/>
  <c r="BO15" i="93" s="1"/>
  <c r="AP15" i="93"/>
  <c r="BV9" i="51"/>
  <c r="BV22" i="93" s="1"/>
  <c r="BN9" i="51"/>
  <c r="BN22" i="93" s="1"/>
  <c r="AD22" i="93"/>
  <c r="BS14" i="69"/>
  <c r="BK14" i="69"/>
  <c r="BK61" i="93" s="1"/>
  <c r="H61" i="93"/>
  <c r="BK9" i="49"/>
  <c r="BK11" i="93" s="1"/>
  <c r="BS9" i="49"/>
  <c r="H11" i="93"/>
  <c r="BU15" i="49"/>
  <c r="BU17" i="93" s="1"/>
  <c r="BM15" i="49"/>
  <c r="BM17" i="93" s="1"/>
  <c r="BK8" i="53"/>
  <c r="BK33" i="93" s="1"/>
  <c r="BS8" i="53"/>
  <c r="H33" i="93"/>
  <c r="BN16" i="53"/>
  <c r="BN41" i="93" s="1"/>
  <c r="BV16" i="53"/>
  <c r="BV41" i="93" s="1"/>
  <c r="AD41" i="93"/>
  <c r="BN7" i="53"/>
  <c r="BV7" i="53"/>
  <c r="AD32" i="93"/>
  <c r="BO16" i="64"/>
  <c r="BO52" i="93" s="1"/>
  <c r="BW16" i="64"/>
  <c r="BW52" i="93" s="1"/>
  <c r="AP52" i="93"/>
  <c r="BO8" i="64"/>
  <c r="BO44" i="93" s="1"/>
  <c r="BW8" i="64"/>
  <c r="BW44" i="93" s="1"/>
  <c r="AP44" i="93"/>
  <c r="CB20" i="70"/>
  <c r="CE20" i="70" s="1"/>
  <c r="BK15" i="70"/>
  <c r="BK73" i="93" s="1"/>
  <c r="BS15" i="70"/>
  <c r="H73" i="93"/>
  <c r="BK7" i="70"/>
  <c r="BS7" i="70"/>
  <c r="H65" i="93"/>
  <c r="BV12" i="49"/>
  <c r="BV14" i="93" s="1"/>
  <c r="BN12" i="49"/>
  <c r="BN14" i="93" s="1"/>
  <c r="AD14" i="93"/>
  <c r="BN9" i="53"/>
  <c r="BN34" i="93" s="1"/>
  <c r="BV9" i="53"/>
  <c r="BV34" i="93" s="1"/>
  <c r="AD34" i="93"/>
  <c r="BS16" i="49"/>
  <c r="BK16" i="49"/>
  <c r="BK18" i="93" s="1"/>
  <c r="H18" i="93"/>
  <c r="BK8" i="49"/>
  <c r="BK10" i="93" s="1"/>
  <c r="BS8" i="49"/>
  <c r="H10" i="93"/>
  <c r="BM13" i="93"/>
  <c r="BU11" i="49"/>
  <c r="U13" i="93"/>
  <c r="BV9" i="49"/>
  <c r="BN9" i="49"/>
  <c r="AD11" i="93"/>
  <c r="BO10" i="49"/>
  <c r="BO12" i="93" s="1"/>
  <c r="BW10" i="49"/>
  <c r="BW12" i="93" s="1"/>
  <c r="AP12" i="93"/>
  <c r="BK13" i="51"/>
  <c r="BK26" i="93" s="1"/>
  <c r="BS13" i="51"/>
  <c r="BT9" i="51"/>
  <c r="BT22" i="93" s="1"/>
  <c r="BL9" i="51"/>
  <c r="BL22" i="93" s="1"/>
  <c r="N22" i="93"/>
  <c r="BV14" i="51"/>
  <c r="BV27" i="93" s="1"/>
  <c r="BN14" i="51"/>
  <c r="BN27" i="93" s="1"/>
  <c r="AD27" i="93"/>
  <c r="BW10" i="51"/>
  <c r="BW23" i="93" s="1"/>
  <c r="BO10" i="51"/>
  <c r="BO23" i="93" s="1"/>
  <c r="AP23" i="93"/>
  <c r="BK16" i="53"/>
  <c r="BK41" i="93" s="1"/>
  <c r="BS16" i="53"/>
  <c r="H41" i="93"/>
  <c r="BK7" i="53"/>
  <c r="BS7" i="53"/>
  <c r="H32" i="93"/>
  <c r="BO16" i="53"/>
  <c r="BO41" i="93" s="1"/>
  <c r="BW16" i="53"/>
  <c r="BW41" i="93" s="1"/>
  <c r="AP41" i="93"/>
  <c r="BW7" i="53"/>
  <c r="BO7" i="53"/>
  <c r="AP32" i="93"/>
  <c r="BV14" i="64"/>
  <c r="BV50" i="93" s="1"/>
  <c r="BN14" i="64"/>
  <c r="BN50" i="93" s="1"/>
  <c r="AD50" i="93"/>
  <c r="BN16" i="69"/>
  <c r="BN63" i="93" s="1"/>
  <c r="BV16" i="69"/>
  <c r="BV63" i="93" s="1"/>
  <c r="AD63" i="93"/>
  <c r="BW9" i="69"/>
  <c r="BW56" i="93" s="1"/>
  <c r="BO9" i="69"/>
  <c r="BO56" i="93" s="1"/>
  <c r="AP56" i="93"/>
  <c r="BK16" i="51"/>
  <c r="BK29" i="93" s="1"/>
  <c r="BS16" i="51"/>
  <c r="H29" i="93"/>
  <c r="BS9" i="70"/>
  <c r="BK9" i="70"/>
  <c r="BK67" i="93" s="1"/>
  <c r="H67" i="93"/>
  <c r="BS15" i="49"/>
  <c r="BK15" i="49"/>
  <c r="BK17" i="93" s="1"/>
  <c r="H17" i="93"/>
  <c r="BK7" i="49"/>
  <c r="BS7" i="49"/>
  <c r="H9" i="93"/>
  <c r="BO9" i="49"/>
  <c r="BO11" i="93" s="1"/>
  <c r="BW9" i="49"/>
  <c r="BW11" i="93" s="1"/>
  <c r="AP11" i="93"/>
  <c r="BK12" i="51"/>
  <c r="BK25" i="93" s="1"/>
  <c r="BS12" i="51"/>
  <c r="H25" i="93"/>
  <c r="BT8" i="51"/>
  <c r="BL8" i="51"/>
  <c r="N21" i="93"/>
  <c r="BN13" i="51"/>
  <c r="BN26" i="93" s="1"/>
  <c r="BV13" i="51"/>
  <c r="BV26" i="93" s="1"/>
  <c r="AD26" i="93"/>
  <c r="BO17" i="51"/>
  <c r="BO30" i="93" s="1"/>
  <c r="BW17" i="51"/>
  <c r="BW30" i="93" s="1"/>
  <c r="BW9" i="51"/>
  <c r="BW22" i="93" s="1"/>
  <c r="BO9" i="51"/>
  <c r="BO22" i="93" s="1"/>
  <c r="BL16" i="53"/>
  <c r="BL41" i="93" s="1"/>
  <c r="BT16" i="53"/>
  <c r="BT41" i="93" s="1"/>
  <c r="N41" i="93"/>
  <c r="BV13" i="53"/>
  <c r="BV38" i="93" s="1"/>
  <c r="BN13" i="53"/>
  <c r="BN38" i="93" s="1"/>
  <c r="BW14" i="64"/>
  <c r="BW50" i="93" s="1"/>
  <c r="BO14" i="64"/>
  <c r="BO50" i="93" s="1"/>
  <c r="AP50" i="93"/>
  <c r="CB20" i="69"/>
  <c r="CE20" i="69" s="1"/>
  <c r="BO15" i="70"/>
  <c r="BO73" i="93" s="1"/>
  <c r="BW15" i="70"/>
  <c r="BW73" i="93" s="1"/>
  <c r="AP73" i="93"/>
  <c r="BW7" i="70"/>
  <c r="BO7" i="70"/>
  <c r="AP65" i="93"/>
  <c r="BK14" i="49"/>
  <c r="BK16" i="93" s="1"/>
  <c r="BS14" i="49"/>
  <c r="H16" i="93"/>
  <c r="BN16" i="49"/>
  <c r="BN18" i="93" s="1"/>
  <c r="BV16" i="49"/>
  <c r="BV18" i="93" s="1"/>
  <c r="AD18" i="93"/>
  <c r="BO16" i="49"/>
  <c r="BO18" i="93" s="1"/>
  <c r="BW16" i="49"/>
  <c r="BW18" i="93" s="1"/>
  <c r="AP18" i="93"/>
  <c r="BO8" i="49"/>
  <c r="BO10" i="93" s="1"/>
  <c r="BW8" i="49"/>
  <c r="BW10" i="93" s="1"/>
  <c r="AP10" i="93"/>
  <c r="BK11" i="51"/>
  <c r="BK24" i="93" s="1"/>
  <c r="BS11" i="51"/>
  <c r="H24" i="93"/>
  <c r="BN12" i="51"/>
  <c r="BN25" i="93" s="1"/>
  <c r="BV12" i="51"/>
  <c r="BV25" i="93" s="1"/>
  <c r="AD25" i="93"/>
  <c r="BW16" i="51"/>
  <c r="BW29" i="93" s="1"/>
  <c r="BO16" i="51"/>
  <c r="BO29" i="93" s="1"/>
  <c r="AP29" i="93"/>
  <c r="BW8" i="51"/>
  <c r="BW21" i="93" s="1"/>
  <c r="BO8" i="51"/>
  <c r="BO21" i="93" s="1"/>
  <c r="AP21" i="93"/>
  <c r="BK14" i="53"/>
  <c r="BK39" i="93" s="1"/>
  <c r="BS14" i="53"/>
  <c r="H39" i="93"/>
  <c r="BW14" i="53"/>
  <c r="BW39" i="93" s="1"/>
  <c r="BO14" i="53"/>
  <c r="BO39" i="93" s="1"/>
  <c r="BK15" i="64"/>
  <c r="BK51" i="93" s="1"/>
  <c r="BS15" i="64"/>
  <c r="H51" i="93"/>
  <c r="BV12" i="64"/>
  <c r="BV48" i="93" s="1"/>
  <c r="BN12" i="64"/>
  <c r="BN48" i="93" s="1"/>
  <c r="AD48" i="93"/>
  <c r="BV13" i="69"/>
  <c r="BV60" i="93" s="1"/>
  <c r="BN13" i="69"/>
  <c r="BN60" i="93" s="1"/>
  <c r="BW15" i="69"/>
  <c r="BW62" i="93" s="1"/>
  <c r="BO15" i="69"/>
  <c r="BO62" i="93" s="1"/>
  <c r="AP62" i="93"/>
  <c r="BW7" i="69"/>
  <c r="BO7" i="69"/>
  <c r="AP54" i="93"/>
  <c r="BS13" i="49"/>
  <c r="BK13" i="49"/>
  <c r="BK15" i="93" s="1"/>
  <c r="BL16" i="49"/>
  <c r="BL18" i="93" s="1"/>
  <c r="BT16" i="49"/>
  <c r="BT18" i="93" s="1"/>
  <c r="N18" i="93"/>
  <c r="BV14" i="49"/>
  <c r="BV16" i="93" s="1"/>
  <c r="BN14" i="49"/>
  <c r="BN16" i="93" s="1"/>
  <c r="AD16" i="93"/>
  <c r="BW15" i="49"/>
  <c r="BW17" i="93" s="1"/>
  <c r="BO15" i="49"/>
  <c r="BO17" i="93" s="1"/>
  <c r="AP17" i="93"/>
  <c r="BW7" i="49"/>
  <c r="BO7" i="49"/>
  <c r="AP9" i="93"/>
  <c r="BK9" i="51"/>
  <c r="BK22" i="93" s="1"/>
  <c r="BS9" i="51"/>
  <c r="H22" i="93"/>
  <c r="BU17" i="51"/>
  <c r="BU30" i="93" s="1"/>
  <c r="BM17" i="51"/>
  <c r="BM30" i="93" s="1"/>
  <c r="U30" i="93"/>
  <c r="BN11" i="53"/>
  <c r="BN36" i="93" s="1"/>
  <c r="BV11" i="53"/>
  <c r="BV36" i="93" s="1"/>
  <c r="AD36" i="93"/>
  <c r="BS16" i="69"/>
  <c r="BK16" i="69"/>
  <c r="BK63" i="93" s="1"/>
  <c r="BK8" i="69"/>
  <c r="BS8" i="69"/>
  <c r="BM11" i="70"/>
  <c r="BM69" i="93" s="1"/>
  <c r="BU11" i="70"/>
  <c r="U69" i="93"/>
  <c r="BW13" i="70"/>
  <c r="BW71" i="93" s="1"/>
  <c r="BO13" i="70"/>
  <c r="BO71" i="93" s="1"/>
  <c r="AP71" i="93"/>
  <c r="H55" i="93"/>
  <c r="U17" i="93"/>
  <c r="BK12" i="49"/>
  <c r="BK14" i="93" s="1"/>
  <c r="BS12" i="49"/>
  <c r="H14" i="93"/>
  <c r="BL11" i="49"/>
  <c r="BT11" i="49"/>
  <c r="N13" i="93"/>
  <c r="BV13" i="49"/>
  <c r="BV15" i="93" s="1"/>
  <c r="BN13" i="49"/>
  <c r="BN15" i="93" s="1"/>
  <c r="AD15" i="93"/>
  <c r="BW14" i="49"/>
  <c r="BW16" i="93" s="1"/>
  <c r="BO14" i="49"/>
  <c r="BO16" i="93" s="1"/>
  <c r="AP16" i="93"/>
  <c r="BK17" i="51"/>
  <c r="BK30" i="93" s="1"/>
  <c r="BS17" i="51"/>
  <c r="H30" i="93"/>
  <c r="BS8" i="51"/>
  <c r="BK8" i="51"/>
  <c r="H21" i="93"/>
  <c r="BM12" i="51"/>
  <c r="BU12" i="51"/>
  <c r="BU25" i="93" s="1"/>
  <c r="U25" i="93"/>
  <c r="BV10" i="51"/>
  <c r="BV23" i="93" s="1"/>
  <c r="BN10" i="51"/>
  <c r="BN23" i="93" s="1"/>
  <c r="AD23" i="93"/>
  <c r="BW14" i="51"/>
  <c r="BW27" i="93" s="1"/>
  <c r="BO14" i="51"/>
  <c r="BO27" i="93" s="1"/>
  <c r="AP27" i="93"/>
  <c r="CB20" i="53"/>
  <c r="CE20" i="53" s="1"/>
  <c r="BK12" i="53"/>
  <c r="BK37" i="93" s="1"/>
  <c r="BS12" i="53"/>
  <c r="H37" i="93"/>
  <c r="BW12" i="53"/>
  <c r="BW37" i="93" s="1"/>
  <c r="BO12" i="53"/>
  <c r="BO37" i="93" s="1"/>
  <c r="AP37" i="93"/>
  <c r="BK13" i="64"/>
  <c r="BK49" i="93" s="1"/>
  <c r="BS13" i="64"/>
  <c r="H49" i="93"/>
  <c r="BL11" i="64"/>
  <c r="BT11" i="64"/>
  <c r="N47" i="93"/>
  <c r="BL16" i="69"/>
  <c r="BL63" i="93" s="1"/>
  <c r="BT16" i="69"/>
  <c r="BT63" i="93" s="1"/>
  <c r="N63" i="93"/>
  <c r="BN16" i="70"/>
  <c r="BN74" i="93" s="1"/>
  <c r="BV16" i="70"/>
  <c r="BV74" i="93" s="1"/>
  <c r="AD74" i="93"/>
  <c r="AD60" i="93"/>
  <c r="B66" i="59"/>
  <c r="I74" i="87"/>
  <c r="BW13" i="51"/>
  <c r="BW26" i="93" s="1"/>
  <c r="BO13" i="51"/>
  <c r="BO26" i="93" s="1"/>
  <c r="BK13" i="53"/>
  <c r="BK38" i="93" s="1"/>
  <c r="BS13" i="53"/>
  <c r="BL11" i="53"/>
  <c r="BT11" i="53"/>
  <c r="BV12" i="53"/>
  <c r="BV37" i="93" s="1"/>
  <c r="BN12" i="53"/>
  <c r="BN37" i="93" s="1"/>
  <c r="BO15" i="53"/>
  <c r="BO40" i="93" s="1"/>
  <c r="BW15" i="53"/>
  <c r="BW40" i="93" s="1"/>
  <c r="BS14" i="64"/>
  <c r="BK14" i="64"/>
  <c r="BK50" i="93" s="1"/>
  <c r="BL16" i="64"/>
  <c r="BL52" i="93" s="1"/>
  <c r="BT16" i="64"/>
  <c r="BT52" i="93" s="1"/>
  <c r="BV13" i="64"/>
  <c r="BV49" i="93" s="1"/>
  <c r="BN13" i="64"/>
  <c r="BN49" i="93" s="1"/>
  <c r="BW15" i="64"/>
  <c r="BW51" i="93" s="1"/>
  <c r="BO15" i="64"/>
  <c r="BO51" i="93" s="1"/>
  <c r="BO7" i="64"/>
  <c r="BW7" i="64"/>
  <c r="BS15" i="69"/>
  <c r="BK15" i="69"/>
  <c r="BK62" i="93" s="1"/>
  <c r="BV14" i="69"/>
  <c r="BV61" i="93" s="1"/>
  <c r="BN14" i="69"/>
  <c r="BN61" i="93" s="1"/>
  <c r="BO16" i="69"/>
  <c r="BO63" i="93" s="1"/>
  <c r="BW16" i="69"/>
  <c r="BW63" i="93" s="1"/>
  <c r="BW8" i="69"/>
  <c r="BW55" i="93" s="1"/>
  <c r="BO8" i="69"/>
  <c r="BO55" i="93" s="1"/>
  <c r="BK16" i="70"/>
  <c r="BK74" i="93" s="1"/>
  <c r="BS16" i="70"/>
  <c r="BS8" i="70"/>
  <c r="BK8" i="70"/>
  <c r="BK66" i="93" s="1"/>
  <c r="BW14" i="70"/>
  <c r="BW72" i="93" s="1"/>
  <c r="BO14" i="70"/>
  <c r="BO72" i="93" s="1"/>
  <c r="AD61" i="93"/>
  <c r="AP40" i="93"/>
  <c r="L80" i="93"/>
  <c r="AB80" i="93"/>
  <c r="AH80" i="93"/>
  <c r="AN80" i="93"/>
  <c r="BV10" i="49"/>
  <c r="BV12" i="93" s="1"/>
  <c r="BN10" i="49"/>
  <c r="BN12" i="93" s="1"/>
  <c r="BO11" i="49"/>
  <c r="BO13" i="93" s="1"/>
  <c r="BW11" i="49"/>
  <c r="BW13" i="93" s="1"/>
  <c r="BK14" i="51"/>
  <c r="BK27" i="93" s="1"/>
  <c r="BS14" i="51"/>
  <c r="BT12" i="51"/>
  <c r="BT25" i="93" s="1"/>
  <c r="BL12" i="51"/>
  <c r="BL25" i="93" s="1"/>
  <c r="BN15" i="51"/>
  <c r="BN28" i="93" s="1"/>
  <c r="BV15" i="51"/>
  <c r="BV28" i="93" s="1"/>
  <c r="BV7" i="51"/>
  <c r="BN7" i="51"/>
  <c r="BW11" i="51"/>
  <c r="BW24" i="93" s="1"/>
  <c r="BO11" i="51"/>
  <c r="BO24" i="93" s="1"/>
  <c r="BK11" i="53"/>
  <c r="BK36" i="93" s="1"/>
  <c r="BS11" i="53"/>
  <c r="BM16" i="53"/>
  <c r="BM41" i="93" s="1"/>
  <c r="BU16" i="53"/>
  <c r="BU41" i="93" s="1"/>
  <c r="BN10" i="53"/>
  <c r="BN35" i="93" s="1"/>
  <c r="BV10" i="53"/>
  <c r="BW13" i="53"/>
  <c r="BW38" i="93" s="1"/>
  <c r="BO13" i="53"/>
  <c r="BO38" i="93" s="1"/>
  <c r="BS12" i="64"/>
  <c r="BK12" i="64"/>
  <c r="BK48" i="93" s="1"/>
  <c r="BN11" i="64"/>
  <c r="BN47" i="93" s="1"/>
  <c r="BV11" i="64"/>
  <c r="BV47" i="93" s="1"/>
  <c r="BW13" i="64"/>
  <c r="BW49" i="93" s="1"/>
  <c r="BO13" i="64"/>
  <c r="BO49" i="93" s="1"/>
  <c r="BS13" i="69"/>
  <c r="BK13" i="69"/>
  <c r="BK60" i="93" s="1"/>
  <c r="BL11" i="69"/>
  <c r="BT11" i="69"/>
  <c r="BV12" i="69"/>
  <c r="BV59" i="93" s="1"/>
  <c r="BN12" i="69"/>
  <c r="BN59" i="93" s="1"/>
  <c r="BW14" i="69"/>
  <c r="BW61" i="93" s="1"/>
  <c r="BO14" i="69"/>
  <c r="BO61" i="93" s="1"/>
  <c r="BK14" i="70"/>
  <c r="BK72" i="93" s="1"/>
  <c r="BS14" i="70"/>
  <c r="BN11" i="70"/>
  <c r="BN69" i="93" s="1"/>
  <c r="BV11" i="70"/>
  <c r="BV69" i="93" s="1"/>
  <c r="BW12" i="70"/>
  <c r="BW70" i="93" s="1"/>
  <c r="BO12" i="70"/>
  <c r="BO70" i="93" s="1"/>
  <c r="H62" i="93"/>
  <c r="AD59" i="93"/>
  <c r="AD37" i="93"/>
  <c r="AP38" i="93"/>
  <c r="J80" i="93"/>
  <c r="Q80" i="93"/>
  <c r="Z80" i="93"/>
  <c r="X80" i="93"/>
  <c r="AU80" i="93"/>
  <c r="BK11" i="64"/>
  <c r="BK47" i="93" s="1"/>
  <c r="BS11" i="64"/>
  <c r="BM16" i="64"/>
  <c r="BM52" i="93" s="1"/>
  <c r="BU16" i="64"/>
  <c r="BU52" i="93" s="1"/>
  <c r="BV10" i="64"/>
  <c r="BV46" i="93" s="1"/>
  <c r="BN10" i="64"/>
  <c r="BN46" i="93" s="1"/>
  <c r="BW12" i="64"/>
  <c r="BW48" i="93" s="1"/>
  <c r="BO12" i="64"/>
  <c r="BO48" i="93" s="1"/>
  <c r="BS12" i="69"/>
  <c r="BK12" i="69"/>
  <c r="BK59" i="93" s="1"/>
  <c r="BN11" i="69"/>
  <c r="BN58" i="93" s="1"/>
  <c r="BV11" i="69"/>
  <c r="BV58" i="93" s="1"/>
  <c r="BW13" i="69"/>
  <c r="BW60" i="93" s="1"/>
  <c r="BO13" i="69"/>
  <c r="BO60" i="93" s="1"/>
  <c r="BS13" i="70"/>
  <c r="BK13" i="70"/>
  <c r="BK71" i="93" s="1"/>
  <c r="BL16" i="70"/>
  <c r="BL74" i="93" s="1"/>
  <c r="BT16" i="70"/>
  <c r="BT74" i="93" s="1"/>
  <c r="BV10" i="70"/>
  <c r="BV68" i="93" s="1"/>
  <c r="BN10" i="70"/>
  <c r="BN68" i="93" s="1"/>
  <c r="BO11" i="70"/>
  <c r="BO69" i="93" s="1"/>
  <c r="BW11" i="70"/>
  <c r="BW69" i="93" s="1"/>
  <c r="N58" i="93"/>
  <c r="AD58" i="93"/>
  <c r="AD47" i="93"/>
  <c r="AP72" i="93"/>
  <c r="AP63" i="93"/>
  <c r="AP55" i="93"/>
  <c r="K80" i="93"/>
  <c r="S80" i="93"/>
  <c r="AM80" i="93"/>
  <c r="BW11" i="53"/>
  <c r="BW36" i="93" s="1"/>
  <c r="BO11" i="53"/>
  <c r="BO36" i="93" s="1"/>
  <c r="BK10" i="64"/>
  <c r="BK46" i="93" s="1"/>
  <c r="BS10" i="64"/>
  <c r="BM11" i="64"/>
  <c r="BU11" i="64"/>
  <c r="BV9" i="64"/>
  <c r="BV45" i="93" s="1"/>
  <c r="BN9" i="64"/>
  <c r="BN45" i="93" s="1"/>
  <c r="BO11" i="64"/>
  <c r="BO47" i="93" s="1"/>
  <c r="BW11" i="64"/>
  <c r="BW47" i="93" s="1"/>
  <c r="BK11" i="69"/>
  <c r="BK58" i="93" s="1"/>
  <c r="BS11" i="69"/>
  <c r="BM16" i="69"/>
  <c r="BM63" i="93" s="1"/>
  <c r="BU16" i="69"/>
  <c r="BU63" i="93" s="1"/>
  <c r="BV10" i="69"/>
  <c r="BV57" i="93" s="1"/>
  <c r="BN10" i="69"/>
  <c r="BN57" i="93" s="1"/>
  <c r="BW12" i="69"/>
  <c r="BW59" i="93" s="1"/>
  <c r="BO12" i="69"/>
  <c r="BO59" i="93" s="1"/>
  <c r="BK12" i="70"/>
  <c r="BK70" i="93" s="1"/>
  <c r="BS12" i="70"/>
  <c r="BL11" i="70"/>
  <c r="BT11" i="70"/>
  <c r="BT69" i="93" s="1"/>
  <c r="BV9" i="70"/>
  <c r="BN9" i="70"/>
  <c r="BW10" i="70"/>
  <c r="BW68" i="93" s="1"/>
  <c r="BO10" i="70"/>
  <c r="BO68" i="93" s="1"/>
  <c r="H60" i="93"/>
  <c r="H50" i="93"/>
  <c r="N52" i="93"/>
  <c r="U41" i="93"/>
  <c r="AD69" i="93"/>
  <c r="AD57" i="93"/>
  <c r="AD46" i="93"/>
  <c r="AD35" i="93"/>
  <c r="AP36" i="93"/>
  <c r="AG80" i="93"/>
  <c r="AK80" i="93"/>
  <c r="AS80" i="93"/>
  <c r="R80" i="93"/>
  <c r="BK9" i="64"/>
  <c r="BK45" i="93" s="1"/>
  <c r="BS9" i="64"/>
  <c r="BV8" i="64"/>
  <c r="BN8" i="64"/>
  <c r="BO10" i="64"/>
  <c r="BO46" i="93" s="1"/>
  <c r="BW10" i="64"/>
  <c r="BW46" i="93" s="1"/>
  <c r="BK10" i="69"/>
  <c r="BK57" i="93" s="1"/>
  <c r="BS10" i="69"/>
  <c r="BM11" i="69"/>
  <c r="BU11" i="69"/>
  <c r="BV9" i="69"/>
  <c r="BV56" i="93" s="1"/>
  <c r="BN9" i="69"/>
  <c r="BN56" i="93" s="1"/>
  <c r="BO11" i="69"/>
  <c r="BO58" i="93" s="1"/>
  <c r="BW11" i="69"/>
  <c r="BW58" i="93" s="1"/>
  <c r="BS11" i="70"/>
  <c r="BK11" i="70"/>
  <c r="BK69" i="93" s="1"/>
  <c r="BW9" i="70"/>
  <c r="BW67" i="93" s="1"/>
  <c r="BO9" i="70"/>
  <c r="BO67" i="93" s="1"/>
  <c r="H59" i="93"/>
  <c r="AD68" i="93"/>
  <c r="AD56" i="93"/>
  <c r="AD45" i="93"/>
  <c r="AP70" i="93"/>
  <c r="AP61" i="93"/>
  <c r="AP26" i="93"/>
  <c r="F80" i="93"/>
  <c r="P80" i="93"/>
  <c r="AA80" i="93"/>
  <c r="Y80" i="93"/>
  <c r="AV80" i="93"/>
  <c r="BX64" i="93"/>
  <c r="BX7" i="93" s="1"/>
  <c r="BV11" i="51"/>
  <c r="BV24" i="93" s="1"/>
  <c r="BN11" i="51"/>
  <c r="BN24" i="93" s="1"/>
  <c r="BW15" i="51"/>
  <c r="BW28" i="93" s="1"/>
  <c r="BO15" i="51"/>
  <c r="BO28" i="93" s="1"/>
  <c r="BW7" i="51"/>
  <c r="BO7" i="51"/>
  <c r="BK15" i="53"/>
  <c r="BK40" i="93" s="1"/>
  <c r="BS15" i="53"/>
  <c r="BV14" i="53"/>
  <c r="BV39" i="93" s="1"/>
  <c r="BN14" i="53"/>
  <c r="BN39" i="93" s="1"/>
  <c r="BO8" i="53"/>
  <c r="BO33" i="93" s="1"/>
  <c r="BW8" i="53"/>
  <c r="BW33" i="93" s="1"/>
  <c r="BK16" i="64"/>
  <c r="BK52" i="93" s="1"/>
  <c r="BS16" i="64"/>
  <c r="BK8" i="64"/>
  <c r="BK44" i="93" s="1"/>
  <c r="BS8" i="64"/>
  <c r="BN16" i="64"/>
  <c r="BN52" i="93" s="1"/>
  <c r="BV16" i="64"/>
  <c r="BV52" i="93" s="1"/>
  <c r="BO9" i="64"/>
  <c r="BO45" i="93" s="1"/>
  <c r="BW9" i="64"/>
  <c r="BW45" i="93" s="1"/>
  <c r="BK9" i="69"/>
  <c r="BK56" i="93" s="1"/>
  <c r="BS9" i="69"/>
  <c r="BV8" i="69"/>
  <c r="BN8" i="69"/>
  <c r="BW10" i="69"/>
  <c r="BW57" i="93" s="1"/>
  <c r="BO10" i="69"/>
  <c r="BO57" i="93" s="1"/>
  <c r="BK10" i="70"/>
  <c r="BK68" i="93" s="1"/>
  <c r="BS10" i="70"/>
  <c r="BM16" i="70"/>
  <c r="BM74" i="93" s="1"/>
  <c r="BU16" i="70"/>
  <c r="BU74" i="93" s="1"/>
  <c r="BO16" i="70"/>
  <c r="BO74" i="93" s="1"/>
  <c r="BW16" i="70"/>
  <c r="BW74" i="93" s="1"/>
  <c r="BW8" i="70"/>
  <c r="BW66" i="93" s="1"/>
  <c r="BO8" i="70"/>
  <c r="BO66" i="93" s="1"/>
  <c r="H58" i="93"/>
  <c r="H48" i="93"/>
  <c r="H38" i="93"/>
  <c r="U74" i="93"/>
  <c r="AD67" i="93"/>
  <c r="AD55" i="93"/>
  <c r="AD44" i="93"/>
  <c r="AP69" i="93"/>
  <c r="AP60" i="93"/>
  <c r="AP51" i="93"/>
  <c r="AP43" i="93"/>
  <c r="AL80" i="93"/>
  <c r="H74" i="93"/>
  <c r="H66" i="93"/>
  <c r="H57" i="93"/>
  <c r="H47" i="93"/>
  <c r="N36" i="93"/>
  <c r="AD52" i="93"/>
  <c r="AD12" i="93"/>
  <c r="AP68" i="93"/>
  <c r="AP59" i="93"/>
  <c r="AP33" i="93"/>
  <c r="AP24" i="93"/>
  <c r="AJ80" i="93"/>
  <c r="AT80" i="93"/>
  <c r="BT10" i="51"/>
  <c r="BL10" i="51"/>
  <c r="BL23" i="93" s="1"/>
  <c r="BU15" i="51"/>
  <c r="BU28" i="93" s="1"/>
  <c r="BM15" i="51"/>
  <c r="BM28" i="93" s="1"/>
  <c r="U28" i="93"/>
  <c r="CB9" i="93"/>
  <c r="B72" i="74"/>
  <c r="CB23" i="93"/>
  <c r="BU16" i="51"/>
  <c r="BU29" i="93" s="1"/>
  <c r="BM16" i="51"/>
  <c r="BM29" i="93" s="1"/>
  <c r="U29" i="93"/>
  <c r="BT15" i="69"/>
  <c r="BT62" i="93" s="1"/>
  <c r="CB37" i="93"/>
  <c r="C83" i="74"/>
  <c r="J9" i="88"/>
  <c r="B9" i="87"/>
  <c r="W80" i="93"/>
  <c r="BU13" i="51"/>
  <c r="BU26" i="93" s="1"/>
  <c r="BM13" i="51"/>
  <c r="BM26" i="93" s="1"/>
  <c r="U26" i="93"/>
  <c r="BL13" i="69"/>
  <c r="BL60" i="93" s="1"/>
  <c r="BT12" i="70"/>
  <c r="BT70" i="93" s="1"/>
  <c r="N70" i="93"/>
  <c r="BL13" i="70"/>
  <c r="BL71" i="93" s="1"/>
  <c r="N23" i="93"/>
  <c r="BU9" i="51"/>
  <c r="BL11" i="51"/>
  <c r="BL24" i="93" s="1"/>
  <c r="BS7" i="64"/>
  <c r="BL14" i="69"/>
  <c r="BL61" i="93" s="1"/>
  <c r="BT7" i="70"/>
  <c r="N65" i="93"/>
  <c r="C93" i="61"/>
  <c r="N24" i="93"/>
  <c r="BU14" i="51"/>
  <c r="BU27" i="93" s="1"/>
  <c r="BM14" i="51"/>
  <c r="BM27" i="93" s="1"/>
  <c r="U27" i="93"/>
  <c r="BS7" i="69"/>
  <c r="H54" i="93"/>
  <c r="BL15" i="69"/>
  <c r="BL62" i="93" s="1"/>
  <c r="AX80" i="93"/>
  <c r="CB71" i="93"/>
  <c r="CB43" i="93"/>
  <c r="AF80" i="93"/>
  <c r="BK7" i="64"/>
  <c r="BT13" i="69"/>
  <c r="BT60" i="93" s="1"/>
  <c r="BL12" i="70"/>
  <c r="BL70" i="93" s="1"/>
  <c r="C92" i="87"/>
  <c r="BM12" i="69"/>
  <c r="BM59" i="93" s="1"/>
  <c r="BM13" i="69"/>
  <c r="BM60" i="93" s="1"/>
  <c r="BM14" i="69"/>
  <c r="BM61" i="93" s="1"/>
  <c r="BM15" i="69"/>
  <c r="BM62" i="93" s="1"/>
  <c r="BM8" i="70"/>
  <c r="BM13" i="70"/>
  <c r="BM71" i="93" s="1"/>
  <c r="C77" i="59"/>
  <c r="BM7" i="49"/>
  <c r="BN15" i="49"/>
  <c r="BN17" i="93" s="1"/>
  <c r="C93" i="62"/>
  <c r="B9" i="59"/>
  <c r="G9" i="79"/>
  <c r="BM7" i="53"/>
  <c r="BM8" i="53"/>
  <c r="BM33" i="93" s="1"/>
  <c r="BM9" i="53"/>
  <c r="BM34" i="93" s="1"/>
  <c r="BM10" i="53"/>
  <c r="BM35" i="93" s="1"/>
  <c r="BR7" i="93" l="1"/>
  <c r="CB31" i="93"/>
  <c r="B82" i="61"/>
  <c r="U80" i="93"/>
  <c r="AZ7" i="93"/>
  <c r="CB19" i="93"/>
  <c r="CB53" i="93"/>
  <c r="B87" i="80"/>
  <c r="I79" i="87"/>
  <c r="CB64" i="93"/>
  <c r="CB8" i="93"/>
  <c r="J80" i="87"/>
  <c r="CB42" i="93"/>
  <c r="D12" i="92"/>
  <c r="AD80" i="93"/>
  <c r="BS68" i="93"/>
  <c r="BZ68" i="93" s="1"/>
  <c r="CA68" i="93" s="1"/>
  <c r="BZ10" i="70"/>
  <c r="CA10" i="70" s="1"/>
  <c r="BN21" i="70"/>
  <c r="BN67" i="93"/>
  <c r="BV20" i="93"/>
  <c r="BZ7" i="51"/>
  <c r="BV22" i="51"/>
  <c r="BS74" i="93"/>
  <c r="BZ74" i="93" s="1"/>
  <c r="CA74" i="93" s="1"/>
  <c r="BZ16" i="70"/>
  <c r="CA16" i="70" s="1"/>
  <c r="BT36" i="93"/>
  <c r="BT31" i="93" s="1"/>
  <c r="BT21" i="53"/>
  <c r="BT47" i="93"/>
  <c r="BT42" i="93" s="1"/>
  <c r="BT21" i="64"/>
  <c r="BK55" i="93"/>
  <c r="BK21" i="69"/>
  <c r="BS32" i="93"/>
  <c r="BZ7" i="53"/>
  <c r="BS21" i="53"/>
  <c r="BU36" i="93"/>
  <c r="BU31" i="93" s="1"/>
  <c r="BU21" i="53"/>
  <c r="BV67" i="93"/>
  <c r="BV64" i="93" s="1"/>
  <c r="BV21" i="70"/>
  <c r="BS62" i="93"/>
  <c r="BZ62" i="93" s="1"/>
  <c r="CA62" i="93" s="1"/>
  <c r="BZ15" i="69"/>
  <c r="CA15" i="69" s="1"/>
  <c r="BL36" i="93"/>
  <c r="BL21" i="53"/>
  <c r="BL47" i="93"/>
  <c r="BL21" i="64"/>
  <c r="BS37" i="93"/>
  <c r="BZ37" i="93" s="1"/>
  <c r="CA37" i="93" s="1"/>
  <c r="BZ12" i="53"/>
  <c r="CA12" i="53" s="1"/>
  <c r="BS30" i="93"/>
  <c r="BZ30" i="93" s="1"/>
  <c r="CA30" i="93" s="1"/>
  <c r="BZ17" i="51"/>
  <c r="CA17" i="51" s="1"/>
  <c r="N80" i="93"/>
  <c r="BS15" i="93"/>
  <c r="BZ15" i="93" s="1"/>
  <c r="CA15" i="93" s="1"/>
  <c r="BZ13" i="49"/>
  <c r="CA13" i="49" s="1"/>
  <c r="BZ15" i="49"/>
  <c r="CA15" i="49" s="1"/>
  <c r="BS17" i="93"/>
  <c r="BZ17" i="93" s="1"/>
  <c r="CA17" i="93" s="1"/>
  <c r="BK32" i="93"/>
  <c r="BK21" i="53"/>
  <c r="BS73" i="93"/>
  <c r="BZ73" i="93" s="1"/>
  <c r="CA73" i="93" s="1"/>
  <c r="BZ15" i="70"/>
  <c r="CA15" i="70" s="1"/>
  <c r="BS33" i="93"/>
  <c r="BZ33" i="93" s="1"/>
  <c r="CA33" i="93" s="1"/>
  <c r="BZ8" i="53"/>
  <c r="CA8" i="53" s="1"/>
  <c r="BS28" i="93"/>
  <c r="BZ28" i="93" s="1"/>
  <c r="CA28" i="93" s="1"/>
  <c r="BZ15" i="51"/>
  <c r="CA15" i="51" s="1"/>
  <c r="BN44" i="93"/>
  <c r="BN21" i="64"/>
  <c r="BU47" i="93"/>
  <c r="BU42" i="93" s="1"/>
  <c r="BU21" i="64"/>
  <c r="BW43" i="93"/>
  <c r="BW42" i="93" s="1"/>
  <c r="BW21" i="64"/>
  <c r="BS38" i="93"/>
  <c r="BZ38" i="93" s="1"/>
  <c r="CA38" i="93" s="1"/>
  <c r="BZ13" i="53"/>
  <c r="CA13" i="53" s="1"/>
  <c r="BT13" i="93"/>
  <c r="BT8" i="93" s="1"/>
  <c r="BT21" i="49"/>
  <c r="BS63" i="93"/>
  <c r="BZ63" i="93" s="1"/>
  <c r="CA63" i="93" s="1"/>
  <c r="BZ16" i="69"/>
  <c r="CA16" i="69" s="1"/>
  <c r="BZ9" i="51"/>
  <c r="CA9" i="51" s="1"/>
  <c r="BS22" i="93"/>
  <c r="BO32" i="93"/>
  <c r="BO21" i="53"/>
  <c r="BS10" i="93"/>
  <c r="BZ10" i="93" s="1"/>
  <c r="CA10" i="93" s="1"/>
  <c r="BZ8" i="49"/>
  <c r="CA8" i="49" s="1"/>
  <c r="BS61" i="93"/>
  <c r="BZ61" i="93" s="1"/>
  <c r="CA61" i="93" s="1"/>
  <c r="BZ14" i="69"/>
  <c r="CA14" i="69" s="1"/>
  <c r="BS34" i="93"/>
  <c r="BZ34" i="93" s="1"/>
  <c r="CA34" i="93" s="1"/>
  <c r="BZ9" i="53"/>
  <c r="CA9" i="53" s="1"/>
  <c r="BU22" i="93"/>
  <c r="BU19" i="93" s="1"/>
  <c r="BU22" i="51"/>
  <c r="BV44" i="93"/>
  <c r="BV42" i="93" s="1"/>
  <c r="BV21" i="64"/>
  <c r="BL69" i="93"/>
  <c r="BL21" i="70"/>
  <c r="BM47" i="93"/>
  <c r="BM21" i="64"/>
  <c r="BT58" i="93"/>
  <c r="BT53" i="93" s="1"/>
  <c r="BT21" i="69"/>
  <c r="BS36" i="93"/>
  <c r="BZ11" i="53"/>
  <c r="CA11" i="53" s="1"/>
  <c r="BO43" i="93"/>
  <c r="BO21" i="64"/>
  <c r="BS50" i="93"/>
  <c r="BZ50" i="93" s="1"/>
  <c r="CA50" i="93" s="1"/>
  <c r="BZ14" i="64"/>
  <c r="CA14" i="64" s="1"/>
  <c r="BS49" i="93"/>
  <c r="BZ49" i="93" s="1"/>
  <c r="CA49" i="93" s="1"/>
  <c r="BZ13" i="64"/>
  <c r="CA13" i="64" s="1"/>
  <c r="BL13" i="93"/>
  <c r="BL21" i="49"/>
  <c r="BO54" i="93"/>
  <c r="BO21" i="69"/>
  <c r="BS39" i="93"/>
  <c r="BZ39" i="93" s="1"/>
  <c r="CA39" i="93" s="1"/>
  <c r="BZ14" i="53"/>
  <c r="CA14" i="53" s="1"/>
  <c r="BS16" i="93"/>
  <c r="BZ16" i="93" s="1"/>
  <c r="CA16" i="93" s="1"/>
  <c r="BZ14" i="49"/>
  <c r="CA14" i="49" s="1"/>
  <c r="BW32" i="93"/>
  <c r="BW31" i="93" s="1"/>
  <c r="BW21" i="53"/>
  <c r="BS41" i="93"/>
  <c r="BZ41" i="93" s="1"/>
  <c r="CA41" i="93" s="1"/>
  <c r="BZ16" i="53"/>
  <c r="CA16" i="53" s="1"/>
  <c r="BV32" i="93"/>
  <c r="BV21" i="53"/>
  <c r="BS13" i="93"/>
  <c r="BZ11" i="49"/>
  <c r="CA11" i="49" s="1"/>
  <c r="BM21" i="49"/>
  <c r="BM9" i="93"/>
  <c r="BS54" i="93"/>
  <c r="BS21" i="69"/>
  <c r="BZ7" i="69"/>
  <c r="BN55" i="93"/>
  <c r="BN21" i="69"/>
  <c r="BS44" i="93"/>
  <c r="BZ44" i="93" s="1"/>
  <c r="CA44" i="93" s="1"/>
  <c r="BZ8" i="64"/>
  <c r="CA8" i="64" s="1"/>
  <c r="BS40" i="93"/>
  <c r="BZ40" i="93" s="1"/>
  <c r="CA40" i="93" s="1"/>
  <c r="BZ15" i="53"/>
  <c r="CA15" i="53" s="1"/>
  <c r="BU58" i="93"/>
  <c r="BU53" i="93" s="1"/>
  <c r="BU21" i="69"/>
  <c r="BS45" i="93"/>
  <c r="BZ45" i="93" s="1"/>
  <c r="CA45" i="93" s="1"/>
  <c r="BZ9" i="64"/>
  <c r="CA9" i="64" s="1"/>
  <c r="BS70" i="93"/>
  <c r="BZ70" i="93" s="1"/>
  <c r="CA70" i="93" s="1"/>
  <c r="BZ12" i="70"/>
  <c r="CA12" i="70" s="1"/>
  <c r="BS58" i="93"/>
  <c r="BZ58" i="93" s="1"/>
  <c r="CA58" i="93" s="1"/>
  <c r="BZ11" i="69"/>
  <c r="CA11" i="69" s="1"/>
  <c r="BS46" i="93"/>
  <c r="BZ46" i="93" s="1"/>
  <c r="CA46" i="93" s="1"/>
  <c r="BZ10" i="64"/>
  <c r="CA10" i="64" s="1"/>
  <c r="BS47" i="93"/>
  <c r="BZ11" i="64"/>
  <c r="CA11" i="64" s="1"/>
  <c r="BL58" i="93"/>
  <c r="BL21" i="69"/>
  <c r="BS48" i="93"/>
  <c r="BZ48" i="93" s="1"/>
  <c r="CA48" i="93" s="1"/>
  <c r="BZ12" i="64"/>
  <c r="CA12" i="64" s="1"/>
  <c r="BM25" i="93"/>
  <c r="BM22" i="51"/>
  <c r="AP80" i="93"/>
  <c r="BW54" i="93"/>
  <c r="BW53" i="93" s="1"/>
  <c r="BW21" i="69"/>
  <c r="BL21" i="93"/>
  <c r="BL22" i="51"/>
  <c r="H80" i="93"/>
  <c r="BS67" i="93"/>
  <c r="BZ9" i="70"/>
  <c r="CA9" i="70" s="1"/>
  <c r="BN11" i="93"/>
  <c r="BN21" i="49"/>
  <c r="BN21" i="53"/>
  <c r="BN32" i="93"/>
  <c r="CB7" i="93"/>
  <c r="CE7" i="93" s="1"/>
  <c r="L94" i="87" s="1"/>
  <c r="BM32" i="93"/>
  <c r="BM21" i="53"/>
  <c r="BM66" i="93"/>
  <c r="BM21" i="70"/>
  <c r="BK43" i="93"/>
  <c r="BK21" i="64"/>
  <c r="BT65" i="93"/>
  <c r="BT64" i="93" s="1"/>
  <c r="BT21" i="70"/>
  <c r="BV55" i="93"/>
  <c r="BV53" i="93" s="1"/>
  <c r="BV21" i="69"/>
  <c r="BM58" i="93"/>
  <c r="BM21" i="69"/>
  <c r="BS59" i="93"/>
  <c r="BZ59" i="93" s="1"/>
  <c r="CA59" i="93" s="1"/>
  <c r="BZ12" i="69"/>
  <c r="CA12" i="69" s="1"/>
  <c r="BS72" i="93"/>
  <c r="BZ72" i="93" s="1"/>
  <c r="CA72" i="93" s="1"/>
  <c r="BZ14" i="70"/>
  <c r="CA14" i="70" s="1"/>
  <c r="BZ14" i="51"/>
  <c r="CA14" i="51" s="1"/>
  <c r="BS27" i="93"/>
  <c r="BZ27" i="93" s="1"/>
  <c r="CA27" i="93" s="1"/>
  <c r="BS14" i="93"/>
  <c r="BZ14" i="93" s="1"/>
  <c r="CA14" i="93" s="1"/>
  <c r="BZ12" i="49"/>
  <c r="CA12" i="49" s="1"/>
  <c r="BU69" i="93"/>
  <c r="BU64" i="93" s="1"/>
  <c r="BU21" i="70"/>
  <c r="BO9" i="93"/>
  <c r="BO21" i="49"/>
  <c r="BT21" i="93"/>
  <c r="BT22" i="51"/>
  <c r="BS9" i="93"/>
  <c r="BZ7" i="49"/>
  <c r="BS21" i="49"/>
  <c r="BV11" i="93"/>
  <c r="BV8" i="93" s="1"/>
  <c r="BV21" i="49"/>
  <c r="BS12" i="93"/>
  <c r="BZ12" i="93" s="1"/>
  <c r="CA12" i="93" s="1"/>
  <c r="BZ10" i="49"/>
  <c r="CA10" i="49" s="1"/>
  <c r="BS56" i="93"/>
  <c r="BZ56" i="93" s="1"/>
  <c r="CA56" i="93" s="1"/>
  <c r="BZ9" i="69"/>
  <c r="CA9" i="69" s="1"/>
  <c r="BS52" i="93"/>
  <c r="BZ52" i="93" s="1"/>
  <c r="CA52" i="93" s="1"/>
  <c r="BZ16" i="64"/>
  <c r="CA16" i="64" s="1"/>
  <c r="BO22" i="51"/>
  <c r="BO20" i="93"/>
  <c r="BS57" i="93"/>
  <c r="BZ57" i="93" s="1"/>
  <c r="CA57" i="93" s="1"/>
  <c r="BZ10" i="69"/>
  <c r="CA10" i="69" s="1"/>
  <c r="BS60" i="93"/>
  <c r="BZ60" i="93" s="1"/>
  <c r="CA60" i="93" s="1"/>
  <c r="BZ13" i="69"/>
  <c r="CA13" i="69" s="1"/>
  <c r="BK21" i="93"/>
  <c r="BK22" i="51"/>
  <c r="BW9" i="93"/>
  <c r="BW8" i="93" s="1"/>
  <c r="BW21" i="49"/>
  <c r="BS51" i="93"/>
  <c r="BZ51" i="93" s="1"/>
  <c r="CA51" i="93" s="1"/>
  <c r="BZ15" i="64"/>
  <c r="CA15" i="64" s="1"/>
  <c r="BO65" i="93"/>
  <c r="BO21" i="70"/>
  <c r="BK9" i="93"/>
  <c r="BK21" i="49"/>
  <c r="BS29" i="93"/>
  <c r="BZ29" i="93" s="1"/>
  <c r="CA29" i="93" s="1"/>
  <c r="BZ16" i="51"/>
  <c r="CA16" i="51" s="1"/>
  <c r="BS26" i="93"/>
  <c r="BZ26" i="93" s="1"/>
  <c r="CA26" i="93" s="1"/>
  <c r="BZ13" i="51"/>
  <c r="CA13" i="51" s="1"/>
  <c r="BS18" i="93"/>
  <c r="BZ18" i="93" s="1"/>
  <c r="CA18" i="93" s="1"/>
  <c r="BZ16" i="49"/>
  <c r="CA16" i="49" s="1"/>
  <c r="BS65" i="93"/>
  <c r="BZ7" i="70"/>
  <c r="BS21" i="70"/>
  <c r="BZ9" i="49"/>
  <c r="CA9" i="49" s="1"/>
  <c r="BS11" i="93"/>
  <c r="BZ11" i="93" s="1"/>
  <c r="CA11" i="93" s="1"/>
  <c r="BS43" i="93"/>
  <c r="BS21" i="64"/>
  <c r="BZ7" i="64"/>
  <c r="BZ10" i="51"/>
  <c r="CA10" i="51" s="1"/>
  <c r="BT23" i="93"/>
  <c r="BZ23" i="93" s="1"/>
  <c r="CA23" i="93" s="1"/>
  <c r="BW20" i="93"/>
  <c r="BW19" i="93" s="1"/>
  <c r="BW22" i="51"/>
  <c r="BS69" i="93"/>
  <c r="BZ69" i="93" s="1"/>
  <c r="CA69" i="93" s="1"/>
  <c r="BZ11" i="70"/>
  <c r="CA11" i="70" s="1"/>
  <c r="BS71" i="93"/>
  <c r="BZ71" i="93" s="1"/>
  <c r="CA71" i="93" s="1"/>
  <c r="BZ13" i="70"/>
  <c r="CA13" i="70" s="1"/>
  <c r="BV35" i="93"/>
  <c r="BZ35" i="93" s="1"/>
  <c r="CA35" i="93" s="1"/>
  <c r="BZ10" i="53"/>
  <c r="CA10" i="53" s="1"/>
  <c r="BN20" i="93"/>
  <c r="BN22" i="51"/>
  <c r="BS66" i="93"/>
  <c r="BZ66" i="93" s="1"/>
  <c r="CA66" i="93" s="1"/>
  <c r="BZ8" i="70"/>
  <c r="CA8" i="70" s="1"/>
  <c r="BS21" i="93"/>
  <c r="BZ8" i="51"/>
  <c r="CA8" i="51" s="1"/>
  <c r="BS22" i="51"/>
  <c r="BS55" i="93"/>
  <c r="BZ8" i="69"/>
  <c r="CA8" i="69" s="1"/>
  <c r="BS24" i="93"/>
  <c r="BZ24" i="93" s="1"/>
  <c r="CA24" i="93" s="1"/>
  <c r="BZ11" i="51"/>
  <c r="CA11" i="51" s="1"/>
  <c r="BW65" i="93"/>
  <c r="BW64" i="93" s="1"/>
  <c r="BW21" i="70"/>
  <c r="BS25" i="93"/>
  <c r="BZ25" i="93" s="1"/>
  <c r="CA25" i="93" s="1"/>
  <c r="BZ12" i="51"/>
  <c r="CA12" i="51" s="1"/>
  <c r="BU13" i="93"/>
  <c r="BU8" i="93" s="1"/>
  <c r="BU21" i="49"/>
  <c r="BK65" i="93"/>
  <c r="BK21" i="70"/>
  <c r="L84" i="74"/>
  <c r="L99" i="80"/>
  <c r="L90" i="79"/>
  <c r="L94" i="62"/>
  <c r="L78" i="59"/>
  <c r="BT19" i="93" l="1"/>
  <c r="BT7" i="93" s="1"/>
  <c r="BZ36" i="93"/>
  <c r="CA36" i="93" s="1"/>
  <c r="BU7" i="93"/>
  <c r="J82" i="93"/>
  <c r="BZ43" i="93"/>
  <c r="BS42" i="93"/>
  <c r="BS53" i="93"/>
  <c r="BZ54" i="93"/>
  <c r="BZ32" i="93"/>
  <c r="BS31" i="93"/>
  <c r="BZ21" i="51"/>
  <c r="CA7" i="51"/>
  <c r="CA21" i="51" s="1"/>
  <c r="BW7" i="93"/>
  <c r="BV19" i="93"/>
  <c r="BZ20" i="93"/>
  <c r="BZ13" i="93"/>
  <c r="CA13" i="93" s="1"/>
  <c r="BZ55" i="93"/>
  <c r="CA55" i="93" s="1"/>
  <c r="BZ20" i="70"/>
  <c r="CA7" i="70"/>
  <c r="CA20" i="70" s="1"/>
  <c r="BS64" i="93"/>
  <c r="BZ65" i="93"/>
  <c r="CA7" i="49"/>
  <c r="CA20" i="49" s="1"/>
  <c r="BZ20" i="49"/>
  <c r="BZ47" i="93"/>
  <c r="CA47" i="93" s="1"/>
  <c r="BZ22" i="93"/>
  <c r="CA22" i="93" s="1"/>
  <c r="CA7" i="64"/>
  <c r="CA20" i="64" s="1"/>
  <c r="BZ20" i="64"/>
  <c r="BZ20" i="69"/>
  <c r="CA7" i="69"/>
  <c r="CA20" i="69" s="1"/>
  <c r="BV31" i="93"/>
  <c r="BV7" i="93" s="1"/>
  <c r="BS8" i="93"/>
  <c r="BZ9" i="93"/>
  <c r="BS19" i="93"/>
  <c r="BZ21" i="93"/>
  <c r="CA21" i="93" s="1"/>
  <c r="BZ67" i="93"/>
  <c r="CA67" i="93" s="1"/>
  <c r="CA7" i="53"/>
  <c r="CA20" i="53" s="1"/>
  <c r="BZ20" i="53"/>
  <c r="CD20" i="70" l="1"/>
  <c r="CD20" i="69"/>
  <c r="CD20" i="64"/>
  <c r="CD20" i="49"/>
  <c r="L77" i="59" s="1"/>
  <c r="BZ19" i="93"/>
  <c r="CA20" i="93"/>
  <c r="CA19" i="93" s="1"/>
  <c r="BZ53" i="93"/>
  <c r="CA54" i="93"/>
  <c r="CA53" i="93" s="1"/>
  <c r="CD20" i="53"/>
  <c r="CA65" i="93"/>
  <c r="CA64" i="93" s="1"/>
  <c r="BZ64" i="93"/>
  <c r="CA9" i="93"/>
  <c r="CA8" i="93" s="1"/>
  <c r="BZ8" i="93"/>
  <c r="BS7" i="93"/>
  <c r="BZ31" i="93"/>
  <c r="CA32" i="93"/>
  <c r="CA31" i="93" s="1"/>
  <c r="CD21" i="51"/>
  <c r="L93" i="61" s="1"/>
  <c r="CA43" i="93"/>
  <c r="CA42" i="93" s="1"/>
  <c r="BZ42" i="93"/>
  <c r="L89" i="79" l="1"/>
  <c r="L93" i="62"/>
  <c r="L83" i="74"/>
  <c r="L98" i="80"/>
  <c r="BZ7" i="93"/>
  <c r="CA7" i="93"/>
  <c r="CD7" i="93" l="1"/>
  <c r="L92" i="87" s="1"/>
</calcChain>
</file>

<file path=xl/sharedStrings.xml><?xml version="1.0" encoding="utf-8"?>
<sst xmlns="http://schemas.openxmlformats.org/spreadsheetml/2006/main" count="1942" uniqueCount="449">
  <si>
    <t>Task</t>
  </si>
  <si>
    <t>Scientist</t>
  </si>
  <si>
    <t>Engineer</t>
  </si>
  <si>
    <t>Designer</t>
  </si>
  <si>
    <t>Technician</t>
  </si>
  <si>
    <t>Trade</t>
  </si>
  <si>
    <t>Milestone</t>
  </si>
  <si>
    <t>Task Description</t>
  </si>
  <si>
    <t>Labor</t>
  </si>
  <si>
    <t>Material</t>
  </si>
  <si>
    <t>Engineer/Professional</t>
  </si>
  <si>
    <t>Designer/Drafter</t>
  </si>
  <si>
    <t>Technicians</t>
  </si>
  <si>
    <t>Bargaining Unit Trades</t>
  </si>
  <si>
    <t>WBS #</t>
  </si>
  <si>
    <t>NOTES</t>
  </si>
  <si>
    <t xml:space="preserve">WBS Milestone Title </t>
  </si>
  <si>
    <t>Milestone Date</t>
  </si>
  <si>
    <t>Control Accounts</t>
  </si>
  <si>
    <t>Subsystems</t>
  </si>
  <si>
    <t>Work Packages</t>
  </si>
  <si>
    <t>WBS Title (Review)</t>
  </si>
  <si>
    <t/>
  </si>
  <si>
    <t xml:space="preserve">   </t>
  </si>
  <si>
    <t>WBS Milestone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</si>
  <si>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</si>
  <si>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</si>
  <si>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</si>
  <si>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</si>
  <si>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</si>
  <si>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</si>
  <si>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</si>
  <si>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</si>
  <si>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</si>
  <si>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</si>
  <si>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</si>
  <si>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</si>
  <si>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</si>
  <si>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</si>
  <si>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</si>
  <si>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</si>
  <si>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</si>
  <si>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</si>
  <si>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</si>
  <si>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</si>
  <si>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</si>
  <si>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</si>
  <si>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</si>
  <si>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</si>
  <si>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</si>
  <si>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</si>
  <si>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</si>
  <si>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</si>
  <si>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</si>
  <si>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</si>
  <si>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</si>
  <si>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</si>
  <si>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</si>
  <si>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</si>
  <si>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</si>
  <si>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</si>
  <si>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</si>
  <si>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</si>
  <si>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</si>
  <si>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</si>
  <si>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Duration (d)</t>
  </si>
  <si>
    <t>Total</t>
  </si>
  <si>
    <t>Trades</t>
  </si>
  <si>
    <t>NOTES/LINKS</t>
  </si>
  <si>
    <t>Notes/LINKS</t>
  </si>
  <si>
    <t>WBS # 
(CLICK ON WORK PACKAGE WBS# TO SEE WORK PACKAGE DETAILS)</t>
  </si>
  <si>
    <t>TASK</t>
  </si>
  <si>
    <t>L2 Project Name</t>
  </si>
  <si>
    <t>L2 WBS Number</t>
  </si>
  <si>
    <t>L3 Project Name (Control Account)</t>
  </si>
  <si>
    <t>L3 WBS Number</t>
  </si>
  <si>
    <t>Work Package Name</t>
  </si>
  <si>
    <t>WBS Number</t>
  </si>
  <si>
    <t>Basis of Estimate Link</t>
  </si>
  <si>
    <t>sPHENIX Infrastructure</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</si>
  <si>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</si>
  <si>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</si>
  <si>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</si>
  <si>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</si>
  <si>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</si>
  <si>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</si>
  <si>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</si>
  <si>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</si>
  <si>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</si>
  <si>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</si>
  <si>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</si>
  <si>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</si>
  <si>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</si>
  <si>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</si>
  <si>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</si>
  <si>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</si>
  <si>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</si>
  <si>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</si>
  <si>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</si>
  <si>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</si>
  <si>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</si>
  <si>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</si>
  <si>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</si>
  <si>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</si>
  <si>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</si>
  <si>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</si>
  <si>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</si>
  <si>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</si>
  <si>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</si>
  <si>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</si>
  <si>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</si>
  <si>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</si>
  <si>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</si>
  <si>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Magnet Cryo, Electrical &amp; Control Structural Support in IR</t>
  </si>
  <si>
    <t>Create Cryo Structural Support in IR Detail &amp; Assembly Drawings</t>
  </si>
  <si>
    <t>Review Magnet Cryo, Electrical &amp; Control Structural Support in IR Design/Safety</t>
  </si>
  <si>
    <t>Design/Safety Reviews Complete, Magnet Cryo, Electrical &amp; Control Structural Support in IR Components Released for Production</t>
  </si>
  <si>
    <t>Prepare Magnet Cryo, Electrical &amp; Control Structural Support in IR Components Procurement Package(s)</t>
  </si>
  <si>
    <t xml:space="preserve">Evaluate &amp; Process  Magnet Cryo, Electrical &amp; Control Structural Support in IR Components Bids </t>
  </si>
  <si>
    <t>Procure &amp; Deliver  Magnet Cryo, Electrical &amp; Control Structural Support in IR Components (leadtime and fabrication included)</t>
  </si>
  <si>
    <t>Perform  Magnet Cryo, Electrical &amp; Control Structural Support in IR Components Acceptance</t>
  </si>
  <si>
    <t>Magnet cryo, electrical and control structural support components Ready for Installation</t>
  </si>
  <si>
    <t>Beampipe/Vacuum Work Package</t>
  </si>
  <si>
    <t>Create Beampipe/Vacuum Layout</t>
  </si>
  <si>
    <t>Create Beampipe/Vacuum Envelope Drawing</t>
  </si>
  <si>
    <t>Create Beampipe/Vacuum subassembly and detail  Drawings</t>
  </si>
  <si>
    <t>Review Beampipe/Vacuum Design/Safety</t>
  </si>
  <si>
    <t>Design/Safety Reviews Complete, Beampipe/Vacuum components  Released for Production</t>
  </si>
  <si>
    <t>Prepare Beampipe/Vacuum Components Procurement Package(s) Preparation</t>
  </si>
  <si>
    <t>Evaluate &amp; Process Beampipe/Vacuum Components  Bids</t>
  </si>
  <si>
    <t>Procure &amp; Deliver Beampipe/Vacuum Components (leadtime and fabrication included)</t>
  </si>
  <si>
    <t>Perform Beampipe/vacuum Acceptance</t>
  </si>
  <si>
    <t>Beampipe/Vacuum components Ready for Installation</t>
  </si>
  <si>
    <t>Address Action Items from  Cryo Structural Support in IR Detail  Design &amp; Safety Reviews</t>
  </si>
  <si>
    <t>Address Action Items from  Beampipe/Vacuum  Design &amp; Safety Reviews</t>
  </si>
  <si>
    <t>IR HVAC Work Package</t>
  </si>
  <si>
    <t>Model IR HVAC Thermal Requirements</t>
  </si>
  <si>
    <t>Create IR HVAC Layout/schematic drawings &amp; Design specification control documents</t>
  </si>
  <si>
    <t>Review IR HVAC Design/Safety</t>
  </si>
  <si>
    <t>Design/Safety Reviews Complete, IR HVAC Components  Released for Production</t>
  </si>
  <si>
    <t>Address Action Items from IR Electronics Cooling Water Distribution Design &amp; Safety Reviews</t>
  </si>
  <si>
    <t>Address Action Items froml IR HVAC Design &amp; Safety Reviews</t>
  </si>
  <si>
    <t xml:space="preserve">Prepare IR HVAC Components Procurement Package(s) </t>
  </si>
  <si>
    <t>Evaluate &amp; Process IR HVACComponents  Bids</t>
  </si>
  <si>
    <t>Procure &amp; Deliver IR HVAC Components (leadtime and fabrication included)</t>
  </si>
  <si>
    <t>Perform IR HVAC Components Acceptance</t>
  </si>
  <si>
    <t>IR HVAC components  Ready for Installation</t>
  </si>
  <si>
    <t xml:space="preserve"> IR Electronics Cooling Water Distribution System Work Package</t>
  </si>
  <si>
    <t xml:space="preserve">Model IR Electronics Cooling Water Distribution Thermal Requirements </t>
  </si>
  <si>
    <t>Create IR Electronics Cooling Water Distribution Layout/Schematic Drawings &amp; Design Specification Control Documents</t>
  </si>
  <si>
    <t>Review IR Electronics cooling water System Design/Safety</t>
  </si>
  <si>
    <t>Design/Safety Reviews Complete, IR Electronics Cooling Water Distribution System Components  Released for Production</t>
  </si>
  <si>
    <t>Prepare IR Electronics Cooling Water Distribution System Components Procurement Package(s)</t>
  </si>
  <si>
    <t>Evaluate &amp; Process IR Electronics Cooling Water Distribution System Components Bids</t>
  </si>
  <si>
    <t>Procure &amp; Deliver IR Electronics Cooling Water Distribution Components (leadtime and fabrication included)</t>
  </si>
  <si>
    <t>Perform IR Electronics Cooling Water Distribution System Components Acceptance</t>
  </si>
  <si>
    <t>IR Electronics Cooling Water Distribution System Components Ready for Installation</t>
  </si>
  <si>
    <t>Analyze Assembly Hall Modification Requirements</t>
  </si>
  <si>
    <t>Create Assembly Hall Modifications Schematic Design and Specification Control Documents</t>
  </si>
  <si>
    <t>Review Assembly Hall Modifications Design/Safety</t>
  </si>
  <si>
    <t>Design/Safety Reviews Complete, Assembly Hall Modifications Components Released for Production</t>
  </si>
  <si>
    <t xml:space="preserve">Prepare Assembly Hall Modifications Components Procurement Package(s) </t>
  </si>
  <si>
    <t>Evaluate &amp; Process Assembly Hall Modifications Components Bids</t>
  </si>
  <si>
    <t>Procure &amp; Deliver Assembly Hall Modifications Components   (leadtime and fabrication included)</t>
  </si>
  <si>
    <t>Perform Assembly Hall Modifications Components Acceptance</t>
  </si>
  <si>
    <t>Assembly Hall  Components Ready for Installation</t>
  </si>
  <si>
    <t>Address Action Items from  Assembly Hall Modifications Design &amp; Safety Reviews</t>
  </si>
  <si>
    <t xml:space="preserve">Work Package
WBS # </t>
  </si>
  <si>
    <t>Work Package 
WBS Title</t>
  </si>
  <si>
    <r>
      <rPr>
        <b/>
        <sz val="16"/>
        <color indexed="8"/>
        <rFont val="Calibri"/>
      </rPr>
      <t>Work Package Procurements (Total)</t>
    </r>
    <r>
      <rPr>
        <sz val="12"/>
        <color theme="1"/>
        <rFont val="Calibri"/>
        <family val="2"/>
        <scheme val="minor"/>
      </rPr>
      <t xml:space="preserve">
(includes purchased parts, Central Shops fabricated parts, contract labor. Does not include BNL labor other than Central Shops fabrication.)</t>
    </r>
  </si>
  <si>
    <t>WBS Title (Work Package)</t>
  </si>
  <si>
    <t>(click here to see the details of the labor and material cost estimate for this control account)</t>
  </si>
  <si>
    <t>(click here to see the details of the labor and material estimate for this Work Package)</t>
  </si>
  <si>
    <t>Designer/
Tech
Mech
TECH3 PO D</t>
  </si>
  <si>
    <t>P. Giannotti</t>
  </si>
  <si>
    <t xml:space="preserve">Labor estimates are for analyses, design and procurement of infrastructure materials to support the sPHENIX Cryogenic piping and controls wiring supports in the sPHENIX IR. </t>
  </si>
  <si>
    <t xml:space="preserve">Labor and material estimates are for analyses, design and procurement of beampipe components and materials based on existing PHENIX beampipe components which are similar to those needed for sPHENIX.          
The central Berylium beam pipe section from sPHENIX has been preserved to be  repurposed from sPHENIX. This will require some rework as reflected in the estimate.      
               </t>
  </si>
  <si>
    <t xml:space="preserve">Labor and material estimates are for analyses, design and procurement of HVAC components and materials based on existing PHENIX HVAC components which are similar to those needed for sPHENIX.          
The existing IR HVAC equipment is mostly adequate for sPHENIX needs and will be repurposed for sPHENIX. Some rework of the existing system is anticipated as reflected in the estimate.   </t>
  </si>
  <si>
    <t>Beampipe copmponent design is too early to make detailed estimate. Based on similar beampipe sections at PHENIX and assuming the Be beampipe will be used, $50K is a reasonable estimate.</t>
  </si>
  <si>
    <t>Too early in design phase for a detailed cost analysis, but based on similar requirements in PHENIX and assuming repurposing of much of the equipment, $35K seems reasonable</t>
  </si>
  <si>
    <t xml:space="preserve">Material and labor estimates are for analyses, design and procurement of infrastructure materials to support the sPHENIX Electronics Cooling System.     </t>
  </si>
  <si>
    <t>Too early in design phase for a detailed cost analysis, but based on similar requirements in PHENIX and assuming repurposing of much of the equipment, $65K seems reasonable</t>
  </si>
  <si>
    <t xml:space="preserve">1.  Reuse of existing materials and equipment from PHENIX removal and repurposing (R&amp;R) efforts wherever possible.
2. Labor estimates are for analyses, design and procurement of infrastructure materials to support the sPHENIX Off-Detector/Carriage Safety Subsystems.       </t>
  </si>
  <si>
    <t>Labor and material estimates are for analyses, design and procurement of the sPHENIX Off-Detector Safety Subsystems.</t>
  </si>
  <si>
    <t>$25K for new ODH System needed for Cryo system: ROM estimate. All other off-detector safety systems to be repurposed $7K estimated to effect repurposing.</t>
  </si>
  <si>
    <t>No real modifications needed except to support assembly operations. Estimate $10K for minor modifications.</t>
  </si>
  <si>
    <t xml:space="preserve">Labor and material estimates are for analyses, design and procurement of Assembly Hall components and materials based on existing PHENIX AH components which are similar to those needed for sPHENIX.          
The existing Assembly Hall equipment is mostly adequate for sPHENIX needs and will be repurposed for sPHENIX. Some rework of the existing infrastructure is anticipated as reflected in the estimate. </t>
  </si>
  <si>
    <t>Technical Scope: Evaluate and model the system requiremenrts for the Cryo, Electrical &amp; Control structural supports in the IR.
Work Statement: Gather all relevant information from existing PHENIX documentation.</t>
  </si>
  <si>
    <t>Technical Scope: Evaluate and model the system requiremenrts for the Beampipe/Vacuum Layout in the IR.
Work Statement: Gather all relevant information from existing PHENIX documentation.</t>
  </si>
  <si>
    <t>Technical Scope: Model IR HVAC Thermal Requirementsls in the IR.
Work Statement: Gather all relevant information from existing PHENIX documentation.</t>
  </si>
  <si>
    <t>Technical Scope: Model IR Electronics Cooling Water Distribution Thermal Requirements. 
Work Statement: Gather all relevant information from existing PHENIX documentation.</t>
  </si>
  <si>
    <t>Technical Scope: Analyze Off Detector/Carriage Safety Subsystems Requirements.Work Statement: Gather all relevant information from existing PHENIX documentation.</t>
  </si>
  <si>
    <t>Technical Scope: Analyze Assembly Hall Modification Requirements
Work Statement: Gather all relevant information from existing PHENIX documentation.</t>
  </si>
  <si>
    <t>Technical Scope: Create Structural Support assembly drawings for Cryo Structural supports in the IR
Work Statement: Make appropriate detail drawings for Cryo Structural Supports.</t>
  </si>
  <si>
    <t>Technical Scope: Review the Cryo structural supports design/safety criteria.
Work Statement: Prepare documents and presentations as appropriate for review by CAD Safety Committee..</t>
  </si>
  <si>
    <t>Technical Scope: Address action items from the design and safety reviews.
Work Statement: Evaluate committee action items and address appropriately.</t>
  </si>
  <si>
    <t>Technical Scope: Prepare the procurement package for the Cryo, Electrical &amp; Control structural supports in the IR.
Work Statement: Prepare bid documents and initiate procurement of components.</t>
  </si>
  <si>
    <t>Technical Scope: Evaluate the bid documents for the Cryo, Electrical &amp; Control structural supports in the IR.
Work Statement: Evaluate vendor bids, select vendor, place contract with vendor.</t>
  </si>
  <si>
    <t>Technical Scope: Procure and deliver components to the IR.
Work Statement: Track and manage the procurement of all components for this item.</t>
  </si>
  <si>
    <t>Technical Scope: Perform inspection/acceptance tests for the Cryo, Electrical &amp; Control structural supports in the IR.
Work Statement: Receive, inspect and acceptance test all components for this item as appropriate.</t>
  </si>
  <si>
    <t>Technical Scope: Create Beampipe/Vacuum Envelope Drawings for the IR.
Work Statement: Make appropriate detail drawings for the Beampipe/Vacuum envelope.</t>
  </si>
  <si>
    <t>Technical Scope: Create Beampipe/Vacuum subassembly and detail  Drawings.
Work Statement: Make appropriate detail drawings for the Beampipe/Vacuum subassemblies.</t>
  </si>
  <si>
    <t>Technical Scope: Review Beampipe/Vacuum Design/Safety criteria.
Work Statement: Prepare documents and presentations as appropriate for review by CAD Safety Committee.</t>
  </si>
  <si>
    <t>Technical Scope: Address Action Items from  Beampipe/Vacuum  Design &amp; Safety Reviews.
Work Statement: Evaluate committee action items and address appropriately.</t>
  </si>
  <si>
    <t>Technical Scope: Technical Scope: Prepare the procurement package for the Beampipe/Vacuum Components Procurement Package(s).
Work Statement: Prepare bid documents and initiate procurement of components.</t>
  </si>
  <si>
    <t>Technical Scope: Evaluate &amp; Process Beampipe/Vacuum Components  Bids
Work Statement: Evaluate vendor bids, select vendor, place contract with vendor.</t>
  </si>
  <si>
    <t>Technical Scope: Procure &amp; Deliver Beampipe/Vacuum Components to the IR.
Work Statement: Track and manage the procurement of all components for this item.</t>
  </si>
  <si>
    <t>Technical Scope: Perform Beampipe/vacuum inspection and acceptance tests.
Work Statement: Receive, inspect and acceptance test all components for this item as appropriate.</t>
  </si>
  <si>
    <t>Technical Scope: Create IR HVAC Layout/schematic drawings &amp; Design specifications .
Work Statement: Make appropriate detail drawings for the IR HVAC System.</t>
  </si>
  <si>
    <t>Technical Scope: Review IR HVAC Design/Safety criteria.
Work Statement: Prepare documents and presentations as appropriate for review by CAD Safety Committee.</t>
  </si>
  <si>
    <t>Technical Scope: Address Action Items from IR HVAC Design &amp; Safety Reviews
Work Statement: Evaluate committee action items and address appropriately.</t>
  </si>
  <si>
    <t>Technical Scope: Technical Scope: Prepare the procurement package for the IR HVAC Components Procurement Package(s). 
Work Statement: Prepare bid documents and initiate procurement of components.</t>
  </si>
  <si>
    <t>Technical Scope: Evaluate &amp; Process IR HVAC Components  Bids.
Work Statement: Evaluate endor bids, select vendor, place contract with vendor.</t>
  </si>
  <si>
    <t>Technical Scope: Procure &amp; Deliver IR HVAC Components (leadtime and fabrication included).
Work Statement: Track and manage the procurement of all components for this item.</t>
  </si>
  <si>
    <t>Technical Scope: Perform IR HVAC Components Acceptance tests.
Work Statement: Receive, inspect and acceptance test all components for this item as appropriate.</t>
  </si>
  <si>
    <t>Technical Scope: Create IR Electronics Cooling Water Distribution Layout/Schematic Drawings &amp; Design Specification Documents
Work Statement: Make appropriate detail drawings for the Electronics Cooling Water System.</t>
  </si>
  <si>
    <t>Technical Scope: Review IR Electronics cooling water System Design/Safety criteria
Work Statement: Prepare documents and presentations as appropriate for review by CAD Safety Committee.</t>
  </si>
  <si>
    <t>Technical Scope: Address Action Items from IR Electronics Cooling Water Distribution Design &amp; Safety Reviews.
Work Statement: Evaluate committee action items and address appropriately.</t>
  </si>
  <si>
    <t>Technical Scope: Technical Scope: Prepare  the IR Electronics Cooling Water Distribution System Components Procurement Package(s)
Work Statement: Prepare bid documents and initiate procurement of components.</t>
  </si>
  <si>
    <t>Technical Scope: Evaluate &amp; Process IR Electronics Cooling Water Distribution System Components Bids.
Work Statement: Evaluate vendor bids, select vendor, place contract with vendor.</t>
  </si>
  <si>
    <t>Technical Scope: Procure &amp; Deliver IR Electronics Cooling Water Distribution Components to the IR
Work Statement: Track and manage the procurement of all components for this item.</t>
  </si>
  <si>
    <t>Technical Scope: Perform IR Electronics Cooling Water Distribution System Components Acceptance tests
Work Statement: Receive, inspect and acceptance test all components for this item as appropriate.</t>
  </si>
  <si>
    <t>Technical Scope: Create Schematic Design and Specification Control Documents for Off-Detector/Carriage Safety Subsystems
Work Statement: Make appropriate detail drawings for Off Detector/Carriage Safety Subsystems.</t>
  </si>
  <si>
    <t>Technical Scope: Review Off Detector/Carriage Safety Subsystems Design/Safety
Work Statement: Prepare documents and presentations as appropriate for review by CAD Safety Committee.</t>
  </si>
  <si>
    <t>Technical Scope: Address Action Items from  Off Detector/Carriage Safety Subsystems  Design &amp; Safety Reviews.
Work Statement: Evaluate committee action items and address appropriately.</t>
  </si>
  <si>
    <t>Technical Scope: Prepare Off Detector/Carriage Safety Subsystems Components Procurement Package(s) 
Work Statement: Prepare bid documents and initiate procurement of components.</t>
  </si>
  <si>
    <t>Technical Scope: Evaluate &amp; Process Off Detector/Carriage Safety Subsystems Components Bids.
Work Statement: Evaluate vendor bids, select vendor, place contract with vendor.</t>
  </si>
  <si>
    <t>Technical Scope: Procure &amp; Deliver Off Detector/Carriage Safety Subsystems Components   (leadtime and fabrication included)
Work Statement: Track and manage the procurement of all components for this item..</t>
  </si>
  <si>
    <t>Technical Scope: Perform Off Detector/Carriage Safety Subsystems Components  Acceptanc tests.
Work Statement: Receive, inspect and acceptance test all components for this item as appropriate.</t>
  </si>
  <si>
    <t>Technical Scope: Create Assembly Hall Modifications Schematic Design and Specification Control Documents
Work Statement: Make appropriate detail drawings for Assembly Hall Modifications.</t>
  </si>
  <si>
    <t>Technical Scope: Review Assembly Hall Modifications Design/Safety criteria.
Work Statement: Prepare documents and presentations as appropriate for review by CAD Safety Committee.</t>
  </si>
  <si>
    <t>Technical Scope: Address Action Items from  Assembly Hall Modifications Design &amp; Safety Reviews.
Work Statement: Evaluate committee action items and address appropriately.</t>
  </si>
  <si>
    <t>Technical Scope: Prepare Assembly Hall Modifications Components Procurement Package(s) 
Work Statement: Prepare bid documents and initiate procurement of components.</t>
  </si>
  <si>
    <t>Technical Scope: Evaluate &amp; Process Assembly Hall Modifications Components Bids
Work Statement: Evaluate vendor bids, select vendor, place contract with vendor.</t>
  </si>
  <si>
    <t>Technical Scope: Procure &amp; Deliver Assembly Hall Modifications Components   (leadtime and fabrication included)
Work Statement: Track and manage the procurement of all components for this item.</t>
  </si>
  <si>
    <t>Technical Scope:Perform Assembly Hall Modifications Components Acceptance tests.
Work Statement: Receive, inspect and acceptance test all components for this item as appropriate.</t>
  </si>
  <si>
    <t>sPHENIX Engineers, Technicians, Designers and Scientists; effort is well defined/ L4</t>
  </si>
  <si>
    <t>No Materials required for this task/M1</t>
  </si>
  <si>
    <t>TABLE 1: Labor risk codes</t>
  </si>
  <si>
    <t>Code</t>
  </si>
  <si>
    <t>Type of Estimate</t>
  </si>
  <si>
    <t>L1</t>
  </si>
  <si>
    <t>Actual</t>
  </si>
  <si>
    <t>Actual costs incurred on activities completed to date.</t>
  </si>
  <si>
    <t>L2</t>
  </si>
  <si>
    <t>Level of Effort Tasks</t>
  </si>
  <si>
    <t>0%-20%</t>
  </si>
  <si>
    <t>Support type activities that must be done to support other work activities or the entire project effort, where estimated effort is based on the duration of the activities it is supporting.</t>
  </si>
  <si>
    <t>L3</t>
  </si>
  <si>
    <t>Advanced</t>
  </si>
  <si>
    <t>10%-25%</t>
  </si>
  <si>
    <t>Based on experience with documented identical or nearly identical work. Development of activities, resource requirements, and schedule constraints are highly mature. Technical requirements are very straightforward to achieve.</t>
  </si>
  <si>
    <t>L4</t>
  </si>
  <si>
    <t>Preliminary</t>
  </si>
  <si>
    <t>25%-40%</t>
  </si>
  <si>
    <t>Based on direct experience with similar work. Development of activities, resource requirements, and schedule constraints are defined as preliminary (beyond conceptual) design level. Technical requirements are achievable and with some precedent.</t>
  </si>
  <si>
    <t>L5</t>
  </si>
  <si>
    <t>Conceptual</t>
  </si>
  <si>
    <t>40%-60%</t>
  </si>
  <si>
    <t>Based on expert judgment using some experience as a reference. Development of activities, resource requirements, and schedule constraints are defined at a conceptual level. Technical requirements are moderately challenging.</t>
  </si>
  <si>
    <t>L6</t>
  </si>
  <si>
    <t>Pre-conceptual</t>
  </si>
  <si>
    <t>60%-80%</t>
  </si>
  <si>
    <t>Based on expert judgment without similar  experience. Development of activities, resource requirements, and schedule constraints are defined at a pre-conceptual level. Technical requirements are moderately challenging.</t>
  </si>
  <si>
    <t>L7</t>
  </si>
  <si>
    <t>Rough Estimate</t>
  </si>
  <si>
    <t>80%-100%</t>
  </si>
  <si>
    <t>Based on expert judgment without similar  experience. Development of activities, resource requirements, and schedule constraints is largely incomplete. Technical requirements are challenging.</t>
  </si>
  <si>
    <t>L8</t>
  </si>
  <si>
    <t>Beyond state of the art</t>
  </si>
  <si>
    <t>&gt; 100%</t>
  </si>
  <si>
    <t>No experience available for reference. Activities, resource requirements, and schedule constraints are completely undeveloped. Technical requirements are beyond state of the art.</t>
  </si>
  <si>
    <t>TABLE 2: Material risk codes</t>
  </si>
  <si>
    <t>M1</t>
  </si>
  <si>
    <t>Existing Purchase order</t>
  </si>
  <si>
    <t>Items have been completed or obligated. (Note: Contact Change Orders are considered a Risk and should not be included )</t>
  </si>
  <si>
    <t>M2</t>
  </si>
  <si>
    <t>Procurement for LOE/Oversight work</t>
  </si>
  <si>
    <t>M&amp;S items such as travel, software purchases and upgrades, computers, etc. estimated to support LOE efforts and other work activities.</t>
  </si>
  <si>
    <t>M3</t>
  </si>
  <si>
    <t>Items for which there is a catalog price or recent vendor quote based on a completed or nearly completed design or an existing design with little or no modifications and for which the costs are documented.</t>
  </si>
  <si>
    <t>M4</t>
  </si>
  <si>
    <t>Items that can be readily estimated from a reasonably detailed but not completed design; items adapted from existing designs but with moderate modifications, which have documented costs from past projects. A recent vendor survey (e.g., budgetary quote, vendor RFI response) based on a preliminary design belongs here.</t>
  </si>
  <si>
    <t>M5</t>
  </si>
  <si>
    <t>Items with a documented conceptual level of design; items adapted from existing designs but with extensive modifications, which have documented costs from past projects.</t>
  </si>
  <si>
    <t>M6</t>
  </si>
  <si>
    <t>Pre-conceptual - Common work</t>
  </si>
  <si>
    <t>Items that do not have a documented conceptual design, but do have documented costs from past projects. Use of this estimate type indicates little confidence in the estimate. Its use should be minimized when completing the final estimate.</t>
  </si>
  <si>
    <t>M7</t>
  </si>
  <si>
    <t>Pre-conceptual - Uncommon work</t>
  </si>
  <si>
    <t>Items that do not have a documented conceptual design, and have no documented costs from past projects. Its use should be minimized when completing the final estimate.</t>
  </si>
  <si>
    <t>M8</t>
  </si>
  <si>
    <t>Items that do not have a documented conceptual design, and have no documented costs from past projects. Technical requirements are beyond the state of the art.</t>
  </si>
  <si>
    <t>Note: unburdened costs</t>
  </si>
  <si>
    <t>n/a</t>
  </si>
  <si>
    <t>IR/AH Safety Subsystems Components Work Package</t>
  </si>
  <si>
    <t>Analyze IR/AH Safety Subsystems Requirements</t>
  </si>
  <si>
    <t>Create Schematic Design and Specification Control Documents for IR/AH Safety Subsystems</t>
  </si>
  <si>
    <t>Review IR/AH Safety Subsystems Design/Safety</t>
  </si>
  <si>
    <t>Address Action Items from IR/AH Safety Subsystems  Design &amp; Safety Reviews</t>
  </si>
  <si>
    <t>Design/Safety Reviews Complete, IR/AH Safety Subsystems Components Released for Production</t>
  </si>
  <si>
    <t xml:space="preserve">Prepare IR/AH Safety Subsystems Components Procurement Package(s) </t>
  </si>
  <si>
    <t>Evaluate &amp; Process IR/AH Safety Subsystems Components Bids</t>
  </si>
  <si>
    <t>Procure &amp; Deliver IR/AH Safety Subsystems Components   (leadtime and fabrication included)</t>
  </si>
  <si>
    <t>Perform IR/AH Safety Subsystems Components  Acceptance</t>
  </si>
  <si>
    <t>IR/AH Safety Subsystems Components   Ready for Installation</t>
  </si>
  <si>
    <t>Assembly Hall Modifications</t>
  </si>
  <si>
    <t>Description of this Control Account:</t>
  </si>
  <si>
    <t>Work Package Description</t>
  </si>
  <si>
    <t>Material Cost for this Work Package</t>
  </si>
  <si>
    <t>Project Labor Cost by Resource Category</t>
  </si>
  <si>
    <t>Total Labor Cost</t>
  </si>
  <si>
    <t>Return to Navigation Page</t>
  </si>
  <si>
    <t>Return to Navigation Sheet</t>
  </si>
  <si>
    <t xml:space="preserve">      </t>
  </si>
  <si>
    <t>Total Labor Cost for Work Package</t>
  </si>
  <si>
    <t>Total Material</t>
  </si>
  <si>
    <t>Create Cryo Routing in IR Layout Drawings</t>
  </si>
  <si>
    <t xml:space="preserve">Cost summary for this work package is limited to hardware and installation specific tooling and fixtures for infrastructure installation tasks as indicated in the "Dictionary Definition" section above.   </t>
  </si>
  <si>
    <t>Facility Support Systems</t>
  </si>
  <si>
    <t xml:space="preserve">1.  Reuse of existing materials and equipment from PHENIX removal and repurposing (R&amp;R) efforts wherever possible.
2. Labor estimates are for analyses, design and procurement of infrastructure materials to support the sPHENIX detector subsystems. 
3.  Chillers, Gas system source, distribution, and other services are covered by this control acounts (see WBS 2.09) or the individual detector subsystems or the Magnet subsystem. More detailed explanation for this division of responsibility is provided in the BoE's for the individual work packages under this control account. (see the navigation page to access the work package BoE;'s.
</t>
  </si>
  <si>
    <t>Scientist (hrs)</t>
  </si>
  <si>
    <t>Engineer/Professional (hrs)</t>
  </si>
  <si>
    <t>Designer/Drafter (hrs)</t>
  </si>
  <si>
    <t>Technicians (hrs)</t>
  </si>
  <si>
    <t>Bargaining Unit Trades (hrs)</t>
  </si>
  <si>
    <t>Materials and Supplies
$</t>
  </si>
  <si>
    <t>RISK CODE/%</t>
  </si>
  <si>
    <t>Labor Description/Risk Code</t>
  </si>
  <si>
    <t>Material Description/Risk Code</t>
  </si>
  <si>
    <t>Hours for each Resource Category by WBS#</t>
  </si>
  <si>
    <t xml:space="preserve">Designer/
Tech
JOBSHOP </t>
  </si>
  <si>
    <t>hrs</t>
  </si>
  <si>
    <t>Resource Summary for Facility Support Systems, Safety Systems and Non-IR Infrastructure
in Hours by Resource Type</t>
  </si>
  <si>
    <t>Hours</t>
  </si>
  <si>
    <t>Resource summary for this work package resource requirements in Hours by Resource Category</t>
  </si>
  <si>
    <t>hours</t>
  </si>
  <si>
    <t>Total Labor Costs for this work package by Resource Catgory</t>
  </si>
  <si>
    <t>checksum for hours</t>
  </si>
  <si>
    <t>estimate uncertainty</t>
  </si>
  <si>
    <t>Labor estimate uncertainty:</t>
  </si>
  <si>
    <t>Material estimate uncertainty:</t>
  </si>
  <si>
    <t>Total Labor cost with estimate uncertainty</t>
  </si>
  <si>
    <t>Total Material Cost with estimate uncertainty</t>
  </si>
  <si>
    <t>Control account 1.9.2 Bottoms Up Composite estimate uncertainty (%)</t>
  </si>
  <si>
    <t xml:space="preserve">Rough order of magnitude estimate, but the work is fairly predictable based on similar previous projects. 25% estimate uncertainty is reasonable. </t>
  </si>
  <si>
    <t xml:space="preserve">Rough order of magnitude estimate, but the work is fairly predictable based on similar previous projects. 25% estimate uncertainty is reasonable./M4 </t>
  </si>
  <si>
    <t>Total Labor w/estimate uncertainty</t>
  </si>
  <si>
    <t>Total  material w/estimate uncertainty</t>
  </si>
  <si>
    <t>Effective Labor estimate uncertainty for this Work Package</t>
  </si>
  <si>
    <t>Effective Material estimate uncertainty for this Work Package</t>
  </si>
  <si>
    <t>Item estimate uncertainty</t>
  </si>
  <si>
    <t>Wt estimate uncertainty</t>
  </si>
  <si>
    <t>Total w/ estimate uncertainty</t>
  </si>
  <si>
    <t>Grand Total w/ estimate uncertainty</t>
  </si>
  <si>
    <t>Rough order of magnitude estimate, but the work is fairly early though based on similar previous projects. 40% estimate uncertainty is reasonable./M45</t>
  </si>
  <si>
    <t>Rough order of magnitude estimate, but the work is fairly early though based on similar previous projects. 40% estimate uncertainty is reasonable./M5</t>
  </si>
  <si>
    <t>estimate uncertainty %</t>
  </si>
  <si>
    <t xml:space="preserve">Estimates for the labor and material described in this Control account are currently based on Engineering estimates and analyses of infrastructure concepts based on evolving design of the individual subsystems. estimate uncertainty is assigned to each detail in each work package. The overall material estimate uncertainty for this control account is determined by a weight averaged summation ("bottoms up") of the estimate uncertainties for the individual work packages.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</si>
  <si>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</si>
  <si>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2.04.02: Facility Support Systems</t>
  </si>
  <si>
    <t>Total  for CA 2.04.02</t>
  </si>
  <si>
    <t>2.04.02</t>
  </si>
  <si>
    <t>2.04.02.01</t>
  </si>
  <si>
    <t>2.04.02.02</t>
  </si>
  <si>
    <t>2.04.02.03</t>
  </si>
  <si>
    <t>2.04.02.04</t>
  </si>
  <si>
    <t>2.04.02.05</t>
  </si>
  <si>
    <t>2.04.02.06</t>
  </si>
  <si>
    <t xml:space="preserve">Technical Scope:
WBS 2.04.02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Magnet Cryo, Electrical &amp; Control Structural Support in IR  
2.   Beampipe/Vacuum
3.   IR HVAC
4.   IR Electronics Cooling Water Distribution System
5.   IR/AH Safety Subsystems Components    
6.   Assembly Hall Modifications  
Work Statement:
The actual installation of  these components and equipment will take place at the sPHENIX experiment complex at building 1008 and is covered in the sPHENIX 2.05.01 control account. There are 6 work packages included in this control account. Each work package has its own separate Basis of Estimate (BoE) document elsewhere in this workbook. These documents can be accessed from the Navigation page in this workbook. (see link below). </t>
  </si>
  <si>
    <t>This estimate covers the labor and material cost estimates for the following:
1.  Labor involved in planning, design and procurement of infrastructure equipment and components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</si>
  <si>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This estimate covers the labor and material cost estimates for the following:
1.  Labor involved in planning, design and procurement of Cryogenic piping and controls wiring supports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</si>
  <si>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 xml:space="preserve">Technical Scope:
This work package encompasses all scientific, engineering and technical staff efforts to plan and supervise all aspects of the sPHENIX Beampipe and vacuum equipment.
Work Statement:
This work package includes the following tasks:
1.  Evaluate the beampipe and vacuum needs for the sPHENIX detector
2. Design beampipe sections and beampipe supports and create appropriate drawings required to meet the specifications in 1.
3. Procure the beampipe components.
4. Deliver to sPHENIX complex at building 1008 for installation 
 NOTE: - Installation of these components is not included here; that is part of WBS 2.05 </t>
  </si>
  <si>
    <t>This estimate covers the labor and material cost estimates for the following:
1.  Rework of the central berylium beampipe
2. Two stages of transition beampipes (from 40 mm to 3 inch OD and from 3 inch to 5 inch OD beampipes) both north and south of the berylium beampipe. 
3. Bellows both north and south of the berylium section.
4. additional beampipe sections ("spools") as necessary to connect to existic RHIC beampipe.
5.  Supporting fixtures as required to support and position the beampipe sections.
 All labor for installation of these beampipe components and equipment is covered by WBS 2.05.01 (Integration and Installation). Supplies, fixtures, tooling and related materials used only for installation of these items are also covered by WBS 2.05.01.</t>
  </si>
  <si>
    <t>Technical Scope:
This work package encompasses all scientific, engineering and technical staff efforts to plan and supervise all aspects of the sPHENIX IR HAC equipment requirements. 
Work Statement:
This work package includes the following tasks:
1 Evaluate the existing PHENIX IR HVAC system for adequate cooling of the new sPHENIX detector.
2. Design modifications or replacements, as required for air handlers, heaters, ductwork and refrigerant piping, etc.
3. Procure the necessary equipment to upgrade the existing HVAC temperature and humidity control system
4. Deliver all components and equipment to sPHENIX complex at building 1008 for installation 
 NOTE: - Installation of these components is not included here; that is part of WBS 2.05.</t>
  </si>
  <si>
    <t>This estimate covers the labor and material cost estimates for the following:
1.  Labor involved in planning, design and procurement of HVAC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</si>
  <si>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Technical Scope:
This work package encompasses all scientific, engineering and technical staff efforts to plan and supervise all aspects of the sPHENIX IR Electronics Cooling Water Distribution equipment.
Work Statement:
This work package includes the following tasks:
1 Evaluate the existing PHENIX Electronics Cooling Water System to adequately cool the sPHENIX detector.
2. Design modifications or replacements, as required for pumps, supply &amp; return piping and heat exchangers.
3. Procure the necessary equipment to upgrade the existing temperature, pressure and flow control system.
4. Deliver all components and equipment to sPHENIX complex at building 1008 for installation 
 NOTE: - Installation of these components is not included here; that is part of WBS 2.05.  </t>
  </si>
  <si>
    <t>This estimate covers the labor and material cost estimates for the following:
1.  Labor involved in planning, design and procurement of pumps, heat exchangers, piping and controls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</si>
  <si>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Assembly Hall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</si>
  <si>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2.03.01: Detector Mechanical 
and Support System</t>
  </si>
  <si>
    <t>2.04.01: Detector Support Systems</t>
  </si>
  <si>
    <t>2.03 &amp; 2.04: Infrastructure</t>
  </si>
  <si>
    <t xml:space="preserve">Technical Scope:
This work package encompasses all scientific, engineering and technical staff efforts to plan and supervise all aspects of the sPHENIXMagnet cryogenics, electrical and control structural supports. Design of cryogenic, electrical and control services and equipment is not part of this work package (see WBS 2.02 Magnet subsystem for info on those components).
Work Statement:
This work package includes the following tasks:
1.  Design an integrated support conceptual design for Cryogenic piping and controls wiring for the sPHENIX Magnet contained inside the Building 1008 Intersection Region (IR).
2. Create farication drawings for supports and related components. 
3. Procure parts
4. Deliver to sPHENIX complex at building 1008 for installation 
 NOTES: 
- The approximate 25 meter path will route from the west wall of the IR to the Magnet Valve Box which contains the refrigerated helium gas and control wiring connection points.
- All Cryo lines, Magnet power and monitoring cables and related equipment are not included here; those items are part of WBS 2.02
- Installation of these components is not included here; that is part of WBS 2.05. 
</t>
  </si>
  <si>
    <t xml:space="preserve">Technical Scope:
This work package encompasses all scientific, engineering and technical staff efforts to plan and supervise all aspects of the specification and design of the off-detector/carriage safety subsystems including in related SMCS, ODH, Fire, Smoke and Radiation safety systems.  (Note On-detector/carriage safety subsystems are covered in work package WBS 2.04.01.05.)
Work Statement:
This work package includes the following tasks:
1 Design the individual Off Detector "Safety Monitor and Control Systems" (SMCS) to protect the sPHENIX subsystems from faults.
2. Design the new ODH detection system for personnel protection from a magnet quench. 
2. Procure the necessary equipment to upgrade the existing On-Detector SMCS control system and new ODH system.
3. Deliver all components and equipment to sPHENIX complex at building 1008 for installation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</si>
  <si>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Assembly Hall generic equipment/infrastructure required to support the sPHENIX upgrade. (Note IR infrastructure, detector specific equipment and services, tooling, fixtures and services specifically designed for the subsytems is not part of this work package). (See the work packages associated with the individual subsystems, WBS 1.02 through 1.07, WBS 2.05, WBS 3.01 and 3.02 and the other work packages in WBS 2.09 for information on these specific items.)
Work Statement:
This work package includes the following tasks:
1.   Analyze Assembly Hall Requirements
2.   Create Assembly Hall modifications Schematic Design and Specification Control Documents
3.   Review Assembly Hall modifications for Design/Safety; adress action items
4.   Prepare Assembly Hall modifications Procurement Package(s)
5.   Evaluate &amp; Process Assembly Hall modifications Bids
6.   Procure &amp; Deliver Assembly Hall modifications (leadtime and fabrication included)
7.   PerformAssembly Hall modifications Acceptance
 NOTE: - Installation of these components is not included here; that is part of WBS 2.05. </t>
  </si>
  <si>
    <t xml:space="preserve">  </t>
  </si>
  <si>
    <t>Total Unburdened Material Cost for CA # 2.04.02 =</t>
  </si>
  <si>
    <t>.</t>
  </si>
  <si>
    <t>S337400</t>
  </si>
  <si>
    <t>S337500</t>
  </si>
  <si>
    <t>S337600</t>
  </si>
  <si>
    <t>S337700</t>
  </si>
  <si>
    <t>S337800</t>
  </si>
  <si>
    <t>S337900</t>
  </si>
  <si>
    <t>S338100</t>
  </si>
  <si>
    <t>S338200</t>
  </si>
  <si>
    <t>S338500</t>
  </si>
  <si>
    <t>S338600</t>
  </si>
  <si>
    <t>S337300 /S337310</t>
  </si>
  <si>
    <t>S338000 /S337200</t>
  </si>
  <si>
    <t>S338900</t>
  </si>
  <si>
    <t>S339010 /S339000</t>
  </si>
  <si>
    <t>S339100 /S339110</t>
  </si>
  <si>
    <t>S339200  /S338300  /s339210</t>
  </si>
  <si>
    <t xml:space="preserve">s339300 /S339310  </t>
  </si>
  <si>
    <t>S339400</t>
  </si>
  <si>
    <t>S338400 /S338410</t>
  </si>
  <si>
    <t>S338700 S338710</t>
  </si>
  <si>
    <t>S338800 S338810</t>
  </si>
  <si>
    <t>S339600</t>
  </si>
  <si>
    <t>S339700</t>
  </si>
  <si>
    <t>S339800</t>
  </si>
  <si>
    <t>S339900</t>
  </si>
  <si>
    <t>S340000</t>
  </si>
  <si>
    <t>S340100</t>
  </si>
  <si>
    <t>S340200</t>
  </si>
  <si>
    <t>S340400</t>
  </si>
  <si>
    <t>S340500</t>
  </si>
  <si>
    <t>S340300 /S339500</t>
  </si>
  <si>
    <t>s340700  /s340710</t>
  </si>
  <si>
    <t>S340800</t>
  </si>
  <si>
    <t>S340900</t>
  </si>
  <si>
    <t>S341000</t>
  </si>
  <si>
    <t>S341100</t>
  </si>
  <si>
    <t>S341200</t>
  </si>
  <si>
    <t>S341300</t>
  </si>
  <si>
    <t>S341400 /S340600</t>
  </si>
  <si>
    <t>S341500</t>
  </si>
  <si>
    <t>S341600</t>
  </si>
  <si>
    <t>S341800 /S341810</t>
  </si>
  <si>
    <t>S341900</t>
  </si>
  <si>
    <t>S342000</t>
  </si>
  <si>
    <t>S342100</t>
  </si>
  <si>
    <t>S342200</t>
  </si>
  <si>
    <t>S342300</t>
  </si>
  <si>
    <t>S342400</t>
  </si>
  <si>
    <t>S342500  /S341700</t>
  </si>
  <si>
    <t>S342600</t>
  </si>
  <si>
    <t>S342700</t>
  </si>
  <si>
    <t>S342900</t>
  </si>
  <si>
    <t>S343000</t>
  </si>
  <si>
    <t>S343100</t>
  </si>
  <si>
    <t>S343200</t>
  </si>
  <si>
    <t>S343300</t>
  </si>
  <si>
    <t>S343400</t>
  </si>
  <si>
    <t>S343500</t>
  </si>
  <si>
    <t>S342800 /S343600</t>
  </si>
  <si>
    <t>S343700</t>
  </si>
  <si>
    <t>S343800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</si>
</sst>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quot;$&quot;#,##0.00;\-&quot;$&quot;#,##0.00"/>
    <numFmt numFmtId="165" formatCode="_-&quot;$&quot;* #,##0.00_-;\-&quot;$&quot;* #,##0.00_-;_-&quot;$&quot;* &quot;-&quot;??_-;_-@_-"/>
    <numFmt numFmtId="166" formatCode="&quot;$&quot;#,##0.00"/>
    <numFmt numFmtId="167" formatCode="&quot;$&quot;#,##0"/>
    <numFmt numFmtId="168" formatCode="00000"/>
  </numFmts>
  <fonts count="65">
    <font>
      <sz val="12"/>
      <color theme="1"/>
      <name val="Calibri"/>
      <family val="2"/>
      <scheme val="minor"/>
    </font>
    <font>
      <sz val="12"/>
      <color theme="1"/>
      <name val="Calibri"/>
      <family val="2"/>
      <scheme val="minor"/>
    </font>
    <font>
      <sz val="12"/>
      <color theme="1"/>
      <name val="Calibri"/>
      <family val="2"/>
      <scheme val="minor"/>
    </font>
    <font>
      <b/>
      <sz val="12"/>
      <color indexed="8"/>
      <name val="Calibri"/>
      <family val="2"/>
    </font>
    <font>
      <b/>
      <sz val="16"/>
      <color indexed="8"/>
      <name val="Calibri"/>
    </font>
    <font>
      <b/>
      <sz val="11"/>
      <color theme="0"/>
      <name val="Calibri"/>
      <family val="2"/>
      <scheme val="minor"/>
    </font>
    <font>
      <sz val="11"/>
      <color rgb="FF006100"/>
      <name val="Calibri"/>
      <family val="2"/>
      <scheme val="minor"/>
    </font>
    <font>
      <sz val="11"/>
      <color rgb="FF3F3F76"/>
      <name val="Calibri"/>
      <family val="2"/>
      <scheme val="minor"/>
    </font>
    <font>
      <b/>
      <sz val="12"/>
      <color theme="1"/>
      <name val="Calibri"/>
      <family val="2"/>
      <scheme val="minor"/>
    </font>
    <font>
      <b/>
      <sz val="14"/>
      <name val="Calibri"/>
      <scheme val="minor"/>
    </font>
    <font>
      <b/>
      <sz val="12"/>
      <color rgb="FF000000"/>
      <name val="Calibri"/>
      <family val="2"/>
      <scheme val="minor"/>
    </font>
    <font>
      <b/>
      <sz val="16"/>
      <color theme="1"/>
      <name val="Calibri"/>
      <scheme val="minor"/>
    </font>
    <font>
      <sz val="12"/>
      <color rgb="FF000000"/>
      <name val="Calibri"/>
      <scheme val="minor"/>
    </font>
    <font>
      <b/>
      <i/>
      <sz val="12"/>
      <color theme="1"/>
      <name val="Calibri"/>
      <scheme val="minor"/>
    </font>
    <font>
      <sz val="12"/>
      <color theme="1"/>
      <name val="Calibri"/>
      <family val="2"/>
    </font>
    <font>
      <b/>
      <sz val="12"/>
      <color theme="1"/>
      <name val="Calibri"/>
      <family val="2"/>
    </font>
    <font>
      <b/>
      <sz val="14"/>
      <color theme="1"/>
      <name val="Calibri"/>
      <scheme val="minor"/>
    </font>
    <font>
      <sz val="12"/>
      <name val="Calibri"/>
      <scheme val="minor"/>
    </font>
    <font>
      <sz val="96"/>
      <color theme="1"/>
      <name val="Calibri"/>
      <scheme val="minor"/>
    </font>
    <font>
      <b/>
      <sz val="18"/>
      <color theme="1"/>
      <name val="Calibri"/>
      <scheme val="minor"/>
    </font>
    <font>
      <u/>
      <sz val="12"/>
      <color theme="10"/>
      <name val="Calibri"/>
      <family val="2"/>
      <scheme val="minor"/>
    </font>
    <font>
      <u/>
      <sz val="12"/>
      <color theme="11"/>
      <name val="Calibri"/>
      <family val="2"/>
      <scheme val="minor"/>
    </font>
    <font>
      <b/>
      <sz val="14"/>
      <color indexed="8"/>
      <name val="Calibri"/>
    </font>
    <font>
      <sz val="14"/>
      <color theme="1"/>
      <name val="Calibri"/>
    </font>
    <font>
      <b/>
      <sz val="20"/>
      <color theme="1"/>
      <name val="Calibri"/>
      <scheme val="minor"/>
    </font>
    <font>
      <b/>
      <sz val="28"/>
      <color rgb="FF006100"/>
      <name val="Calibri"/>
      <scheme val="minor"/>
    </font>
    <font>
      <b/>
      <sz val="24"/>
      <color theme="1"/>
      <name val="Calibri"/>
      <scheme val="minor"/>
    </font>
    <font>
      <sz val="20"/>
      <color theme="1"/>
      <name val="Calibri"/>
      <scheme val="minor"/>
    </font>
    <font>
      <sz val="14"/>
      <color theme="1"/>
      <name val="Calibri"/>
      <scheme val="minor"/>
    </font>
    <font>
      <sz val="60"/>
      <color theme="1"/>
      <name val="Calibri"/>
      <scheme val="minor"/>
    </font>
    <font>
      <sz val="11"/>
      <color theme="1"/>
      <name val="Calibri"/>
      <family val="2"/>
      <scheme val="minor"/>
    </font>
    <font>
      <u/>
      <sz val="11"/>
      <color theme="10"/>
      <name val="Calibri"/>
      <family val="2"/>
      <scheme val="minor"/>
    </font>
    <font>
      <sz val="11"/>
      <name val="Calibri"/>
      <family val="2"/>
      <scheme val="minor"/>
    </font>
    <font>
      <sz val="12"/>
      <color rgb="FFFF0000"/>
      <name val="Calibri"/>
      <family val="2"/>
      <scheme val="minor"/>
    </font>
    <font>
      <b/>
      <sz val="14"/>
      <color theme="1"/>
      <name val="Calibri"/>
    </font>
    <font>
      <b/>
      <sz val="14"/>
      <name val="Calibri"/>
    </font>
    <font>
      <sz val="12"/>
      <color theme="1"/>
      <name val="Calibri (Body)"/>
    </font>
    <font>
      <sz val="8"/>
      <name val="Calibri"/>
      <family val="2"/>
      <scheme val="minor"/>
    </font>
    <font>
      <b/>
      <sz val="14"/>
      <color rgb="FF000000"/>
      <name val="Calibri"/>
      <scheme val="minor"/>
    </font>
    <font>
      <b/>
      <u/>
      <sz val="14"/>
      <color theme="1"/>
      <name val="Calibri"/>
      <scheme val="minor"/>
    </font>
    <font>
      <b/>
      <i/>
      <u/>
      <sz val="12"/>
      <color theme="10"/>
      <name val="Calibri"/>
      <scheme val="minor"/>
    </font>
    <font>
      <b/>
      <i/>
      <sz val="12"/>
      <color theme="5" tint="-0.249977111117893"/>
      <name val="Calibri"/>
      <scheme val="minor"/>
    </font>
    <font>
      <b/>
      <sz val="11"/>
      <name val="Calibri"/>
      <scheme val="minor"/>
    </font>
    <font>
      <b/>
      <u/>
      <sz val="16"/>
      <color theme="1"/>
      <name val="Calibri"/>
      <scheme val="minor"/>
    </font>
    <font>
      <b/>
      <u/>
      <sz val="16"/>
      <name val="Calibri"/>
      <scheme val="minor"/>
    </font>
    <font>
      <b/>
      <sz val="12"/>
      <name val="Calibri"/>
      <scheme val="minor"/>
    </font>
    <font>
      <sz val="14"/>
      <name val="Calibri"/>
      <scheme val="minor"/>
    </font>
    <font>
      <b/>
      <sz val="14"/>
      <color rgb="FF006100"/>
      <name val="Calibri"/>
      <scheme val="minor"/>
    </font>
    <font>
      <b/>
      <i/>
      <u/>
      <sz val="14"/>
      <color theme="10"/>
      <name val="Calibri"/>
      <scheme val="minor"/>
    </font>
    <font>
      <b/>
      <i/>
      <sz val="18"/>
      <color theme="1"/>
      <name val="Times New Roman"/>
    </font>
    <font>
      <i/>
      <sz val="12"/>
      <color theme="1"/>
      <name val="Times New Roman"/>
    </font>
    <font>
      <sz val="12"/>
      <color theme="1"/>
      <name val="Times New Roman"/>
    </font>
    <font>
      <b/>
      <sz val="12"/>
      <color theme="1"/>
      <name val="Times New Roman"/>
    </font>
    <font>
      <sz val="18"/>
      <color theme="1"/>
      <name val="Calibri"/>
      <scheme val="minor"/>
    </font>
    <font>
      <sz val="12"/>
      <color theme="1"/>
      <name val="Cambria"/>
    </font>
    <font>
      <sz val="28"/>
      <color theme="1"/>
      <name val="Calibri"/>
      <scheme val="minor"/>
    </font>
    <font>
      <sz val="14"/>
      <color rgb="FF000000"/>
      <name val="Calibri"/>
      <scheme val="minor"/>
    </font>
    <font>
      <b/>
      <sz val="16"/>
      <color rgb="FF000000"/>
      <name val="Calibri"/>
      <scheme val="minor"/>
    </font>
    <font>
      <sz val="14"/>
      <color theme="4" tint="-0.499984740745262"/>
      <name val="Calibri"/>
      <scheme val="minor"/>
    </font>
    <font>
      <b/>
      <u/>
      <sz val="12"/>
      <color theme="1"/>
      <name val="Calibri"/>
      <scheme val="minor"/>
    </font>
    <font>
      <b/>
      <i/>
      <u/>
      <sz val="16"/>
      <color theme="10"/>
      <name val="Calibri"/>
      <scheme val="minor"/>
    </font>
    <font>
      <sz val="14"/>
      <color rgb="FF006100"/>
      <name val="Calibri"/>
      <scheme val="minor"/>
    </font>
    <font>
      <b/>
      <sz val="14"/>
      <color theme="1"/>
      <name val="Calibri"/>
      <family val="2"/>
      <scheme val="minor"/>
    </font>
    <font>
      <sz val="14"/>
      <color theme="1"/>
      <name val="Calibri"/>
      <family val="2"/>
      <scheme val="minor"/>
    </font>
    <font>
      <b/>
      <u/>
      <sz val="12"/>
      <color theme="1"/>
      <name val="Calibri"/>
      <family val="2"/>
      <scheme val="minor"/>
    </font>
  </fonts>
  <fills count="31">
    <fill>
      <patternFill patternType="none"/>
    </fill>
    <fill>
      <patternFill patternType="gray125"/>
    </fill>
    <fill>
      <patternFill patternType="solid">
        <fgColor rgb="FFA5A5A5"/>
      </patternFill>
    </fill>
    <fill>
      <patternFill patternType="solid">
        <fgColor rgb="FFC6EFCE"/>
      </patternFill>
    </fill>
    <fill>
      <patternFill patternType="solid">
        <fgColor rgb="FFFFCC99"/>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theme="2" tint="-9.9978637043366805E-2"/>
        <bgColor indexed="64"/>
      </patternFill>
    </fill>
    <fill>
      <patternFill patternType="solid">
        <fgColor rgb="FFC3FEFE"/>
        <bgColor indexed="64"/>
      </patternFill>
    </fill>
    <fill>
      <patternFill patternType="solid">
        <fgColor rgb="FFC3FEFE"/>
        <bgColor rgb="FF000000"/>
      </patternFill>
    </fill>
    <fill>
      <patternFill patternType="solid">
        <fgColor rgb="FFB8FFFD"/>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9D9D9"/>
        <bgColor rgb="FF000000"/>
      </patternFill>
    </fill>
    <fill>
      <patternFill patternType="solid">
        <fgColor rgb="FFB9FFFE"/>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F2F2F2"/>
        <bgColor rgb="FF000000"/>
      </patternFill>
    </fill>
    <fill>
      <patternFill patternType="solid">
        <fgColor theme="4" tint="0.79998168889431442"/>
        <bgColor indexed="64"/>
      </patternFill>
    </fill>
    <fill>
      <patternFill patternType="solid">
        <fgColor rgb="FFFFFFFF"/>
        <bgColor rgb="FF000000"/>
      </patternFill>
    </fill>
    <fill>
      <patternFill patternType="solid">
        <fgColor rgb="FFDAEEF3"/>
        <bgColor rgb="FF000000"/>
      </patternFill>
    </fill>
    <fill>
      <patternFill patternType="solid">
        <fgColor theme="0" tint="-0.14999847407452621"/>
        <bgColor rgb="FF000000"/>
      </patternFill>
    </fill>
    <fill>
      <patternFill patternType="solid">
        <fgColor theme="0" tint="-4.9989318521683403E-2"/>
        <bgColor rgb="FF000000"/>
      </patternFill>
    </fill>
    <fill>
      <patternFill patternType="solid">
        <fgColor rgb="FFACFFFD"/>
        <bgColor indexed="64"/>
      </patternFill>
    </fill>
    <fill>
      <patternFill patternType="solid">
        <fgColor theme="8" tint="0.79998168889431442"/>
        <bgColor indexed="64"/>
      </patternFill>
    </fill>
    <fill>
      <patternFill patternType="solid">
        <fgColor theme="0" tint="-0.249977111117893"/>
        <bgColor indexed="64"/>
      </patternFill>
    </fill>
  </fills>
  <borders count="69">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medium">
        <color auto="1"/>
      </right>
      <top style="thin">
        <color auto="1"/>
      </top>
      <bottom style="medium">
        <color auto="1"/>
      </bottom>
      <diagonal/>
    </border>
    <border>
      <left/>
      <right/>
      <top/>
      <bottom style="thin">
        <color auto="1"/>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style="medium">
        <color auto="1"/>
      </left>
      <right/>
      <top/>
      <bottom style="thin">
        <color auto="1"/>
      </bottom>
      <diagonal/>
    </border>
    <border>
      <left/>
      <right style="thin">
        <color auto="1"/>
      </right>
      <top style="thin">
        <color auto="1"/>
      </top>
      <bottom style="thin">
        <color auto="1"/>
      </bottom>
      <diagonal/>
    </border>
    <border>
      <left style="thick">
        <color rgb="FF000000"/>
      </left>
      <right style="thick">
        <color rgb="FF000000"/>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style="thick">
        <color rgb="FF000000"/>
      </right>
      <top/>
      <bottom style="thick">
        <color rgb="FF000000"/>
      </bottom>
      <diagonal/>
    </border>
    <border>
      <left/>
      <right style="thick">
        <color rgb="FF000000"/>
      </right>
      <top/>
      <bottom style="thick">
        <color rgb="FF000000"/>
      </bottom>
      <diagonal/>
    </border>
    <border>
      <left/>
      <right style="medium">
        <color rgb="FF000000"/>
      </right>
      <top style="medium">
        <color auto="1"/>
      </top>
      <bottom/>
      <diagonal/>
    </border>
    <border>
      <left/>
      <right style="medium">
        <color rgb="FF000000"/>
      </right>
      <top/>
      <bottom style="medium">
        <color auto="1"/>
      </bottom>
      <diagonal/>
    </border>
  </borders>
  <cellStyleXfs count="424">
    <xf numFmtId="0" fontId="0" fillId="0" borderId="0"/>
    <xf numFmtId="0" fontId="5" fillId="2" borderId="17" applyNumberFormat="0" applyAlignment="0" applyProtection="0"/>
    <xf numFmtId="0" fontId="6" fillId="3" borderId="0" applyNumberFormat="0" applyBorder="0" applyAlignment="0" applyProtection="0"/>
    <xf numFmtId="0" fontId="7" fillId="4" borderId="16" applyNumberFormat="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30" fillId="0" borderId="0"/>
    <xf numFmtId="0" fontId="3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9" fontId="2" fillId="0" borderId="0" applyFon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165" fontId="1" fillId="0" borderId="0" applyFon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cellStyleXfs>
  <cellXfs count="1033">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left" wrapText="1"/>
    </xf>
    <xf numFmtId="0" fontId="0" fillId="0" borderId="0" xfId="0" applyAlignment="1">
      <alignment horizontal="left" vertical="top" wrapText="1" indent="2"/>
    </xf>
    <xf numFmtId="0" fontId="0" fillId="0" borderId="0" xfId="0" applyAlignment="1">
      <alignment horizontal="left" wrapText="1" indent="2"/>
    </xf>
    <xf numFmtId="0" fontId="0" fillId="0" borderId="0" xfId="0" applyAlignment="1">
      <alignment horizontal="left" vertical="center" wrapText="1"/>
    </xf>
    <xf numFmtId="49" fontId="0" fillId="0" borderId="0" xfId="0" applyNumberFormat="1" applyAlignment="1">
      <alignment horizontal="left" vertical="center" wrapText="1"/>
    </xf>
    <xf numFmtId="49" fontId="0" fillId="0" borderId="0" xfId="0" applyNumberFormat="1" applyAlignment="1">
      <alignment horizontal="center" vertical="center" wrapText="1"/>
    </xf>
    <xf numFmtId="0" fontId="0" fillId="0" borderId="0" xfId="0" applyAlignment="1">
      <alignment horizontal="left" vertical="center" indent="2"/>
    </xf>
    <xf numFmtId="0" fontId="12" fillId="0" borderId="0" xfId="0" applyFont="1" applyAlignment="1">
      <alignment horizontal="left" vertical="center" indent="2"/>
    </xf>
    <xf numFmtId="0" fontId="18" fillId="0" borderId="0" xfId="0" applyFont="1" applyAlignment="1">
      <alignment horizontal="center" vertical="center" textRotation="90"/>
    </xf>
    <xf numFmtId="0" fontId="3" fillId="0" borderId="0" xfId="0" applyFont="1" applyAlignment="1">
      <alignment horizontal="left" vertical="center" wrapText="1"/>
    </xf>
    <xf numFmtId="0" fontId="0" fillId="0" borderId="0" xfId="0" applyAlignment="1" applyProtection="1">
      <alignment horizontal="left"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7" borderId="11" xfId="0" applyFill="1" applyBorder="1" applyProtection="1">
      <protection locked="0"/>
    </xf>
    <xf numFmtId="0" fontId="0" fillId="9" borderId="0" xfId="0" applyFill="1" applyAlignment="1">
      <alignment horizontal="center" vertical="center" wrapText="1"/>
    </xf>
    <xf numFmtId="0" fontId="7" fillId="9" borderId="0" xfId="3" applyFill="1" applyBorder="1" applyAlignment="1">
      <alignment horizontal="center" vertical="center" wrapText="1"/>
    </xf>
    <xf numFmtId="0" fontId="0" fillId="9" borderId="8" xfId="0" applyFill="1" applyBorder="1"/>
    <xf numFmtId="0" fontId="0" fillId="9" borderId="13" xfId="0" applyFill="1" applyBorder="1"/>
    <xf numFmtId="0" fontId="0" fillId="9" borderId="14" xfId="0" applyFill="1" applyBorder="1"/>
    <xf numFmtId="0" fontId="18" fillId="9" borderId="11" xfId="0" applyFont="1" applyFill="1" applyBorder="1" applyAlignment="1">
      <alignment horizontal="center" vertical="center" textRotation="90"/>
    </xf>
    <xf numFmtId="0" fontId="0" fillId="9" borderId="11" xfId="0" applyFill="1" applyBorder="1" applyAlignment="1">
      <alignment horizontal="center" vertical="center" wrapText="1"/>
    </xf>
    <xf numFmtId="0" fontId="0" fillId="9" borderId="0" xfId="0" quotePrefix="1" applyFill="1" applyAlignment="1">
      <alignment horizontal="left" vertical="center" indent="1"/>
    </xf>
    <xf numFmtId="0" fontId="0" fillId="9" borderId="7" xfId="0" applyFill="1" applyBorder="1" applyAlignment="1">
      <alignment horizontal="left" vertical="center"/>
    </xf>
    <xf numFmtId="0" fontId="0" fillId="9" borderId="7" xfId="0" applyFill="1" applyBorder="1" applyAlignment="1">
      <alignment horizontal="left" wrapText="1"/>
    </xf>
    <xf numFmtId="0" fontId="19" fillId="9" borderId="4" xfId="0" quotePrefix="1" applyFont="1" applyFill="1" applyBorder="1" applyAlignment="1">
      <alignment horizontal="center" vertical="center"/>
    </xf>
    <xf numFmtId="0" fontId="19" fillId="9" borderId="0" xfId="0" quotePrefix="1" applyFont="1" applyFill="1" applyAlignment="1">
      <alignment horizontal="center" vertical="center"/>
    </xf>
    <xf numFmtId="0" fontId="16" fillId="9" borderId="0" xfId="0" applyFont="1" applyFill="1" applyAlignment="1">
      <alignment horizontal="center" vertical="center" wrapText="1"/>
    </xf>
    <xf numFmtId="0" fontId="18" fillId="9" borderId="0" xfId="0" applyFont="1" applyFill="1" applyAlignment="1">
      <alignment horizontal="center" vertical="center" textRotation="90"/>
    </xf>
    <xf numFmtId="0" fontId="0" fillId="0" borderId="0" xfId="0" applyProtection="1">
      <protection locked="0"/>
    </xf>
    <xf numFmtId="0" fontId="20" fillId="0" borderId="0" xfId="78" applyProtection="1">
      <protection locked="0"/>
    </xf>
    <xf numFmtId="0" fontId="30" fillId="0" borderId="0" xfId="79" applyProtection="1">
      <protection locked="0"/>
    </xf>
    <xf numFmtId="0" fontId="30" fillId="0" borderId="0" xfId="79"/>
    <xf numFmtId="0" fontId="32" fillId="0" borderId="0" xfId="80" applyFont="1" applyProtection="1">
      <protection locked="0"/>
    </xf>
    <xf numFmtId="0" fontId="20" fillId="0" borderId="0" xfId="78" applyAlignment="1" applyProtection="1">
      <alignment horizontal="center" vertical="center" wrapText="1"/>
      <protection locked="0"/>
    </xf>
    <xf numFmtId="0" fontId="3" fillId="0" borderId="0" xfId="0" applyFont="1" applyAlignment="1">
      <alignment horizontal="center" vertical="center" wrapText="1"/>
    </xf>
    <xf numFmtId="0" fontId="33" fillId="0" borderId="0" xfId="0" applyFont="1" applyAlignment="1" applyProtection="1">
      <alignment horizontal="center" vertical="center" wrapText="1"/>
      <protection locked="0"/>
    </xf>
    <xf numFmtId="0" fontId="8" fillId="6" borderId="22" xfId="0" applyFont="1" applyFill="1" applyBorder="1" applyAlignment="1">
      <alignment horizontal="center" vertical="center" wrapText="1"/>
    </xf>
    <xf numFmtId="0" fontId="8" fillId="6" borderId="24" xfId="0" applyFont="1" applyFill="1" applyBorder="1" applyAlignment="1">
      <alignment horizontal="center" vertical="center" wrapText="1"/>
    </xf>
    <xf numFmtId="0" fontId="8" fillId="6" borderId="25" xfId="0" applyFont="1" applyFill="1" applyBorder="1" applyAlignment="1">
      <alignment horizontal="center" vertical="center" wrapText="1"/>
    </xf>
    <xf numFmtId="0" fontId="8" fillId="6" borderId="27" xfId="0" applyFont="1" applyFill="1" applyBorder="1" applyAlignment="1">
      <alignment horizontal="center" vertical="center" wrapText="1"/>
    </xf>
    <xf numFmtId="0" fontId="3" fillId="11" borderId="0" xfId="0" applyFont="1" applyFill="1" applyAlignment="1">
      <alignment horizontal="center" vertical="center" wrapText="1"/>
    </xf>
    <xf numFmtId="0" fontId="23" fillId="0" borderId="0" xfId="0" applyFont="1" applyAlignment="1">
      <alignment horizontal="left" vertical="center" wrapText="1"/>
    </xf>
    <xf numFmtId="49" fontId="15" fillId="11" borderId="13" xfId="0" applyNumberFormat="1" applyFont="1" applyFill="1" applyBorder="1" applyAlignment="1">
      <alignment horizontal="center" vertical="center" wrapText="1"/>
    </xf>
    <xf numFmtId="0" fontId="34" fillId="11" borderId="8" xfId="0" applyFont="1" applyFill="1" applyBorder="1" applyAlignment="1">
      <alignment horizontal="left" vertical="center" wrapText="1" indent="1"/>
    </xf>
    <xf numFmtId="0" fontId="8" fillId="6" borderId="29" xfId="0" applyFont="1" applyFill="1" applyBorder="1" applyAlignment="1">
      <alignment horizontal="center" vertical="center" wrapText="1"/>
    </xf>
    <xf numFmtId="0" fontId="8" fillId="6" borderId="30" xfId="0" applyFont="1" applyFill="1" applyBorder="1" applyAlignment="1">
      <alignment horizontal="center" vertical="center" wrapText="1"/>
    </xf>
    <xf numFmtId="0" fontId="0" fillId="14" borderId="19" xfId="0" applyFill="1" applyBorder="1" applyAlignment="1">
      <alignment horizontal="center" vertical="center" wrapText="1"/>
    </xf>
    <xf numFmtId="0" fontId="0" fillId="14" borderId="22" xfId="0" applyFill="1" applyBorder="1" applyAlignment="1">
      <alignment horizontal="center" vertical="center" wrapText="1"/>
    </xf>
    <xf numFmtId="0" fontId="0" fillId="14" borderId="27" xfId="0" applyFill="1" applyBorder="1" applyAlignment="1">
      <alignment horizontal="center" vertical="center" wrapText="1"/>
    </xf>
    <xf numFmtId="0" fontId="3" fillId="6" borderId="8" xfId="0" applyFont="1" applyFill="1" applyBorder="1" applyAlignment="1">
      <alignment horizontal="center" vertical="center" wrapText="1"/>
    </xf>
    <xf numFmtId="0" fontId="0" fillId="0" borderId="0" xfId="0" applyAlignment="1">
      <alignment horizontal="left" vertical="center" wrapText="1" indent="1"/>
    </xf>
    <xf numFmtId="0" fontId="36" fillId="0" borderId="0" xfId="0" applyFont="1" applyAlignment="1">
      <alignment horizontal="center" vertical="center" wrapText="1"/>
    </xf>
    <xf numFmtId="0" fontId="16" fillId="6" borderId="4" xfId="0" applyFont="1" applyFill="1" applyBorder="1" applyAlignment="1">
      <alignment horizontal="left" wrapText="1" indent="1"/>
    </xf>
    <xf numFmtId="0" fontId="0" fillId="6" borderId="4" xfId="0" applyFill="1" applyBorder="1" applyAlignment="1">
      <alignment horizontal="center" vertical="center" wrapText="1"/>
    </xf>
    <xf numFmtId="0" fontId="36" fillId="6" borderId="5" xfId="0" applyFont="1" applyFill="1" applyBorder="1" applyAlignment="1">
      <alignment horizontal="center" vertical="center" wrapText="1"/>
    </xf>
    <xf numFmtId="0" fontId="16" fillId="6" borderId="4" xfId="0" applyFont="1" applyFill="1" applyBorder="1" applyAlignment="1">
      <alignment horizontal="left" vertical="center" wrapText="1" indent="1"/>
    </xf>
    <xf numFmtId="0" fontId="0" fillId="0" borderId="0" xfId="0" applyAlignment="1">
      <alignment horizontal="left" wrapText="1" indent="1"/>
    </xf>
    <xf numFmtId="0" fontId="0" fillId="0" borderId="0" xfId="0" applyAlignment="1">
      <alignment horizontal="center" wrapText="1"/>
    </xf>
    <xf numFmtId="0" fontId="23" fillId="0" borderId="0" xfId="0" applyFont="1" applyAlignment="1">
      <alignment vertical="center" wrapText="1"/>
    </xf>
    <xf numFmtId="0" fontId="22" fillId="11" borderId="6" xfId="0" applyFont="1" applyFill="1" applyBorder="1" applyAlignment="1">
      <alignment horizontal="left" vertical="center" wrapText="1" indent="1"/>
    </xf>
    <xf numFmtId="0" fontId="28" fillId="0" borderId="0" xfId="0" applyFont="1" applyAlignment="1">
      <alignment horizontal="left" vertical="center" wrapText="1"/>
    </xf>
    <xf numFmtId="0" fontId="22" fillId="11" borderId="15" xfId="0" applyFont="1" applyFill="1" applyBorder="1" applyAlignment="1">
      <alignment horizontal="left" vertical="center" wrapText="1" indent="1"/>
    </xf>
    <xf numFmtId="0" fontId="34" fillId="11" borderId="6" xfId="0" applyFont="1" applyFill="1" applyBorder="1" applyAlignment="1">
      <alignment horizontal="left" vertical="center" wrapText="1" indent="1"/>
    </xf>
    <xf numFmtId="0" fontId="22" fillId="11" borderId="13" xfId="0" applyFont="1" applyFill="1" applyBorder="1" applyAlignment="1">
      <alignment horizontal="left" vertical="center" wrapText="1" indent="1"/>
    </xf>
    <xf numFmtId="0" fontId="22" fillId="11" borderId="4" xfId="0" applyFont="1" applyFill="1" applyBorder="1" applyAlignment="1">
      <alignment horizontal="left" vertical="center" wrapText="1" indent="1"/>
    </xf>
    <xf numFmtId="0" fontId="16" fillId="6" borderId="0" xfId="0" applyFont="1" applyFill="1"/>
    <xf numFmtId="0" fontId="16" fillId="0" borderId="0" xfId="0" applyFont="1"/>
    <xf numFmtId="0" fontId="16" fillId="0" borderId="0" xfId="0" applyFont="1" applyAlignment="1">
      <alignment horizontal="left" vertical="center" indent="1"/>
    </xf>
    <xf numFmtId="0" fontId="28" fillId="0" borderId="0" xfId="0" applyFont="1"/>
    <xf numFmtId="0" fontId="28" fillId="15" borderId="8" xfId="0" applyFont="1" applyFill="1" applyBorder="1"/>
    <xf numFmtId="0" fontId="28" fillId="15" borderId="7" xfId="0" applyFont="1" applyFill="1" applyBorder="1"/>
    <xf numFmtId="0" fontId="28" fillId="15" borderId="9" xfId="0" applyFont="1" applyFill="1" applyBorder="1"/>
    <xf numFmtId="0" fontId="28" fillId="15" borderId="13" xfId="0" applyFont="1" applyFill="1" applyBorder="1"/>
    <xf numFmtId="0" fontId="28" fillId="15" borderId="0" xfId="0" applyFont="1" applyFill="1"/>
    <xf numFmtId="0" fontId="28" fillId="15" borderId="3" xfId="0" applyFont="1" applyFill="1" applyBorder="1"/>
    <xf numFmtId="0" fontId="28" fillId="15" borderId="14" xfId="0" applyFont="1" applyFill="1" applyBorder="1"/>
    <xf numFmtId="0" fontId="28" fillId="15" borderId="11" xfId="0" applyFont="1" applyFill="1" applyBorder="1"/>
    <xf numFmtId="0" fontId="28" fillId="15" borderId="12" xfId="0" applyFont="1" applyFill="1" applyBorder="1"/>
    <xf numFmtId="0" fontId="28" fillId="0" borderId="0" xfId="0" applyFont="1" applyAlignment="1">
      <alignment horizontal="left" vertical="center" indent="1"/>
    </xf>
    <xf numFmtId="0" fontId="28" fillId="6" borderId="13" xfId="0" applyFont="1" applyFill="1" applyBorder="1"/>
    <xf numFmtId="0" fontId="28" fillId="6" borderId="0" xfId="0" applyFont="1" applyFill="1"/>
    <xf numFmtId="0" fontId="28" fillId="6" borderId="3" xfId="0" applyFont="1" applyFill="1" applyBorder="1"/>
    <xf numFmtId="0" fontId="16" fillId="6" borderId="13" xfId="0" applyFont="1" applyFill="1" applyBorder="1"/>
    <xf numFmtId="0" fontId="16" fillId="6" borderId="3" xfId="0" applyFont="1" applyFill="1" applyBorder="1"/>
    <xf numFmtId="0" fontId="28" fillId="6" borderId="14" xfId="0" applyFont="1" applyFill="1" applyBorder="1"/>
    <xf numFmtId="0" fontId="28" fillId="6" borderId="11" xfId="0" applyFont="1" applyFill="1" applyBorder="1"/>
    <xf numFmtId="0" fontId="28" fillId="6" borderId="12" xfId="0" applyFont="1" applyFill="1" applyBorder="1"/>
    <xf numFmtId="0" fontId="5" fillId="0" borderId="0" xfId="0" applyFont="1"/>
    <xf numFmtId="0" fontId="5" fillId="0" borderId="3" xfId="0" applyFont="1" applyBorder="1"/>
    <xf numFmtId="0" fontId="5" fillId="0" borderId="12" xfId="0" applyFont="1" applyBorder="1"/>
    <xf numFmtId="0" fontId="5" fillId="0" borderId="0" xfId="0" applyFont="1" applyAlignment="1">
      <alignment wrapText="1"/>
    </xf>
    <xf numFmtId="0" fontId="5" fillId="0" borderId="0" xfId="0" applyFont="1" applyAlignment="1">
      <alignment horizontal="left" indent="1"/>
    </xf>
    <xf numFmtId="167" fontId="5" fillId="0" borderId="0" xfId="0" applyNumberFormat="1" applyFont="1" applyAlignment="1">
      <alignment horizontal="left" indent="1"/>
    </xf>
    <xf numFmtId="2" fontId="5" fillId="0" borderId="0" xfId="0" applyNumberFormat="1" applyFont="1"/>
    <xf numFmtId="167" fontId="5" fillId="0" borderId="0" xfId="0" applyNumberFormat="1" applyFont="1"/>
    <xf numFmtId="0" fontId="5" fillId="15" borderId="38" xfId="0" applyFont="1" applyFill="1" applyBorder="1" applyAlignment="1">
      <alignment horizontal="left" wrapText="1" indent="1"/>
    </xf>
    <xf numFmtId="0" fontId="5" fillId="15" borderId="35" xfId="0" applyFont="1" applyFill="1" applyBorder="1" applyAlignment="1">
      <alignment horizontal="left" wrapText="1" indent="1"/>
    </xf>
    <xf numFmtId="0" fontId="5" fillId="15" borderId="39" xfId="0" applyFont="1" applyFill="1" applyBorder="1" applyAlignment="1">
      <alignment horizontal="left" wrapText="1" indent="1"/>
    </xf>
    <xf numFmtId="0" fontId="5" fillId="15" borderId="7" xfId="0" applyFont="1" applyFill="1" applyBorder="1" applyAlignment="1">
      <alignment horizontal="left" wrapText="1" indent="1"/>
    </xf>
    <xf numFmtId="167" fontId="5" fillId="15" borderId="35" xfId="0" applyNumberFormat="1" applyFont="1" applyFill="1" applyBorder="1" applyAlignment="1">
      <alignment horizontal="left" wrapText="1" indent="1"/>
    </xf>
    <xf numFmtId="0" fontId="5" fillId="15" borderId="35" xfId="0" applyFont="1" applyFill="1" applyBorder="1" applyAlignment="1">
      <alignment wrapText="1"/>
    </xf>
    <xf numFmtId="2" fontId="5" fillId="15" borderId="35" xfId="0" applyNumberFormat="1" applyFont="1" applyFill="1" applyBorder="1" applyAlignment="1">
      <alignment wrapText="1"/>
    </xf>
    <xf numFmtId="167" fontId="5" fillId="15" borderId="35" xfId="0" applyNumberFormat="1" applyFont="1" applyFill="1" applyBorder="1" applyAlignment="1">
      <alignment wrapText="1"/>
    </xf>
    <xf numFmtId="167" fontId="5" fillId="15" borderId="39" xfId="0" applyNumberFormat="1" applyFont="1" applyFill="1" applyBorder="1" applyAlignment="1">
      <alignment wrapText="1"/>
    </xf>
    <xf numFmtId="167" fontId="5" fillId="15" borderId="41" xfId="0" applyNumberFormat="1" applyFont="1" applyFill="1" applyBorder="1" applyAlignment="1">
      <alignment wrapText="1"/>
    </xf>
    <xf numFmtId="167" fontId="5" fillId="15" borderId="41" xfId="0" applyNumberFormat="1" applyFont="1" applyFill="1" applyBorder="1" applyAlignment="1">
      <alignment horizontal="left" vertical="center" wrapText="1" indent="1"/>
    </xf>
    <xf numFmtId="0" fontId="5" fillId="0" borderId="8" xfId="0" applyFont="1" applyBorder="1" applyAlignment="1">
      <alignment horizontal="left" indent="1"/>
    </xf>
    <xf numFmtId="0" fontId="5" fillId="0" borderId="7" xfId="0" applyFont="1" applyBorder="1" applyAlignment="1">
      <alignment horizontal="left" indent="1"/>
    </xf>
    <xf numFmtId="167" fontId="5" fillId="0" borderId="7" xfId="0" applyNumberFormat="1" applyFont="1" applyBorder="1" applyAlignment="1">
      <alignment horizontal="left" indent="1"/>
    </xf>
    <xf numFmtId="0" fontId="5" fillId="0" borderId="7" xfId="0" applyFont="1" applyBorder="1"/>
    <xf numFmtId="2" fontId="5" fillId="0" borderId="7" xfId="0" applyNumberFormat="1" applyFont="1" applyBorder="1"/>
    <xf numFmtId="167" fontId="5" fillId="0" borderId="7" xfId="0" applyNumberFormat="1" applyFont="1" applyBorder="1"/>
    <xf numFmtId="0" fontId="5" fillId="0" borderId="9" xfId="0" applyFont="1" applyBorder="1"/>
    <xf numFmtId="0" fontId="5" fillId="0" borderId="13" xfId="0" applyFont="1" applyBorder="1" applyAlignment="1">
      <alignment horizontal="left" indent="1"/>
    </xf>
    <xf numFmtId="0" fontId="5" fillId="0" borderId="14" xfId="0" applyFont="1" applyBorder="1" applyAlignment="1">
      <alignment horizontal="left" indent="1"/>
    </xf>
    <xf numFmtId="0" fontId="5" fillId="0" borderId="11" xfId="0" applyFont="1" applyBorder="1" applyAlignment="1">
      <alignment horizontal="left" indent="1"/>
    </xf>
    <xf numFmtId="167" fontId="5" fillId="0" borderId="11" xfId="0" applyNumberFormat="1" applyFont="1" applyBorder="1" applyAlignment="1">
      <alignment horizontal="left" indent="1"/>
    </xf>
    <xf numFmtId="0" fontId="5" fillId="0" borderId="11" xfId="0" applyFont="1" applyBorder="1"/>
    <xf numFmtId="2" fontId="5" fillId="0" borderId="11" xfId="0" applyNumberFormat="1" applyFont="1" applyBorder="1"/>
    <xf numFmtId="167" fontId="5" fillId="0" borderId="11" xfId="0" applyNumberFormat="1" applyFont="1" applyBorder="1"/>
    <xf numFmtId="0" fontId="42" fillId="0" borderId="13" xfId="0" applyFont="1" applyBorder="1" applyAlignment="1">
      <alignment horizontal="left" indent="1"/>
    </xf>
    <xf numFmtId="0" fontId="42" fillId="0" borderId="0" xfId="0" applyFont="1" applyAlignment="1">
      <alignment horizontal="left" indent="1"/>
    </xf>
    <xf numFmtId="0" fontId="42" fillId="0" borderId="0" xfId="0" applyFont="1" applyAlignment="1">
      <alignment horizontal="left" wrapText="1" indent="1"/>
    </xf>
    <xf numFmtId="0" fontId="42" fillId="0" borderId="0" xfId="0" applyFont="1" applyAlignment="1">
      <alignment horizontal="left" wrapText="1"/>
    </xf>
    <xf numFmtId="0" fontId="43" fillId="0" borderId="0" xfId="0" applyFont="1" applyAlignment="1">
      <alignment horizontal="left" vertical="center" wrapText="1"/>
    </xf>
    <xf numFmtId="0" fontId="42" fillId="0" borderId="13" xfId="0" applyFont="1" applyBorder="1" applyAlignment="1">
      <alignment horizontal="left" wrapText="1" indent="1"/>
    </xf>
    <xf numFmtId="0" fontId="5" fillId="0" borderId="0" xfId="0" applyFont="1" applyAlignment="1">
      <alignment horizontal="left" wrapText="1" indent="1"/>
    </xf>
    <xf numFmtId="167" fontId="5" fillId="0" borderId="0" xfId="0" applyNumberFormat="1" applyFont="1" applyAlignment="1">
      <alignment horizontal="left" wrapText="1" indent="1"/>
    </xf>
    <xf numFmtId="2" fontId="5" fillId="0" borderId="0" xfId="0" applyNumberFormat="1" applyFont="1" applyAlignment="1">
      <alignment wrapText="1"/>
    </xf>
    <xf numFmtId="167" fontId="5" fillId="0" borderId="0" xfId="0" applyNumberFormat="1" applyFont="1" applyAlignment="1">
      <alignment wrapText="1"/>
    </xf>
    <xf numFmtId="0" fontId="5" fillId="0" borderId="3" xfId="0" applyFont="1" applyBorder="1" applyAlignment="1">
      <alignment wrapText="1"/>
    </xf>
    <xf numFmtId="0" fontId="42" fillId="0" borderId="8" xfId="0" applyFont="1" applyBorder="1" applyAlignment="1">
      <alignment horizontal="left" indent="1"/>
    </xf>
    <xf numFmtId="0" fontId="42" fillId="0" borderId="7" xfId="0" applyFont="1" applyBorder="1" applyAlignment="1">
      <alignment horizontal="left" indent="1"/>
    </xf>
    <xf numFmtId="167" fontId="42" fillId="0" borderId="7" xfId="0" applyNumberFormat="1" applyFont="1" applyBorder="1" applyAlignment="1">
      <alignment horizontal="left" indent="1"/>
    </xf>
    <xf numFmtId="0" fontId="42" fillId="0" borderId="7" xfId="0" applyFont="1" applyBorder="1"/>
    <xf numFmtId="2" fontId="42" fillId="0" borderId="7" xfId="0" applyNumberFormat="1" applyFont="1" applyBorder="1"/>
    <xf numFmtId="167" fontId="42" fillId="0" borderId="7" xfId="0" applyNumberFormat="1" applyFont="1" applyBorder="1"/>
    <xf numFmtId="0" fontId="42" fillId="0" borderId="9" xfId="0" applyFont="1" applyBorder="1"/>
    <xf numFmtId="0" fontId="42" fillId="0" borderId="0" xfId="0" applyFont="1"/>
    <xf numFmtId="167" fontId="42" fillId="0" borderId="0" xfId="0" applyNumberFormat="1" applyFont="1" applyAlignment="1">
      <alignment horizontal="left" indent="1"/>
    </xf>
    <xf numFmtId="2" fontId="42" fillId="0" borderId="0" xfId="0" applyNumberFormat="1" applyFont="1"/>
    <xf numFmtId="167" fontId="42" fillId="0" borderId="0" xfId="0" applyNumberFormat="1" applyFont="1"/>
    <xf numFmtId="0" fontId="42" fillId="0" borderId="3" xfId="0" applyFont="1" applyBorder="1"/>
    <xf numFmtId="0" fontId="17" fillId="0" borderId="0" xfId="0" applyFont="1" applyAlignment="1" applyProtection="1">
      <alignment horizontal="left" indent="1"/>
      <protection locked="0"/>
    </xf>
    <xf numFmtId="0" fontId="17" fillId="0" borderId="0" xfId="0" applyFont="1" applyAlignment="1" applyProtection="1">
      <alignment horizontal="left" indent="2"/>
      <protection locked="0"/>
    </xf>
    <xf numFmtId="0" fontId="42" fillId="0" borderId="14" xfId="0" applyFont="1" applyBorder="1" applyAlignment="1">
      <alignment horizontal="left" indent="1"/>
    </xf>
    <xf numFmtId="0" fontId="42" fillId="0" borderId="11" xfId="0" applyFont="1" applyBorder="1" applyAlignment="1">
      <alignment horizontal="left" indent="1"/>
    </xf>
    <xf numFmtId="167" fontId="42" fillId="0" borderId="11" xfId="0" applyNumberFormat="1" applyFont="1" applyBorder="1" applyAlignment="1">
      <alignment horizontal="left" indent="1"/>
    </xf>
    <xf numFmtId="0" fontId="42" fillId="0" borderId="11" xfId="0" applyFont="1" applyBorder="1"/>
    <xf numFmtId="2" fontId="42" fillId="0" borderId="11" xfId="0" applyNumberFormat="1" applyFont="1" applyBorder="1"/>
    <xf numFmtId="167" fontId="42" fillId="0" borderId="11" xfId="0" applyNumberFormat="1" applyFont="1" applyBorder="1"/>
    <xf numFmtId="0" fontId="42" fillId="0" borderId="12" xfId="0" applyFont="1" applyBorder="1"/>
    <xf numFmtId="0" fontId="17" fillId="0" borderId="0" xfId="0" applyFont="1" applyAlignment="1">
      <alignment horizontal="left" vertical="center" wrapText="1"/>
    </xf>
    <xf numFmtId="49" fontId="17" fillId="0" borderId="0" xfId="0" applyNumberFormat="1" applyFont="1" applyAlignment="1">
      <alignment horizontal="left" vertical="center" wrapText="1"/>
    </xf>
    <xf numFmtId="0" fontId="17" fillId="0" borderId="0" xfId="0" applyFont="1" applyAlignment="1">
      <alignment horizontal="center" vertical="center" wrapText="1"/>
    </xf>
    <xf numFmtId="49" fontId="17" fillId="0" borderId="0" xfId="0" applyNumberFormat="1" applyFont="1" applyAlignment="1">
      <alignment horizontal="center" vertical="center" wrapText="1"/>
    </xf>
    <xf numFmtId="0" fontId="44" fillId="0" borderId="0" xfId="0" applyFont="1" applyAlignment="1">
      <alignment horizontal="left" vertical="center" wrapText="1"/>
    </xf>
    <xf numFmtId="0" fontId="5" fillId="15" borderId="42" xfId="0" applyFont="1" applyFill="1" applyBorder="1" applyAlignment="1">
      <alignment horizontal="center" wrapText="1"/>
    </xf>
    <xf numFmtId="0" fontId="42" fillId="0" borderId="7" xfId="0" applyFont="1" applyBorder="1" applyAlignment="1">
      <alignment horizontal="center"/>
    </xf>
    <xf numFmtId="0" fontId="42" fillId="0" borderId="0" xfId="0" applyFont="1" applyAlignment="1">
      <alignment horizontal="center"/>
    </xf>
    <xf numFmtId="0" fontId="17" fillId="0" borderId="0" xfId="0" applyFont="1" applyAlignment="1" applyProtection="1">
      <alignment horizontal="center"/>
      <protection locked="0"/>
    </xf>
    <xf numFmtId="0" fontId="42" fillId="0" borderId="11" xfId="0" applyFont="1" applyBorder="1" applyAlignment="1">
      <alignment horizontal="center"/>
    </xf>
    <xf numFmtId="0" fontId="5" fillId="0" borderId="7" xfId="0" applyFont="1" applyBorder="1" applyAlignment="1">
      <alignment horizontal="center"/>
    </xf>
    <xf numFmtId="0" fontId="5" fillId="0" borderId="0" xfId="0" applyFont="1" applyAlignment="1">
      <alignment horizontal="center" wrapText="1"/>
    </xf>
    <xf numFmtId="0" fontId="5" fillId="0" borderId="0" xfId="0" applyFont="1" applyAlignment="1">
      <alignment horizontal="center"/>
    </xf>
    <xf numFmtId="0" fontId="5" fillId="0" borderId="11" xfId="0" applyFont="1" applyBorder="1" applyAlignment="1">
      <alignment horizontal="center"/>
    </xf>
    <xf numFmtId="0" fontId="3" fillId="6" borderId="7" xfId="0" applyFont="1" applyFill="1" applyBorder="1" applyAlignment="1">
      <alignment horizontal="center" vertical="center" wrapText="1"/>
    </xf>
    <xf numFmtId="0" fontId="3" fillId="6" borderId="9" xfId="0" applyFont="1" applyFill="1" applyBorder="1" applyAlignment="1">
      <alignment horizontal="center" vertical="center" wrapText="1"/>
    </xf>
    <xf numFmtId="0" fontId="3" fillId="6" borderId="13" xfId="0" applyFont="1" applyFill="1" applyBorder="1" applyAlignment="1">
      <alignment horizontal="center" vertical="center" wrapText="1"/>
    </xf>
    <xf numFmtId="0" fontId="3" fillId="6" borderId="0" xfId="0" applyFont="1" applyFill="1" applyAlignment="1">
      <alignment horizontal="center" vertical="center" wrapText="1"/>
    </xf>
    <xf numFmtId="0" fontId="3" fillId="6" borderId="3" xfId="0" applyFont="1" applyFill="1" applyBorder="1" applyAlignment="1">
      <alignment horizontal="center" vertical="center" wrapText="1"/>
    </xf>
    <xf numFmtId="0" fontId="0" fillId="14" borderId="33" xfId="0" applyFill="1" applyBorder="1" applyAlignment="1">
      <alignment horizontal="center" vertical="center" wrapText="1"/>
    </xf>
    <xf numFmtId="0" fontId="0" fillId="14" borderId="34" xfId="0" applyFill="1" applyBorder="1" applyAlignment="1">
      <alignment horizontal="center" vertical="center" wrapText="1"/>
    </xf>
    <xf numFmtId="0" fontId="0" fillId="14" borderId="44" xfId="0" applyFill="1" applyBorder="1" applyAlignment="1">
      <alignment horizontal="center" vertical="center" wrapText="1"/>
    </xf>
    <xf numFmtId="0" fontId="0" fillId="0" borderId="0" xfId="0" applyAlignment="1">
      <alignment vertical="center" wrapText="1"/>
    </xf>
    <xf numFmtId="49" fontId="0" fillId="0" borderId="0" xfId="0" applyNumberFormat="1" applyAlignment="1">
      <alignment horizontal="left" vertical="center" wrapText="1" indent="1"/>
    </xf>
    <xf numFmtId="0" fontId="3" fillId="11" borderId="7" xfId="0" applyFont="1" applyFill="1" applyBorder="1" applyAlignment="1">
      <alignment horizontal="center" vertical="center" wrapText="1"/>
    </xf>
    <xf numFmtId="0" fontId="0" fillId="0" borderId="0" xfId="0" applyAlignment="1">
      <alignment horizontal="left" indent="3"/>
    </xf>
    <xf numFmtId="0" fontId="0" fillId="0" borderId="24" xfId="0" applyBorder="1" applyAlignment="1" applyProtection="1">
      <alignment horizontal="center" vertical="center" wrapText="1"/>
      <protection locked="0"/>
    </xf>
    <xf numFmtId="0" fontId="0" fillId="0" borderId="22" xfId="0" applyBorder="1" applyAlignment="1" applyProtection="1">
      <alignment horizontal="center" vertical="center" wrapText="1"/>
      <protection locked="0"/>
    </xf>
    <xf numFmtId="0" fontId="12" fillId="0" borderId="22" xfId="0" applyFont="1"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0" fillId="0" borderId="0" xfId="0" applyAlignment="1">
      <alignment horizontal="left" indent="4"/>
    </xf>
    <xf numFmtId="0" fontId="0" fillId="6" borderId="19" xfId="0" applyFill="1" applyBorder="1" applyAlignment="1">
      <alignment horizontal="left" vertical="center" wrapText="1" indent="1"/>
    </xf>
    <xf numFmtId="0" fontId="0" fillId="0" borderId="0" xfId="0" applyAlignment="1">
      <alignment horizontal="left" vertical="center" indent="4"/>
    </xf>
    <xf numFmtId="0" fontId="0" fillId="0" borderId="0" xfId="0" applyAlignment="1">
      <alignment horizontal="left" vertical="center" indent="3"/>
    </xf>
    <xf numFmtId="0" fontId="38" fillId="16" borderId="4" xfId="0" applyFont="1" applyFill="1" applyBorder="1" applyAlignment="1">
      <alignment horizontal="left" vertical="center" wrapText="1" indent="2"/>
    </xf>
    <xf numFmtId="0" fontId="8" fillId="6" borderId="23"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0" fillId="14" borderId="22" xfId="0" applyFill="1" applyBorder="1" applyAlignment="1">
      <alignment horizontal="left" vertical="center" wrapText="1" indent="3"/>
    </xf>
    <xf numFmtId="0" fontId="0" fillId="6" borderId="19" xfId="0" applyFill="1" applyBorder="1" applyAlignment="1">
      <alignment horizontal="left" vertical="center" wrapText="1" indent="3"/>
    </xf>
    <xf numFmtId="0" fontId="0" fillId="6" borderId="49" xfId="0" applyFill="1" applyBorder="1" applyAlignment="1">
      <alignment horizontal="left" vertical="center" wrapText="1" indent="3"/>
    </xf>
    <xf numFmtId="0" fontId="16" fillId="11" borderId="4" xfId="0" applyFont="1" applyFill="1" applyBorder="1" applyAlignment="1">
      <alignment horizontal="left" vertical="center" wrapText="1" indent="1"/>
    </xf>
    <xf numFmtId="0" fontId="0" fillId="14" borderId="19" xfId="0" applyFill="1" applyBorder="1" applyAlignment="1">
      <alignment horizontal="left" vertical="center" wrapText="1" indent="1"/>
    </xf>
    <xf numFmtId="0" fontId="0" fillId="14" borderId="19" xfId="0" applyFill="1" applyBorder="1" applyAlignment="1">
      <alignment horizontal="left" vertical="center" wrapText="1" indent="3"/>
    </xf>
    <xf numFmtId="0" fontId="0" fillId="14" borderId="49" xfId="0" applyFill="1" applyBorder="1" applyAlignment="1">
      <alignment horizontal="left" vertical="center" wrapText="1" indent="3"/>
    </xf>
    <xf numFmtId="0" fontId="9" fillId="12" borderId="15" xfId="0" applyFont="1" applyFill="1" applyBorder="1" applyAlignment="1">
      <alignment horizontal="center" vertical="center" wrapText="1"/>
    </xf>
    <xf numFmtId="0" fontId="0" fillId="6" borderId="32" xfId="0" applyFill="1" applyBorder="1" applyAlignment="1">
      <alignment horizontal="center" vertical="center" wrapText="1"/>
    </xf>
    <xf numFmtId="0" fontId="0" fillId="6" borderId="32" xfId="0" applyFill="1" applyBorder="1" applyAlignment="1">
      <alignment horizontal="left" vertical="center" wrapText="1" indent="3"/>
    </xf>
    <xf numFmtId="0" fontId="0" fillId="14" borderId="26" xfId="0" applyFill="1" applyBorder="1" applyAlignment="1">
      <alignment horizontal="center" vertical="center" wrapText="1"/>
    </xf>
    <xf numFmtId="0" fontId="0" fillId="14" borderId="26" xfId="0" applyFill="1" applyBorder="1" applyAlignment="1">
      <alignment horizontal="left" vertical="center" wrapText="1" indent="3"/>
    </xf>
    <xf numFmtId="0" fontId="0" fillId="14" borderId="27" xfId="0" applyFill="1" applyBorder="1" applyAlignment="1">
      <alignment horizontal="left" vertical="center" wrapText="1" indent="3"/>
    </xf>
    <xf numFmtId="0" fontId="0" fillId="14" borderId="28" xfId="0" applyFill="1" applyBorder="1" applyAlignment="1">
      <alignment horizontal="left" vertical="center" wrapText="1" indent="3"/>
    </xf>
    <xf numFmtId="0" fontId="0" fillId="14" borderId="29" xfId="0" applyFill="1" applyBorder="1" applyAlignment="1">
      <alignment horizontal="left" vertical="center" wrapText="1" indent="3"/>
    </xf>
    <xf numFmtId="0" fontId="0" fillId="14" borderId="30" xfId="0" applyFill="1" applyBorder="1" applyAlignment="1">
      <alignment horizontal="left" vertical="center" wrapText="1" indent="3"/>
    </xf>
    <xf numFmtId="0" fontId="36" fillId="6" borderId="32" xfId="0" applyFont="1" applyFill="1" applyBorder="1" applyAlignment="1">
      <alignment horizontal="center" vertical="center" wrapText="1"/>
    </xf>
    <xf numFmtId="0" fontId="0" fillId="6" borderId="53" xfId="0" applyFill="1" applyBorder="1" applyAlignment="1">
      <alignment horizontal="left" vertical="center" wrapText="1" indent="3"/>
    </xf>
    <xf numFmtId="0" fontId="0" fillId="6" borderId="54" xfId="0" applyFill="1" applyBorder="1" applyAlignment="1">
      <alignment horizontal="left" vertical="center" wrapText="1" indent="3"/>
    </xf>
    <xf numFmtId="0" fontId="0" fillId="6" borderId="55" xfId="0" applyFill="1" applyBorder="1" applyAlignment="1">
      <alignment horizontal="left" vertical="center" wrapText="1" indent="3"/>
    </xf>
    <xf numFmtId="0" fontId="0" fillId="14" borderId="54" xfId="0" applyFill="1" applyBorder="1" applyAlignment="1">
      <alignment horizontal="left" vertical="center" wrapText="1" indent="3"/>
    </xf>
    <xf numFmtId="0" fontId="0" fillId="6" borderId="51" xfId="0" applyFill="1" applyBorder="1" applyAlignment="1">
      <alignment horizontal="left" vertical="center" wrapText="1" indent="3"/>
    </xf>
    <xf numFmtId="0" fontId="0" fillId="14" borderId="56" xfId="0" applyFill="1" applyBorder="1" applyAlignment="1">
      <alignment horizontal="left" vertical="center" wrapText="1" indent="3"/>
    </xf>
    <xf numFmtId="0" fontId="0" fillId="14" borderId="47" xfId="0" applyFill="1" applyBorder="1" applyAlignment="1">
      <alignment horizontal="left" vertical="center" wrapText="1" indent="3"/>
    </xf>
    <xf numFmtId="0" fontId="0" fillId="14" borderId="45" xfId="0" applyFill="1" applyBorder="1" applyAlignment="1">
      <alignment horizontal="left" vertical="center" wrapText="1" indent="3"/>
    </xf>
    <xf numFmtId="0" fontId="0" fillId="14" borderId="55" xfId="0" applyFill="1" applyBorder="1" applyAlignment="1">
      <alignment horizontal="left" vertical="center" wrapText="1" indent="3"/>
    </xf>
    <xf numFmtId="0" fontId="0" fillId="6" borderId="50" xfId="0" applyFill="1" applyBorder="1" applyAlignment="1">
      <alignment horizontal="left" vertical="center" wrapText="1" indent="3"/>
    </xf>
    <xf numFmtId="0" fontId="0" fillId="14" borderId="57" xfId="0" applyFill="1" applyBorder="1" applyAlignment="1">
      <alignment horizontal="left" vertical="center" wrapText="1" indent="3"/>
    </xf>
    <xf numFmtId="0" fontId="0" fillId="14" borderId="48" xfId="0" applyFill="1" applyBorder="1" applyAlignment="1">
      <alignment horizontal="left" vertical="center" wrapText="1" indent="3"/>
    </xf>
    <xf numFmtId="0" fontId="0" fillId="14" borderId="46" xfId="0" applyFill="1" applyBorder="1" applyAlignment="1">
      <alignment horizontal="left" vertical="center" wrapText="1" indent="3"/>
    </xf>
    <xf numFmtId="49" fontId="16" fillId="6" borderId="4" xfId="0" applyNumberFormat="1" applyFont="1" applyFill="1" applyBorder="1" applyAlignment="1">
      <alignment horizontal="left" vertical="center" wrapText="1" inden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0" fillId="6" borderId="44" xfId="0" applyFill="1" applyBorder="1" applyAlignment="1">
      <alignment horizontal="center" vertical="center" wrapText="1"/>
    </xf>
    <xf numFmtId="166" fontId="0" fillId="6" borderId="4" xfId="0" applyNumberFormat="1" applyFill="1" applyBorder="1" applyAlignment="1">
      <alignment horizontal="center" vertical="center" wrapText="1"/>
    </xf>
    <xf numFmtId="166" fontId="36" fillId="6" borderId="5" xfId="0" applyNumberFormat="1" applyFont="1" applyFill="1" applyBorder="1" applyAlignment="1">
      <alignment horizontal="center" vertical="center" wrapText="1"/>
    </xf>
    <xf numFmtId="0" fontId="0" fillId="6" borderId="54" xfId="0" applyFill="1" applyBorder="1" applyAlignment="1">
      <alignment horizontal="left" vertical="center" wrapText="1" indent="1"/>
    </xf>
    <xf numFmtId="0" fontId="0" fillId="14" borderId="54" xfId="0" applyFill="1" applyBorder="1" applyAlignment="1">
      <alignment horizontal="left" vertical="center" wrapText="1" indent="1"/>
    </xf>
    <xf numFmtId="0" fontId="0" fillId="14" borderId="54" xfId="0" applyFill="1" applyBorder="1" applyAlignment="1">
      <alignment horizontal="center" vertical="center" wrapText="1"/>
    </xf>
    <xf numFmtId="0" fontId="0" fillId="6" borderId="51" xfId="0" applyFill="1" applyBorder="1" applyAlignment="1">
      <alignment horizontal="center" vertical="center" wrapText="1"/>
    </xf>
    <xf numFmtId="0" fontId="0" fillId="14" borderId="56" xfId="0" applyFill="1" applyBorder="1" applyAlignment="1">
      <alignment horizontal="center" vertical="center" wrapText="1"/>
    </xf>
    <xf numFmtId="0" fontId="0" fillId="14" borderId="47" xfId="0" applyFill="1" applyBorder="1" applyAlignment="1">
      <alignment horizontal="center" vertical="center" wrapText="1"/>
    </xf>
    <xf numFmtId="0" fontId="0" fillId="14" borderId="45" xfId="0" applyFill="1" applyBorder="1" applyAlignment="1">
      <alignment horizontal="center" vertical="center" wrapText="1"/>
    </xf>
    <xf numFmtId="0" fontId="36" fillId="6" borderId="51" xfId="0" applyFont="1" applyFill="1" applyBorder="1" applyAlignment="1">
      <alignment horizontal="center" vertical="center" wrapText="1"/>
    </xf>
    <xf numFmtId="0" fontId="0" fillId="6" borderId="55" xfId="0" applyFill="1" applyBorder="1" applyAlignment="1">
      <alignment horizontal="left" vertical="center" wrapText="1" indent="1"/>
    </xf>
    <xf numFmtId="0" fontId="0" fillId="14" borderId="55" xfId="0" applyFill="1" applyBorder="1" applyAlignment="1">
      <alignment horizontal="left" vertical="center" wrapText="1" indent="1"/>
    </xf>
    <xf numFmtId="0" fontId="0" fillId="14" borderId="55" xfId="0" applyFill="1" applyBorder="1" applyAlignment="1">
      <alignment horizontal="center" vertical="center" wrapText="1"/>
    </xf>
    <xf numFmtId="0" fontId="0" fillId="6" borderId="50" xfId="0" applyFill="1" applyBorder="1" applyAlignment="1">
      <alignment horizontal="center" vertical="center" wrapText="1"/>
    </xf>
    <xf numFmtId="0" fontId="0" fillId="14" borderId="57" xfId="0" applyFill="1" applyBorder="1" applyAlignment="1">
      <alignment horizontal="center" vertical="center" wrapText="1"/>
    </xf>
    <xf numFmtId="0" fontId="0" fillId="14" borderId="48" xfId="0" applyFill="1" applyBorder="1" applyAlignment="1">
      <alignment horizontal="center" vertical="center" wrapText="1"/>
    </xf>
    <xf numFmtId="0" fontId="0" fillId="14" borderId="46" xfId="0" applyFill="1" applyBorder="1" applyAlignment="1">
      <alignment horizontal="center" vertical="center" wrapText="1"/>
    </xf>
    <xf numFmtId="0" fontId="0" fillId="6" borderId="5" xfId="0" applyFill="1" applyBorder="1" applyAlignment="1">
      <alignment horizontal="center" vertical="center" wrapText="1"/>
    </xf>
    <xf numFmtId="0" fontId="36" fillId="6" borderId="50" xfId="0" applyFont="1" applyFill="1" applyBorder="1" applyAlignment="1">
      <alignment horizontal="center" vertical="center" wrapText="1"/>
    </xf>
    <xf numFmtId="0" fontId="0" fillId="14" borderId="5" xfId="0" applyFill="1" applyBorder="1" applyAlignment="1">
      <alignment horizontal="center" vertical="center" wrapText="1"/>
    </xf>
    <xf numFmtId="0" fontId="36" fillId="14" borderId="5" xfId="0" applyFont="1" applyFill="1" applyBorder="1" applyAlignment="1">
      <alignment horizontal="center" vertical="center" wrapText="1"/>
    </xf>
    <xf numFmtId="0" fontId="0" fillId="14" borderId="2" xfId="0" applyFill="1" applyBorder="1" applyAlignment="1">
      <alignment horizontal="center" vertical="center" wrapText="1"/>
    </xf>
    <xf numFmtId="0" fontId="0" fillId="6" borderId="18" xfId="0" applyFill="1" applyBorder="1" applyAlignment="1">
      <alignment horizontal="left" vertical="center" indent="3"/>
    </xf>
    <xf numFmtId="0" fontId="0" fillId="6" borderId="19" xfId="0" applyFill="1" applyBorder="1" applyAlignment="1">
      <alignment horizontal="left" vertical="center" indent="3"/>
    </xf>
    <xf numFmtId="0" fontId="0" fillId="6" borderId="18" xfId="0" applyFill="1" applyBorder="1" applyAlignment="1">
      <alignment horizontal="left" vertical="top" wrapText="1" indent="3"/>
    </xf>
    <xf numFmtId="0" fontId="0" fillId="6" borderId="19" xfId="0" applyFill="1" applyBorder="1" applyAlignment="1">
      <alignment horizontal="left" vertical="top" wrapText="1" indent="3"/>
    </xf>
    <xf numFmtId="0" fontId="0" fillId="6" borderId="19" xfId="0" applyFill="1" applyBorder="1" applyAlignment="1">
      <alignment horizontal="left" wrapText="1" indent="3"/>
    </xf>
    <xf numFmtId="0" fontId="0" fillId="6" borderId="49" xfId="0" applyFill="1" applyBorder="1" applyAlignment="1">
      <alignment horizontal="left" wrapText="1" indent="3"/>
    </xf>
    <xf numFmtId="0" fontId="17" fillId="6" borderId="18" xfId="0" applyFont="1" applyFill="1" applyBorder="1" applyAlignment="1">
      <alignment horizontal="center" vertical="center" wrapText="1"/>
    </xf>
    <xf numFmtId="0" fontId="17" fillId="6" borderId="19"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6" borderId="31" xfId="0" applyFill="1" applyBorder="1" applyAlignment="1">
      <alignment horizontal="center" vertical="center" wrapText="1"/>
    </xf>
    <xf numFmtId="0" fontId="0" fillId="6" borderId="53" xfId="0" applyFill="1" applyBorder="1" applyAlignment="1">
      <alignment horizontal="center" vertical="center" wrapText="1"/>
    </xf>
    <xf numFmtId="0" fontId="0" fillId="6" borderId="32" xfId="0" quotePrefix="1" applyFill="1" applyBorder="1" applyAlignment="1">
      <alignment horizontal="center" vertical="center" wrapText="1"/>
    </xf>
    <xf numFmtId="0" fontId="0" fillId="0" borderId="18" xfId="0" applyBorder="1" applyAlignment="1" applyProtection="1">
      <alignment horizontal="center" vertical="center" wrapText="1"/>
      <protection locked="0"/>
    </xf>
    <xf numFmtId="0" fontId="0" fillId="0" borderId="19" xfId="0" applyBorder="1" applyAlignment="1" applyProtection="1">
      <alignment horizontal="center" vertical="center" wrapText="1"/>
      <protection locked="0"/>
    </xf>
    <xf numFmtId="0" fontId="0" fillId="0" borderId="49" xfId="0" applyBorder="1" applyAlignment="1" applyProtection="1">
      <alignment horizontal="center" vertical="center" wrapText="1"/>
      <protection locked="0"/>
    </xf>
    <xf numFmtId="0" fontId="12" fillId="0" borderId="25" xfId="0" applyFont="1"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12" fillId="0" borderId="27" xfId="0" applyFont="1"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3"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8" xfId="0" applyBorder="1" applyAlignment="1" applyProtection="1">
      <alignment horizontal="center" vertical="center" wrapText="1"/>
      <protection locked="0"/>
    </xf>
    <xf numFmtId="0" fontId="0" fillId="0" borderId="30" xfId="0" applyBorder="1" applyAlignment="1" applyProtection="1">
      <alignment horizontal="center" vertical="center" wrapText="1"/>
      <protection locked="0"/>
    </xf>
    <xf numFmtId="0" fontId="12" fillId="0" borderId="26" xfId="0" applyFont="1" applyBorder="1" applyAlignment="1" applyProtection="1">
      <alignment horizontal="center" vertical="center" wrapText="1"/>
      <protection locked="0"/>
    </xf>
    <xf numFmtId="0" fontId="0" fillId="6" borderId="20" xfId="0" applyFill="1" applyBorder="1" applyAlignment="1">
      <alignment horizontal="left" vertical="center" indent="3"/>
    </xf>
    <xf numFmtId="0" fontId="0" fillId="6" borderId="21" xfId="0" applyFill="1" applyBorder="1" applyAlignment="1">
      <alignment horizontal="left" vertical="center" indent="3"/>
    </xf>
    <xf numFmtId="0" fontId="0" fillId="6" borderId="18"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49" xfId="0" applyFill="1" applyBorder="1" applyAlignment="1">
      <alignment horizontal="center" vertical="center" wrapText="1"/>
    </xf>
    <xf numFmtId="166" fontId="0" fillId="0" borderId="18" xfId="0" applyNumberFormat="1" applyBorder="1" applyAlignment="1" applyProtection="1">
      <alignment horizontal="center" vertical="center" wrapText="1"/>
      <protection locked="0"/>
    </xf>
    <xf numFmtId="166" fontId="0" fillId="0" borderId="19" xfId="0" applyNumberFormat="1" applyBorder="1" applyAlignment="1" applyProtection="1">
      <alignment horizontal="center" vertical="center" wrapText="1"/>
      <protection locked="0"/>
    </xf>
    <xf numFmtId="166" fontId="0" fillId="0" borderId="49" xfId="0" applyNumberFormat="1" applyBorder="1" applyAlignment="1" applyProtection="1">
      <alignment horizontal="center" vertical="center" wrapText="1"/>
      <protection locked="0"/>
    </xf>
    <xf numFmtId="0" fontId="0" fillId="6" borderId="32" xfId="0" applyFill="1" applyBorder="1" applyAlignment="1" applyProtection="1">
      <alignment horizontal="center" vertical="center" wrapText="1"/>
      <protection locked="0"/>
    </xf>
    <xf numFmtId="0" fontId="0" fillId="6" borderId="53" xfId="0" applyFill="1" applyBorder="1" applyAlignment="1" applyProtection="1">
      <alignment horizontal="center" vertical="center" wrapText="1"/>
      <protection locked="0"/>
    </xf>
    <xf numFmtId="0" fontId="0" fillId="6" borderId="31" xfId="0" applyFill="1" applyBorder="1" applyAlignment="1" applyProtection="1">
      <alignment horizontal="center" vertical="center" wrapText="1"/>
      <protection locked="0"/>
    </xf>
    <xf numFmtId="0" fontId="0" fillId="6" borderId="26" xfId="0" applyFill="1" applyBorder="1" applyAlignment="1">
      <alignment horizontal="center" vertical="center" wrapText="1"/>
    </xf>
    <xf numFmtId="0" fontId="0" fillId="6" borderId="28" xfId="0" applyFill="1" applyBorder="1" applyAlignment="1">
      <alignment horizontal="center" vertical="center" wrapText="1"/>
    </xf>
    <xf numFmtId="0" fontId="22" fillId="11" borderId="8" xfId="0" applyFont="1" applyFill="1" applyBorder="1" applyAlignment="1">
      <alignment horizontal="left" vertical="center" wrapText="1" indent="1"/>
    </xf>
    <xf numFmtId="0" fontId="0" fillId="6" borderId="52" xfId="0" applyFill="1" applyBorder="1" applyAlignment="1">
      <alignment horizontal="left" vertical="center" indent="3"/>
    </xf>
    <xf numFmtId="0" fontId="0" fillId="6" borderId="31" xfId="0" quotePrefix="1" applyFill="1" applyBorder="1" applyAlignment="1">
      <alignment horizontal="center" vertical="center" wrapText="1"/>
    </xf>
    <xf numFmtId="0" fontId="17" fillId="6" borderId="31" xfId="0" applyFont="1" applyFill="1" applyBorder="1" applyAlignment="1">
      <alignment horizontal="center" vertical="center" wrapText="1"/>
    </xf>
    <xf numFmtId="0" fontId="17" fillId="6" borderId="32" xfId="0" applyFont="1" applyFill="1" applyBorder="1" applyAlignment="1">
      <alignment horizontal="center" vertical="center" wrapText="1"/>
    </xf>
    <xf numFmtId="0" fontId="17" fillId="6" borderId="53" xfId="0" applyFont="1" applyFill="1" applyBorder="1" applyAlignment="1">
      <alignment horizontal="center" vertical="center" wrapText="1"/>
    </xf>
    <xf numFmtId="0" fontId="0" fillId="6" borderId="31" xfId="0" applyFill="1" applyBorder="1" applyAlignment="1">
      <alignment horizontal="left" vertical="top" wrapText="1" indent="3"/>
    </xf>
    <xf numFmtId="0" fontId="0" fillId="6" borderId="32" xfId="0" applyFill="1" applyBorder="1" applyAlignment="1">
      <alignment horizontal="left" vertical="top" wrapText="1" indent="3"/>
    </xf>
    <xf numFmtId="0" fontId="0" fillId="6" borderId="32" xfId="0" applyFill="1" applyBorder="1" applyAlignment="1">
      <alignment horizontal="left" wrapText="1" indent="3"/>
    </xf>
    <xf numFmtId="0" fontId="0" fillId="6" borderId="53" xfId="0" applyFill="1" applyBorder="1" applyAlignment="1">
      <alignment horizontal="left" wrapText="1" indent="3"/>
    </xf>
    <xf numFmtId="0" fontId="0" fillId="6" borderId="49" xfId="0" applyFill="1" applyBorder="1" applyAlignment="1">
      <alignment horizontal="left" vertical="center" indent="3"/>
    </xf>
    <xf numFmtId="0" fontId="0" fillId="0" borderId="20" xfId="0" applyBorder="1" applyAlignment="1">
      <alignment horizontal="left" indent="4"/>
    </xf>
    <xf numFmtId="0" fontId="0" fillId="0" borderId="21" xfId="0" applyBorder="1" applyAlignment="1">
      <alignment horizontal="left" indent="4"/>
    </xf>
    <xf numFmtId="0" fontId="0" fillId="0" borderId="52" xfId="0" applyBorder="1" applyAlignment="1">
      <alignment horizontal="left" indent="3"/>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53" xfId="0" applyBorder="1" applyAlignment="1">
      <alignment horizontal="center" vertical="center" wrapText="1"/>
    </xf>
    <xf numFmtId="0" fontId="0" fillId="0" borderId="26" xfId="0" applyBorder="1" applyAlignment="1">
      <alignment horizontal="center" vertical="center" wrapText="1"/>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0" fillId="0" borderId="30" xfId="0" applyBorder="1" applyAlignment="1">
      <alignment horizontal="center" vertical="center" wrapText="1"/>
    </xf>
    <xf numFmtId="49" fontId="0" fillId="0" borderId="32" xfId="0" applyNumberFormat="1" applyBorder="1" applyAlignment="1" applyProtection="1">
      <alignment horizontal="left" vertical="top" wrapText="1" indent="1"/>
      <protection locked="0"/>
    </xf>
    <xf numFmtId="0" fontId="0" fillId="0" borderId="10" xfId="0" applyBorder="1" applyAlignment="1" applyProtection="1">
      <alignment horizontal="center" vertical="center" wrapText="1"/>
      <protection locked="0"/>
    </xf>
    <xf numFmtId="0" fontId="0" fillId="6" borderId="1" xfId="0" applyFill="1" applyBorder="1" applyAlignment="1">
      <alignment horizontal="left" vertical="center" indent="3"/>
    </xf>
    <xf numFmtId="0" fontId="0" fillId="6" borderId="61" xfId="0" applyFill="1" applyBorder="1" applyAlignment="1">
      <alignment horizontal="left" vertical="center" indent="3"/>
    </xf>
    <xf numFmtId="0" fontId="0" fillId="14" borderId="22" xfId="0" applyFill="1" applyBorder="1" applyAlignment="1" applyProtection="1">
      <alignment wrapText="1"/>
      <protection locked="0"/>
    </xf>
    <xf numFmtId="0" fontId="0" fillId="14" borderId="24" xfId="0" applyFill="1" applyBorder="1" applyAlignment="1">
      <alignment horizontal="center" wrapText="1"/>
    </xf>
    <xf numFmtId="0" fontId="0" fillId="14" borderId="25" xfId="0" applyFill="1" applyBorder="1" applyAlignment="1">
      <alignment horizontal="center" wrapText="1"/>
    </xf>
    <xf numFmtId="0" fontId="0" fillId="14" borderId="27" xfId="0" applyFill="1" applyBorder="1" applyAlignment="1" applyProtection="1">
      <alignment wrapText="1"/>
      <protection locked="0"/>
    </xf>
    <xf numFmtId="0" fontId="12" fillId="6" borderId="26" xfId="0" applyFont="1" applyFill="1" applyBorder="1" applyAlignment="1">
      <alignment horizontal="left" vertical="center" wrapText="1" indent="1"/>
    </xf>
    <xf numFmtId="0" fontId="12" fillId="6" borderId="22" xfId="0" applyFont="1" applyFill="1" applyBorder="1" applyAlignment="1">
      <alignment horizontal="left" vertical="center" wrapText="1" indent="1"/>
    </xf>
    <xf numFmtId="0" fontId="12" fillId="6" borderId="28" xfId="0" applyFont="1" applyFill="1" applyBorder="1" applyAlignment="1">
      <alignment horizontal="left" vertical="center" wrapText="1" indent="1"/>
    </xf>
    <xf numFmtId="0" fontId="12" fillId="6" borderId="29" xfId="0" applyFont="1" applyFill="1" applyBorder="1" applyAlignment="1">
      <alignment horizontal="left" vertical="center" wrapText="1" indent="1"/>
    </xf>
    <xf numFmtId="0" fontId="0" fillId="6" borderId="23" xfId="0" applyFill="1" applyBorder="1" applyAlignment="1">
      <alignment horizontal="left" wrapText="1" indent="1"/>
    </xf>
    <xf numFmtId="0" fontId="0" fillId="6" borderId="24" xfId="0" applyFill="1" applyBorder="1" applyAlignment="1">
      <alignment horizontal="left" wrapText="1" indent="1"/>
    </xf>
    <xf numFmtId="166" fontId="0" fillId="0" borderId="0" xfId="0" applyNumberFormat="1" applyAlignment="1">
      <alignment horizontal="center" wrapText="1"/>
    </xf>
    <xf numFmtId="0" fontId="0" fillId="0" borderId="0" xfId="0" applyAlignment="1">
      <alignment horizontal="left" vertical="center" wrapText="1" indent="2"/>
    </xf>
    <xf numFmtId="0" fontId="0" fillId="6" borderId="23" xfId="0" applyFill="1" applyBorder="1" applyAlignment="1">
      <alignment horizontal="left" vertical="center" wrapText="1"/>
    </xf>
    <xf numFmtId="0" fontId="0" fillId="6" borderId="24" xfId="0" applyFill="1" applyBorder="1" applyAlignment="1">
      <alignment horizontal="left" wrapText="1"/>
    </xf>
    <xf numFmtId="0" fontId="0" fillId="6" borderId="26" xfId="0" applyFill="1" applyBorder="1" applyAlignment="1">
      <alignment horizontal="left" vertical="center" wrapText="1" indent="2"/>
    </xf>
    <xf numFmtId="0" fontId="0" fillId="6" borderId="22" xfId="0" applyFill="1" applyBorder="1" applyAlignment="1">
      <alignment horizontal="left" vertical="center" wrapText="1" indent="2"/>
    </xf>
    <xf numFmtId="0" fontId="0" fillId="6" borderId="28" xfId="0" applyFill="1" applyBorder="1" applyAlignment="1">
      <alignment horizontal="left" vertical="center" wrapText="1"/>
    </xf>
    <xf numFmtId="0" fontId="0" fillId="6" borderId="29" xfId="0" applyFill="1" applyBorder="1" applyAlignment="1">
      <alignment horizontal="left" wrapText="1"/>
    </xf>
    <xf numFmtId="0" fontId="22" fillId="17" borderId="38" xfId="0" applyFont="1" applyFill="1" applyBorder="1" applyAlignment="1">
      <alignment horizontal="center" vertical="center" wrapText="1"/>
    </xf>
    <xf numFmtId="0" fontId="22" fillId="17" borderId="35" xfId="0" applyFont="1" applyFill="1" applyBorder="1" applyAlignment="1">
      <alignment horizontal="center" vertical="center" wrapText="1"/>
    </xf>
    <xf numFmtId="166" fontId="0" fillId="17" borderId="39" xfId="0" applyNumberFormat="1" applyFill="1" applyBorder="1" applyAlignment="1">
      <alignment horizontal="center" wrapText="1"/>
    </xf>
    <xf numFmtId="166" fontId="8" fillId="17" borderId="41" xfId="0" applyNumberFormat="1" applyFont="1" applyFill="1" applyBorder="1" applyAlignment="1">
      <alignment horizontal="center" vertical="center" wrapText="1"/>
    </xf>
    <xf numFmtId="0" fontId="22" fillId="17" borderId="8" xfId="0" applyFont="1" applyFill="1" applyBorder="1" applyAlignment="1">
      <alignment horizontal="left" vertical="center" wrapText="1" indent="1"/>
    </xf>
    <xf numFmtId="0" fontId="22" fillId="17" borderId="7" xfId="0" applyFont="1" applyFill="1" applyBorder="1" applyAlignment="1">
      <alignment horizontal="left" vertical="center" wrapText="1" indent="1"/>
    </xf>
    <xf numFmtId="0" fontId="23" fillId="17" borderId="7" xfId="0" applyFont="1" applyFill="1" applyBorder="1" applyAlignment="1">
      <alignment horizontal="center" vertical="center" wrapText="1"/>
    </xf>
    <xf numFmtId="0" fontId="23" fillId="17" borderId="9" xfId="0" applyFont="1" applyFill="1" applyBorder="1" applyAlignment="1">
      <alignment horizontal="center" vertical="center" wrapText="1"/>
    </xf>
    <xf numFmtId="0" fontId="8" fillId="0" borderId="0" xfId="0" applyFont="1" applyAlignment="1">
      <alignment horizontal="center" wrapText="1"/>
    </xf>
    <xf numFmtId="0" fontId="8" fillId="0" borderId="0" xfId="0" applyFont="1" applyAlignment="1">
      <alignment wrapText="1"/>
    </xf>
    <xf numFmtId="0" fontId="16" fillId="0" borderId="0" xfId="0" applyFont="1" applyAlignment="1">
      <alignment horizontal="left" indent="1"/>
    </xf>
    <xf numFmtId="0" fontId="16" fillId="6" borderId="0" xfId="0" applyFont="1" applyFill="1" applyAlignment="1">
      <alignment horizontal="left" indent="1"/>
    </xf>
    <xf numFmtId="0" fontId="16" fillId="6" borderId="11" xfId="0" applyFont="1" applyFill="1" applyBorder="1" applyAlignment="1">
      <alignment horizontal="left" indent="1"/>
    </xf>
    <xf numFmtId="0" fontId="28" fillId="0" borderId="0" xfId="0" applyFont="1" applyAlignment="1">
      <alignment horizontal="left" indent="1"/>
    </xf>
    <xf numFmtId="0" fontId="0" fillId="6" borderId="59" xfId="0" applyFill="1" applyBorder="1" applyAlignment="1">
      <alignment wrapText="1"/>
    </xf>
    <xf numFmtId="166" fontId="0" fillId="6" borderId="58" xfId="0" applyNumberFormat="1" applyFill="1" applyBorder="1" applyAlignment="1">
      <alignment horizontal="center" vertical="center" wrapText="1"/>
    </xf>
    <xf numFmtId="0" fontId="0" fillId="6" borderId="60" xfId="0" applyFill="1" applyBorder="1" applyAlignment="1">
      <alignment wrapText="1"/>
    </xf>
    <xf numFmtId="166" fontId="0" fillId="14" borderId="18" xfId="0" applyNumberFormat="1" applyFill="1" applyBorder="1" applyAlignment="1" applyProtection="1">
      <alignment horizontal="center" wrapText="1"/>
      <protection locked="0"/>
    </xf>
    <xf numFmtId="166" fontId="0" fillId="14" borderId="19" xfId="0" applyNumberFormat="1" applyFill="1" applyBorder="1" applyAlignment="1" applyProtection="1">
      <alignment horizontal="center" wrapText="1"/>
      <protection locked="0"/>
    </xf>
    <xf numFmtId="166" fontId="0" fillId="14" borderId="49" xfId="0" applyNumberFormat="1" applyFill="1" applyBorder="1" applyAlignment="1" applyProtection="1">
      <alignment horizontal="center" wrapText="1"/>
      <protection locked="0"/>
    </xf>
    <xf numFmtId="0" fontId="3" fillId="17" borderId="8" xfId="0" applyFont="1" applyFill="1" applyBorder="1" applyAlignment="1">
      <alignment horizontal="left" vertical="center" wrapText="1" indent="1"/>
    </xf>
    <xf numFmtId="0" fontId="3" fillId="17" borderId="7" xfId="0" applyFont="1" applyFill="1" applyBorder="1" applyAlignment="1">
      <alignment horizontal="left" vertical="center" wrapText="1"/>
    </xf>
    <xf numFmtId="0" fontId="8" fillId="17" borderId="9" xfId="0" applyFont="1" applyFill="1" applyBorder="1" applyAlignment="1">
      <alignment horizontal="center" vertical="center" wrapText="1"/>
    </xf>
    <xf numFmtId="0" fontId="8" fillId="6" borderId="0" xfId="0" applyFont="1" applyFill="1" applyAlignment="1">
      <alignment horizontal="left" vertical="center" wrapText="1" indent="2"/>
    </xf>
    <xf numFmtId="0" fontId="8" fillId="6" borderId="13" xfId="0" applyFont="1" applyFill="1" applyBorder="1" applyAlignment="1">
      <alignment horizontal="left" vertical="center" wrapText="1" indent="1"/>
    </xf>
    <xf numFmtId="0" fontId="0" fillId="6" borderId="14" xfId="0" applyFill="1" applyBorder="1" applyAlignment="1">
      <alignment horizontal="left" vertical="center" wrapText="1" indent="1"/>
    </xf>
    <xf numFmtId="0" fontId="0" fillId="6" borderId="11" xfId="0" applyFill="1" applyBorder="1" applyAlignment="1">
      <alignment horizontal="left" vertical="center" wrapText="1" indent="2"/>
    </xf>
    <xf numFmtId="0" fontId="8" fillId="6" borderId="8" xfId="0" applyFont="1" applyFill="1" applyBorder="1" applyAlignment="1">
      <alignment horizontal="left" vertical="center" wrapText="1" indent="1"/>
    </xf>
    <xf numFmtId="0" fontId="8" fillId="6" borderId="7" xfId="0" applyFont="1" applyFill="1" applyBorder="1" applyAlignment="1">
      <alignment horizontal="left" vertical="center" wrapText="1" indent="2"/>
    </xf>
    <xf numFmtId="0" fontId="0" fillId="6" borderId="14" xfId="0" applyFill="1" applyBorder="1" applyAlignment="1">
      <alignment horizontal="left" vertical="center" wrapText="1" indent="2"/>
    </xf>
    <xf numFmtId="0" fontId="8" fillId="0" borderId="8" xfId="0" applyFont="1" applyBorder="1" applyAlignment="1">
      <alignment wrapText="1"/>
    </xf>
    <xf numFmtId="0" fontId="0" fillId="0" borderId="14" xfId="0" applyBorder="1" applyAlignment="1">
      <alignment wrapText="1"/>
    </xf>
    <xf numFmtId="0" fontId="7" fillId="18" borderId="0" xfId="3" applyFill="1" applyBorder="1" applyAlignment="1">
      <alignment horizontal="center" vertical="center" wrapText="1"/>
    </xf>
    <xf numFmtId="0" fontId="0" fillId="18" borderId="0" xfId="0" applyFill="1" applyAlignment="1">
      <alignment horizontal="center" vertical="center" wrapText="1"/>
    </xf>
    <xf numFmtId="0" fontId="0" fillId="18" borderId="0" xfId="0" applyFill="1"/>
    <xf numFmtId="0" fontId="28" fillId="7" borderId="0" xfId="0" applyFont="1" applyFill="1" applyAlignment="1">
      <alignment vertical="center" wrapText="1"/>
    </xf>
    <xf numFmtId="0" fontId="0" fillId="18" borderId="3" xfId="0" applyFill="1" applyBorder="1" applyAlignment="1">
      <alignment wrapText="1"/>
    </xf>
    <xf numFmtId="0" fontId="28" fillId="18" borderId="0" xfId="0" applyFont="1" applyFill="1" applyAlignment="1">
      <alignment vertical="center" wrapText="1"/>
    </xf>
    <xf numFmtId="0" fontId="0" fillId="18" borderId="11" xfId="0" applyFill="1" applyBorder="1" applyAlignment="1">
      <alignment horizontal="center" vertical="center" wrapText="1"/>
    </xf>
    <xf numFmtId="0" fontId="28" fillId="18" borderId="11" xfId="0" applyFont="1" applyFill="1" applyBorder="1" applyAlignment="1">
      <alignment vertical="center" wrapText="1"/>
    </xf>
    <xf numFmtId="0" fontId="0" fillId="18" borderId="12" xfId="0" applyFill="1" applyBorder="1" applyAlignment="1">
      <alignment wrapText="1"/>
    </xf>
    <xf numFmtId="0" fontId="39" fillId="19" borderId="6" xfId="0" applyFont="1" applyFill="1" applyBorder="1" applyAlignment="1">
      <alignment horizontal="left" vertical="center" indent="2"/>
    </xf>
    <xf numFmtId="0" fontId="16" fillId="19" borderId="10" xfId="0" applyFont="1" applyFill="1" applyBorder="1" applyAlignment="1">
      <alignment horizontal="left" vertical="center" indent="2"/>
    </xf>
    <xf numFmtId="0" fontId="0" fillId="7" borderId="0" xfId="0" applyFill="1"/>
    <xf numFmtId="0" fontId="0" fillId="8" borderId="8" xfId="0" applyFill="1" applyBorder="1"/>
    <xf numFmtId="0" fontId="0" fillId="8" borderId="7" xfId="0" applyFill="1" applyBorder="1"/>
    <xf numFmtId="0" fontId="0" fillId="8" borderId="13" xfId="0" applyFill="1" applyBorder="1"/>
    <xf numFmtId="0" fontId="0" fillId="8" borderId="0" xfId="0" applyFill="1"/>
    <xf numFmtId="0" fontId="0" fillId="7" borderId="0" xfId="0" applyFill="1" applyAlignment="1">
      <alignment vertical="center"/>
    </xf>
    <xf numFmtId="0" fontId="0" fillId="7" borderId="13" xfId="0" applyFill="1" applyBorder="1"/>
    <xf numFmtId="0" fontId="0" fillId="7" borderId="3" xfId="0" applyFill="1" applyBorder="1"/>
    <xf numFmtId="0" fontId="0" fillId="7" borderId="11" xfId="0" applyFill="1" applyBorder="1"/>
    <xf numFmtId="0" fontId="16" fillId="7" borderId="0" xfId="0" applyFont="1" applyFill="1" applyAlignment="1">
      <alignment horizontal="left" indent="1"/>
    </xf>
    <xf numFmtId="0" fontId="0" fillId="7" borderId="14" xfId="0" applyFill="1" applyBorder="1"/>
    <xf numFmtId="0" fontId="0" fillId="7" borderId="12" xfId="0" applyFill="1" applyBorder="1"/>
    <xf numFmtId="0" fontId="0" fillId="7" borderId="0" xfId="0" applyFill="1" applyAlignment="1">
      <alignment wrapText="1"/>
    </xf>
    <xf numFmtId="0" fontId="0" fillId="7" borderId="0" xfId="0" applyFill="1" applyAlignment="1">
      <alignment horizontal="left" vertical="center" indent="1"/>
    </xf>
    <xf numFmtId="0" fontId="0" fillId="0" borderId="19" xfId="0" applyBorder="1" applyAlignment="1" applyProtection="1">
      <alignment horizontal="left" vertical="center" wrapText="1" indent="1"/>
      <protection locked="0"/>
    </xf>
    <xf numFmtId="168" fontId="28" fillId="6" borderId="6" xfId="0" applyNumberFormat="1" applyFont="1" applyFill="1" applyBorder="1" applyAlignment="1">
      <alignment horizontal="left" vertical="center" wrapText="1" indent="1"/>
    </xf>
    <xf numFmtId="0" fontId="0" fillId="0" borderId="31" xfId="0" applyBorder="1" applyAlignment="1" applyProtection="1">
      <alignment horizontal="left" vertical="top" wrapText="1" indent="1"/>
      <protection locked="0"/>
    </xf>
    <xf numFmtId="0" fontId="13" fillId="6" borderId="32" xfId="0" applyFont="1" applyFill="1" applyBorder="1" applyAlignment="1">
      <alignment horizontal="left" vertical="center" wrapText="1" indent="1"/>
    </xf>
    <xf numFmtId="49" fontId="0" fillId="0" borderId="32" xfId="0" quotePrefix="1" applyNumberFormat="1" applyBorder="1" applyAlignment="1" applyProtection="1">
      <alignment horizontal="left" vertical="top" wrapText="1" indent="1"/>
      <protection locked="0"/>
    </xf>
    <xf numFmtId="0" fontId="0" fillId="0" borderId="32" xfId="0" applyBorder="1" applyAlignment="1" applyProtection="1">
      <alignment horizontal="left" wrapText="1" indent="1"/>
      <protection locked="0"/>
    </xf>
    <xf numFmtId="49" fontId="0" fillId="0" borderId="19" xfId="0" applyNumberFormat="1" applyBorder="1" applyAlignment="1" applyProtection="1">
      <alignment horizontal="left" vertical="top" wrapText="1" indent="1"/>
      <protection locked="0"/>
    </xf>
    <xf numFmtId="0" fontId="13" fillId="6" borderId="19" xfId="0" applyFont="1" applyFill="1" applyBorder="1" applyAlignment="1">
      <alignment horizontal="left" vertical="center" wrapText="1" indent="1"/>
    </xf>
    <xf numFmtId="0" fontId="12" fillId="0" borderId="7" xfId="0" applyFont="1" applyBorder="1" applyAlignment="1" applyProtection="1">
      <alignment horizontal="left" vertical="top" wrapText="1" indent="1"/>
      <protection locked="0"/>
    </xf>
    <xf numFmtId="0" fontId="12" fillId="0" borderId="50" xfId="0" applyFont="1" applyBorder="1" applyAlignment="1" applyProtection="1">
      <alignment horizontal="left" vertical="top" wrapText="1" indent="1"/>
      <protection locked="0"/>
    </xf>
    <xf numFmtId="0" fontId="13" fillId="6" borderId="49" xfId="0" applyFont="1" applyFill="1" applyBorder="1" applyAlignment="1">
      <alignment horizontal="left" vertical="center" wrapText="1" indent="1"/>
    </xf>
    <xf numFmtId="0" fontId="13" fillId="6" borderId="53" xfId="0" applyFont="1" applyFill="1" applyBorder="1" applyAlignment="1">
      <alignment horizontal="left" vertical="center" wrapText="1" indent="1"/>
    </xf>
    <xf numFmtId="0" fontId="0" fillId="0" borderId="32" xfId="0" applyBorder="1" applyAlignment="1" applyProtection="1">
      <alignment horizontal="left" vertical="center" wrapText="1" indent="1"/>
      <protection locked="0"/>
    </xf>
    <xf numFmtId="0" fontId="0" fillId="0" borderId="32" xfId="0" quotePrefix="1" applyBorder="1" applyAlignment="1" applyProtection="1">
      <alignment horizontal="left" vertical="center" wrapText="1" indent="1"/>
      <protection locked="0"/>
    </xf>
    <xf numFmtId="0" fontId="0" fillId="0" borderId="31" xfId="0" quotePrefix="1" applyBorder="1" applyAlignment="1" applyProtection="1">
      <alignment horizontal="left" vertical="top" wrapText="1" indent="1"/>
      <protection locked="0"/>
    </xf>
    <xf numFmtId="0" fontId="0" fillId="0" borderId="18" xfId="0" applyBorder="1" applyAlignment="1" applyProtection="1">
      <alignment horizontal="left" vertical="top" wrapText="1" indent="1"/>
      <protection locked="0"/>
    </xf>
    <xf numFmtId="0" fontId="12" fillId="0" borderId="6" xfId="0" applyFont="1" applyBorder="1" applyAlignment="1" applyProtection="1">
      <alignment horizontal="left" vertical="top" wrapText="1" indent="1"/>
      <protection locked="0"/>
    </xf>
    <xf numFmtId="0" fontId="12" fillId="0" borderId="55" xfId="0" applyFont="1" applyBorder="1" applyAlignment="1" applyProtection="1">
      <alignment horizontal="left" vertical="top" wrapText="1" indent="1"/>
      <protection locked="0"/>
    </xf>
    <xf numFmtId="0" fontId="0" fillId="0" borderId="6" xfId="0" applyBorder="1" applyAlignment="1" applyProtection="1">
      <alignment horizontal="left" vertical="top" wrapText="1" indent="1"/>
      <protection locked="0"/>
    </xf>
    <xf numFmtId="0" fontId="0" fillId="0" borderId="55" xfId="0" applyBorder="1" applyAlignment="1" applyProtection="1">
      <alignment horizontal="left" vertical="top" wrapText="1" indent="1"/>
      <protection locked="0"/>
    </xf>
    <xf numFmtId="0" fontId="0" fillId="0" borderId="15" xfId="0" applyBorder="1" applyAlignment="1" applyProtection="1">
      <alignment horizontal="left" vertical="top" wrapText="1" indent="1"/>
      <protection locked="0"/>
    </xf>
    <xf numFmtId="0" fontId="49" fillId="0" borderId="0" xfId="0" applyFont="1" applyAlignment="1">
      <alignment horizontal="left" vertical="center"/>
    </xf>
    <xf numFmtId="0" fontId="0" fillId="0" borderId="0" xfId="0" applyAlignment="1">
      <alignment horizontal="center"/>
    </xf>
    <xf numFmtId="0" fontId="50" fillId="0" borderId="0" xfId="0" applyFont="1" applyAlignment="1">
      <alignment horizontal="center" vertical="center"/>
    </xf>
    <xf numFmtId="0" fontId="51" fillId="0" borderId="0" xfId="0" applyFont="1" applyAlignment="1">
      <alignment horizontal="center" vertical="center"/>
    </xf>
    <xf numFmtId="0" fontId="52" fillId="0" borderId="63" xfId="0" applyFont="1" applyBorder="1" applyAlignment="1">
      <alignment horizontal="center" vertical="center" wrapText="1"/>
    </xf>
    <xf numFmtId="0" fontId="52" fillId="0" borderId="64" xfId="0" applyFont="1" applyBorder="1" applyAlignment="1">
      <alignment horizontal="center" vertical="center" wrapText="1"/>
    </xf>
    <xf numFmtId="0" fontId="52" fillId="0" borderId="64" xfId="0" applyFont="1" applyBorder="1" applyAlignment="1">
      <alignment vertical="center" wrapText="1"/>
    </xf>
    <xf numFmtId="0" fontId="51" fillId="0" borderId="65" xfId="0" applyFont="1" applyBorder="1" applyAlignment="1">
      <alignment horizontal="center" vertical="center" wrapText="1"/>
    </xf>
    <xf numFmtId="0" fontId="51" fillId="0" borderId="66" xfId="0" applyFont="1" applyBorder="1" applyAlignment="1">
      <alignment horizontal="left" vertical="center" wrapText="1" indent="1"/>
    </xf>
    <xf numFmtId="9" fontId="51" fillId="0" borderId="66" xfId="0" applyNumberFormat="1" applyFont="1" applyBorder="1" applyAlignment="1">
      <alignment horizontal="center" vertical="center" wrapText="1"/>
    </xf>
    <xf numFmtId="0" fontId="51" fillId="0" borderId="66" xfId="0" applyFont="1" applyBorder="1" applyAlignment="1">
      <alignment horizontal="center" vertical="center" wrapText="1"/>
    </xf>
    <xf numFmtId="0" fontId="53" fillId="0" borderId="0" xfId="0" applyFont="1"/>
    <xf numFmtId="0" fontId="49" fillId="0" borderId="0" xfId="0" applyFont="1" applyAlignment="1">
      <alignment vertical="center"/>
    </xf>
    <xf numFmtId="0" fontId="50" fillId="0" borderId="0" xfId="0" applyFont="1" applyAlignment="1">
      <alignment vertical="center"/>
    </xf>
    <xf numFmtId="0" fontId="51" fillId="0" borderId="0" xfId="0" applyFont="1" applyAlignment="1">
      <alignment vertical="center"/>
    </xf>
    <xf numFmtId="0" fontId="52" fillId="0" borderId="64" xfId="0" applyFont="1" applyBorder="1" applyAlignment="1">
      <alignment horizontal="left" vertical="center" wrapText="1" indent="1"/>
    </xf>
    <xf numFmtId="0" fontId="54" fillId="0" borderId="0" xfId="0" applyFont="1" applyAlignment="1">
      <alignment vertical="center"/>
    </xf>
    <xf numFmtId="0" fontId="0" fillId="6" borderId="18" xfId="0" applyFill="1" applyBorder="1" applyAlignment="1">
      <alignment horizontal="left" vertical="center" wrapText="1" indent="3"/>
    </xf>
    <xf numFmtId="0" fontId="5" fillId="15" borderId="35" xfId="0" applyFont="1" applyFill="1" applyBorder="1" applyAlignment="1">
      <alignment horizontal="left" vertical="center" wrapText="1" indent="1"/>
    </xf>
    <xf numFmtId="0" fontId="42" fillId="0" borderId="7" xfId="0" applyFont="1" applyBorder="1" applyAlignment="1">
      <alignment horizontal="left" vertical="center" indent="1"/>
    </xf>
    <xf numFmtId="0" fontId="42" fillId="0" borderId="0" xfId="0" applyFont="1" applyAlignment="1">
      <alignment horizontal="left" vertical="center" wrapText="1"/>
    </xf>
    <xf numFmtId="0" fontId="42" fillId="0" borderId="0" xfId="0" applyFont="1" applyAlignment="1">
      <alignment vertical="center"/>
    </xf>
    <xf numFmtId="0" fontId="17" fillId="0" borderId="0" xfId="0" applyFont="1" applyAlignment="1" applyProtection="1">
      <alignment horizontal="left" vertical="center" indent="1"/>
      <protection locked="0"/>
    </xf>
    <xf numFmtId="0" fontId="42" fillId="0" borderId="0" xfId="0" applyFont="1" applyAlignment="1">
      <alignment horizontal="left" vertical="center" indent="1"/>
    </xf>
    <xf numFmtId="0" fontId="42" fillId="0" borderId="11" xfId="0" applyFont="1" applyBorder="1" applyAlignment="1">
      <alignment horizontal="left" vertical="center" indent="1"/>
    </xf>
    <xf numFmtId="0" fontId="5" fillId="0" borderId="7" xfId="0" applyFont="1" applyBorder="1" applyAlignment="1">
      <alignment horizontal="left" vertical="center" indent="1"/>
    </xf>
    <xf numFmtId="0" fontId="42" fillId="0" borderId="0" xfId="0" applyFont="1" applyAlignment="1">
      <alignment horizontal="left" vertical="center" wrapText="1" indent="1"/>
    </xf>
    <xf numFmtId="0" fontId="5" fillId="0" borderId="0" xfId="0" applyFont="1" applyAlignment="1">
      <alignment horizontal="left" vertical="center" indent="1"/>
    </xf>
    <xf numFmtId="0" fontId="5" fillId="0" borderId="11" xfId="0" applyFont="1" applyBorder="1" applyAlignment="1">
      <alignment horizontal="left" vertical="center" indent="1"/>
    </xf>
    <xf numFmtId="0" fontId="0" fillId="0" borderId="0" xfId="0" applyAlignment="1" applyProtection="1">
      <alignment vertical="center"/>
      <protection locked="0"/>
    </xf>
    <xf numFmtId="0" fontId="0" fillId="14" borderId="1" xfId="0" applyFill="1" applyBorder="1" applyAlignment="1">
      <alignment horizontal="left" vertical="center" wrapText="1" indent="2"/>
    </xf>
    <xf numFmtId="166" fontId="0" fillId="14" borderId="5" xfId="0" applyNumberFormat="1" applyFill="1" applyBorder="1" applyAlignment="1">
      <alignment horizontal="left" vertical="center" wrapText="1" indent="2"/>
    </xf>
    <xf numFmtId="0" fontId="0" fillId="14" borderId="2" xfId="0" applyFill="1" applyBorder="1" applyAlignment="1">
      <alignment horizontal="left" vertical="center" wrapText="1" indent="2"/>
    </xf>
    <xf numFmtId="0" fontId="12" fillId="0" borderId="23" xfId="0" applyFont="1" applyBorder="1" applyAlignment="1">
      <alignment horizontal="center" vertical="center" wrapText="1"/>
    </xf>
    <xf numFmtId="0" fontId="12" fillId="0" borderId="26"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49" xfId="0" applyFont="1" applyBorder="1" applyAlignment="1">
      <alignment horizontal="center" vertical="center" wrapText="1"/>
    </xf>
    <xf numFmtId="0" fontId="12" fillId="0" borderId="18" xfId="0" applyFont="1" applyBorder="1" applyAlignment="1">
      <alignment horizontal="center" vertical="center" wrapText="1"/>
    </xf>
    <xf numFmtId="0" fontId="16" fillId="11" borderId="24" xfId="0" applyFont="1" applyFill="1" applyBorder="1" applyAlignment="1">
      <alignment horizontal="left" vertical="center" wrapText="1" indent="1"/>
    </xf>
    <xf numFmtId="0" fontId="22" fillId="11" borderId="22" xfId="0" applyFont="1" applyFill="1" applyBorder="1" applyAlignment="1">
      <alignment horizontal="left" vertical="center" wrapText="1" indent="1"/>
    </xf>
    <xf numFmtId="0" fontId="16" fillId="6" borderId="22" xfId="0" applyFont="1" applyFill="1" applyBorder="1" applyAlignment="1">
      <alignment horizontal="left" vertical="center" wrapText="1" indent="1"/>
    </xf>
    <xf numFmtId="168" fontId="28" fillId="6" borderId="27" xfId="0" applyNumberFormat="1" applyFont="1" applyFill="1" applyBorder="1" applyAlignment="1">
      <alignment horizontal="left" vertical="center" wrapText="1" indent="1"/>
    </xf>
    <xf numFmtId="0" fontId="0" fillId="6" borderId="22" xfId="0" applyFill="1" applyBorder="1" applyAlignment="1">
      <alignment horizontal="left" vertical="center" wrapText="1" indent="1"/>
    </xf>
    <xf numFmtId="0" fontId="0" fillId="14" borderId="27" xfId="0" applyFill="1" applyBorder="1" applyAlignment="1">
      <alignment horizontal="left" vertical="center" wrapText="1" indent="1"/>
    </xf>
    <xf numFmtId="49" fontId="16" fillId="6" borderId="27" xfId="0" applyNumberFormat="1" applyFont="1" applyFill="1" applyBorder="1" applyAlignment="1">
      <alignment horizontal="left" vertical="center" wrapText="1" indent="1"/>
    </xf>
    <xf numFmtId="0" fontId="38" fillId="16" borderId="22" xfId="0" applyFont="1" applyFill="1" applyBorder="1" applyAlignment="1">
      <alignment horizontal="left" vertical="center" wrapText="1" indent="1"/>
    </xf>
    <xf numFmtId="0" fontId="0" fillId="6" borderId="29" xfId="0" applyFill="1" applyBorder="1" applyAlignment="1">
      <alignment horizontal="left" vertical="center" wrapText="1" indent="1"/>
    </xf>
    <xf numFmtId="0" fontId="16" fillId="0" borderId="0" xfId="0" applyFont="1" applyAlignment="1">
      <alignment horizontal="left" vertical="center" wrapText="1" indent="1"/>
    </xf>
    <xf numFmtId="0" fontId="16" fillId="7" borderId="0" xfId="0" applyFont="1" applyFill="1" applyAlignment="1">
      <alignment horizontal="left" vertical="center" indent="1"/>
    </xf>
    <xf numFmtId="0" fontId="16" fillId="7" borderId="13" xfId="0" applyFont="1" applyFill="1" applyBorder="1" applyAlignment="1">
      <alignment horizontal="left" vertical="center" wrapText="1" indent="1"/>
    </xf>
    <xf numFmtId="0" fontId="16" fillId="7" borderId="0" xfId="0" applyFont="1" applyFill="1" applyAlignment="1" applyProtection="1">
      <alignment horizontal="left" vertical="center" indent="1"/>
      <protection locked="0"/>
    </xf>
    <xf numFmtId="0" fontId="16" fillId="7" borderId="3" xfId="0" applyFont="1" applyFill="1" applyBorder="1" applyAlignment="1" applyProtection="1">
      <alignment horizontal="left" vertical="center" indent="1"/>
      <protection locked="0"/>
    </xf>
    <xf numFmtId="0" fontId="56" fillId="16" borderId="8" xfId="0" applyFont="1" applyFill="1" applyBorder="1"/>
    <xf numFmtId="0" fontId="56" fillId="16" borderId="7" xfId="0" applyFont="1" applyFill="1" applyBorder="1"/>
    <xf numFmtId="0" fontId="38" fillId="16" borderId="7" xfId="0" applyFont="1" applyFill="1" applyBorder="1" applyAlignment="1">
      <alignment horizontal="left" indent="1"/>
    </xf>
    <xf numFmtId="0" fontId="56" fillId="16" borderId="9" xfId="0" applyFont="1" applyFill="1" applyBorder="1"/>
    <xf numFmtId="0" fontId="56" fillId="16" borderId="0" xfId="0" applyFont="1" applyFill="1"/>
    <xf numFmtId="0" fontId="38" fillId="16" borderId="0" xfId="0" applyFont="1" applyFill="1" applyAlignment="1">
      <alignment horizontal="left" indent="1"/>
    </xf>
    <xf numFmtId="0" fontId="56" fillId="16" borderId="3" xfId="0" applyFont="1" applyFill="1" applyBorder="1"/>
    <xf numFmtId="0" fontId="56" fillId="16" borderId="13" xfId="0" applyFont="1" applyFill="1" applyBorder="1"/>
    <xf numFmtId="0" fontId="56" fillId="16" borderId="3" xfId="0" applyFont="1" applyFill="1" applyBorder="1" applyAlignment="1">
      <alignment wrapText="1"/>
    </xf>
    <xf numFmtId="0" fontId="56" fillId="16" borderId="14" xfId="0" applyFont="1" applyFill="1" applyBorder="1"/>
    <xf numFmtId="0" fontId="56" fillId="16" borderId="11" xfId="0" applyFont="1" applyFill="1" applyBorder="1"/>
    <xf numFmtId="0" fontId="38" fillId="16" borderId="11" xfId="0" applyFont="1" applyFill="1" applyBorder="1" applyAlignment="1">
      <alignment horizontal="left" indent="1"/>
    </xf>
    <xf numFmtId="0" fontId="56" fillId="16" borderId="12" xfId="0" applyFont="1" applyFill="1" applyBorder="1"/>
    <xf numFmtId="0" fontId="28" fillId="18" borderId="0" xfId="0" applyFont="1" applyFill="1" applyAlignment="1">
      <alignment horizontal="left" vertical="center" wrapText="1" indent="2"/>
    </xf>
    <xf numFmtId="0" fontId="19" fillId="9" borderId="22" xfId="0" quotePrefix="1" applyFont="1" applyFill="1" applyBorder="1" applyAlignment="1">
      <alignment horizontal="center" vertical="center"/>
    </xf>
    <xf numFmtId="0" fontId="0" fillId="23" borderId="9" xfId="0" applyFill="1" applyBorder="1" applyAlignment="1">
      <alignment wrapText="1"/>
    </xf>
    <xf numFmtId="0" fontId="0" fillId="23" borderId="0" xfId="0" applyFill="1" applyAlignment="1">
      <alignment horizontal="left" wrapText="1"/>
    </xf>
    <xf numFmtId="0" fontId="28" fillId="0" borderId="0" xfId="0" applyFont="1" applyAlignment="1">
      <alignment vertical="center" wrapText="1"/>
    </xf>
    <xf numFmtId="0" fontId="28" fillId="0" borderId="0" xfId="0" applyFont="1" applyAlignment="1">
      <alignment horizontal="left" vertical="center" wrapText="1" indent="1"/>
    </xf>
    <xf numFmtId="0" fontId="46" fillId="0" borderId="0" xfId="0" applyFont="1" applyAlignment="1">
      <alignment vertical="center" wrapText="1"/>
    </xf>
    <xf numFmtId="0" fontId="58" fillId="9" borderId="22" xfId="1" applyFont="1" applyFill="1" applyBorder="1" applyAlignment="1">
      <alignment horizontal="center" vertical="center" wrapText="1"/>
    </xf>
    <xf numFmtId="0" fontId="58" fillId="9" borderId="0" xfId="0" applyFont="1" applyFill="1" applyAlignment="1">
      <alignment horizontal="center" vertical="center" wrapText="1"/>
    </xf>
    <xf numFmtId="0" fontId="59" fillId="6" borderId="8" xfId="0" applyFont="1" applyFill="1" applyBorder="1" applyAlignment="1">
      <alignment horizontal="left"/>
    </xf>
    <xf numFmtId="0" fontId="59" fillId="6" borderId="7" xfId="0" applyFont="1" applyFill="1" applyBorder="1"/>
    <xf numFmtId="0" fontId="59" fillId="6" borderId="13" xfId="0" applyFont="1" applyFill="1" applyBorder="1" applyAlignment="1">
      <alignment horizontal="left"/>
    </xf>
    <xf numFmtId="0" fontId="59" fillId="6" borderId="0" xfId="0" applyFont="1" applyFill="1"/>
    <xf numFmtId="0" fontId="59" fillId="6" borderId="0" xfId="0" applyFont="1" applyFill="1" applyAlignment="1">
      <alignment horizontal="left" indent="1"/>
    </xf>
    <xf numFmtId="0" fontId="59" fillId="6" borderId="3" xfId="0" applyFont="1" applyFill="1" applyBorder="1" applyAlignment="1">
      <alignment horizontal="center"/>
    </xf>
    <xf numFmtId="0" fontId="0" fillId="6" borderId="0" xfId="0" applyFill="1"/>
    <xf numFmtId="166" fontId="59" fillId="6" borderId="0" xfId="0" applyNumberFormat="1" applyFont="1" applyFill="1"/>
    <xf numFmtId="0" fontId="0" fillId="6" borderId="3" xfId="0" applyFill="1" applyBorder="1"/>
    <xf numFmtId="0" fontId="0" fillId="6" borderId="14" xfId="0" applyFill="1" applyBorder="1"/>
    <xf numFmtId="0" fontId="0" fillId="6" borderId="11" xfId="0" applyFill="1" applyBorder="1"/>
    <xf numFmtId="0" fontId="0" fillId="6" borderId="12" xfId="0" applyFill="1" applyBorder="1"/>
    <xf numFmtId="0" fontId="28" fillId="7" borderId="13" xfId="0" applyFont="1" applyFill="1" applyBorder="1" applyAlignment="1">
      <alignment vertical="center" wrapText="1"/>
    </xf>
    <xf numFmtId="0" fontId="28" fillId="6" borderId="7" xfId="0" applyFont="1" applyFill="1" applyBorder="1" applyAlignment="1">
      <alignment vertical="center" wrapText="1"/>
    </xf>
    <xf numFmtId="9" fontId="28" fillId="6" borderId="9" xfId="0" applyNumberFormat="1" applyFont="1" applyFill="1" applyBorder="1" applyAlignment="1">
      <alignment horizontal="left" vertical="center" wrapText="1" indent="1"/>
    </xf>
    <xf numFmtId="0" fontId="28" fillId="7" borderId="3" xfId="0" applyFont="1" applyFill="1" applyBorder="1" applyAlignment="1">
      <alignment vertical="center" wrapText="1"/>
    </xf>
    <xf numFmtId="0" fontId="28" fillId="6" borderId="0" xfId="0" applyFont="1" applyFill="1" applyAlignment="1">
      <alignment vertical="center" wrapText="1"/>
    </xf>
    <xf numFmtId="9" fontId="28" fillId="6" borderId="3" xfId="0" applyNumberFormat="1" applyFont="1" applyFill="1" applyBorder="1" applyAlignment="1">
      <alignment horizontal="left" vertical="center" wrapText="1" indent="1"/>
    </xf>
    <xf numFmtId="0" fontId="28" fillId="6" borderId="11" xfId="0" applyFont="1" applyFill="1" applyBorder="1" applyAlignment="1">
      <alignment vertical="center" wrapText="1"/>
    </xf>
    <xf numFmtId="9" fontId="28" fillId="6" borderId="12" xfId="0" applyNumberFormat="1" applyFont="1" applyFill="1" applyBorder="1" applyAlignment="1">
      <alignment horizontal="left" vertical="center" wrapText="1" indent="1"/>
    </xf>
    <xf numFmtId="0" fontId="28" fillId="7" borderId="14" xfId="0" applyFont="1" applyFill="1" applyBorder="1" applyAlignment="1">
      <alignment vertical="center" wrapText="1"/>
    </xf>
    <xf numFmtId="0" fontId="28" fillId="7" borderId="11" xfId="0" applyFont="1" applyFill="1" applyBorder="1" applyAlignment="1">
      <alignment vertical="center" wrapText="1"/>
    </xf>
    <xf numFmtId="0" fontId="28" fillId="7" borderId="12" xfId="0" applyFont="1" applyFill="1" applyBorder="1" applyAlignment="1">
      <alignment vertical="center" wrapText="1"/>
    </xf>
    <xf numFmtId="166" fontId="12" fillId="0" borderId="0" xfId="0" applyNumberFormat="1" applyFont="1" applyAlignment="1">
      <alignment horizontal="center" vertical="center" wrapText="1"/>
    </xf>
    <xf numFmtId="0" fontId="12" fillId="24" borderId="0" xfId="0" applyFont="1" applyFill="1" applyAlignment="1">
      <alignment horizontal="left" vertical="center" wrapText="1"/>
    </xf>
    <xf numFmtId="0" fontId="12" fillId="0" borderId="0" xfId="0" applyFont="1" applyAlignment="1">
      <alignment horizontal="left" vertical="center" wrapText="1"/>
    </xf>
    <xf numFmtId="0" fontId="56" fillId="0" borderId="0" xfId="0" applyFont="1" applyAlignment="1">
      <alignment horizontal="left" vertical="center" wrapText="1"/>
    </xf>
    <xf numFmtId="0" fontId="10" fillId="0" borderId="0" xfId="0" applyFont="1" applyAlignment="1">
      <alignment horizontal="left" vertical="center" wrapText="1"/>
    </xf>
    <xf numFmtId="166" fontId="12" fillId="16" borderId="23" xfId="0" applyNumberFormat="1" applyFont="1" applyFill="1" applyBorder="1" applyAlignment="1">
      <alignment horizontal="center" vertical="center" wrapText="1"/>
    </xf>
    <xf numFmtId="166" fontId="12" fillId="16" borderId="24" xfId="0" applyNumberFormat="1" applyFont="1" applyFill="1" applyBorder="1" applyAlignment="1">
      <alignment horizontal="center" vertical="center" wrapText="1"/>
    </xf>
    <xf numFmtId="166" fontId="12" fillId="16" borderId="25" xfId="0" applyNumberFormat="1" applyFont="1" applyFill="1" applyBorder="1" applyAlignment="1">
      <alignment horizontal="center" vertical="center" wrapText="1"/>
    </xf>
    <xf numFmtId="9" fontId="10" fillId="12" borderId="4" xfId="0" applyNumberFormat="1" applyFont="1" applyFill="1" applyBorder="1" applyAlignment="1">
      <alignment horizontal="center" vertical="center" wrapText="1"/>
    </xf>
    <xf numFmtId="9" fontId="10" fillId="12" borderId="2" xfId="0" applyNumberFormat="1" applyFont="1" applyFill="1" applyBorder="1" applyAlignment="1">
      <alignment horizontal="center" vertical="center" wrapText="1"/>
    </xf>
    <xf numFmtId="166" fontId="12" fillId="27" borderId="26" xfId="0" applyNumberFormat="1" applyFont="1" applyFill="1" applyBorder="1" applyAlignment="1">
      <alignment horizontal="center" vertical="center" wrapText="1"/>
    </xf>
    <xf numFmtId="166" fontId="12" fillId="27" borderId="22" xfId="0" applyNumberFormat="1" applyFont="1" applyFill="1" applyBorder="1" applyAlignment="1">
      <alignment horizontal="center" vertical="center" wrapText="1"/>
    </xf>
    <xf numFmtId="166" fontId="12" fillId="27" borderId="27" xfId="0" applyNumberFormat="1" applyFont="1" applyFill="1" applyBorder="1" applyAlignment="1">
      <alignment horizontal="center" vertical="center" wrapText="1"/>
    </xf>
    <xf numFmtId="166" fontId="12" fillId="14" borderId="26" xfId="0" applyNumberFormat="1" applyFont="1" applyFill="1" applyBorder="1" applyAlignment="1">
      <alignment horizontal="center" vertical="center" wrapText="1"/>
    </xf>
    <xf numFmtId="166" fontId="12" fillId="14" borderId="22" xfId="0" applyNumberFormat="1" applyFont="1" applyFill="1" applyBorder="1" applyAlignment="1">
      <alignment horizontal="center" vertical="center" wrapText="1"/>
    </xf>
    <xf numFmtId="166" fontId="12" fillId="14" borderId="27" xfId="0" applyNumberFormat="1" applyFont="1" applyFill="1" applyBorder="1" applyAlignment="1">
      <alignment horizontal="center" vertical="center" wrapText="1"/>
    </xf>
    <xf numFmtId="0" fontId="12" fillId="0" borderId="0" xfId="0" applyFont="1" applyAlignment="1">
      <alignment horizontal="left" vertical="center" wrapText="1" indent="1"/>
    </xf>
    <xf numFmtId="166" fontId="0" fillId="0" borderId="0" xfId="0" applyNumberFormat="1" applyAlignment="1">
      <alignment horizontal="center" vertical="center" wrapText="1"/>
    </xf>
    <xf numFmtId="166" fontId="28" fillId="0" borderId="0" xfId="0" applyNumberFormat="1" applyFont="1" applyAlignment="1">
      <alignment horizontal="center" vertical="center" wrapText="1"/>
    </xf>
    <xf numFmtId="166" fontId="3" fillId="0" borderId="0" xfId="0" applyNumberFormat="1" applyFont="1" applyAlignment="1">
      <alignment horizontal="center" vertical="center" wrapText="1"/>
    </xf>
    <xf numFmtId="0" fontId="15" fillId="0" borderId="0" xfId="0" applyFont="1" applyAlignment="1">
      <alignment horizontal="left" vertical="center" wrapText="1"/>
    </xf>
    <xf numFmtId="9" fontId="0" fillId="0" borderId="0" xfId="259" applyFont="1" applyAlignment="1">
      <alignment horizontal="center" vertical="center" wrapText="1"/>
    </xf>
    <xf numFmtId="0" fontId="48" fillId="0" borderId="0" xfId="78" applyFont="1" applyAlignment="1">
      <alignment vertical="center"/>
    </xf>
    <xf numFmtId="0" fontId="38" fillId="20" borderId="14" xfId="0" applyFont="1" applyFill="1" applyBorder="1" applyAlignment="1">
      <alignment horizontal="left" vertical="center" wrapText="1" indent="1"/>
    </xf>
    <xf numFmtId="0" fontId="38" fillId="20" borderId="11" xfId="0" applyFont="1" applyFill="1" applyBorder="1" applyAlignment="1">
      <alignment horizontal="left" vertical="center" wrapText="1" indent="1"/>
    </xf>
    <xf numFmtId="0" fontId="48" fillId="14" borderId="4" xfId="78" applyFont="1" applyFill="1" applyBorder="1" applyAlignment="1">
      <alignment horizontal="left" vertical="center" indent="1"/>
    </xf>
    <xf numFmtId="0" fontId="3" fillId="11" borderId="15" xfId="0" applyFont="1" applyFill="1" applyBorder="1" applyAlignment="1">
      <alignment horizontal="center" vertical="center" wrapText="1"/>
    </xf>
    <xf numFmtId="0" fontId="3" fillId="11" borderId="13" xfId="0" applyFont="1" applyFill="1" applyBorder="1" applyAlignment="1">
      <alignment horizontal="center" vertical="center" wrapText="1"/>
    </xf>
    <xf numFmtId="0" fontId="3" fillId="11" borderId="3" xfId="0" applyFont="1" applyFill="1" applyBorder="1" applyAlignment="1">
      <alignment horizontal="center" vertical="center" wrapText="1"/>
    </xf>
    <xf numFmtId="0" fontId="3" fillId="11" borderId="9" xfId="0" applyFont="1" applyFill="1" applyBorder="1" applyAlignment="1">
      <alignment horizontal="center" vertical="center" wrapText="1"/>
    </xf>
    <xf numFmtId="0" fontId="3" fillId="11" borderId="8" xfId="0" applyFont="1" applyFill="1" applyBorder="1" applyAlignment="1">
      <alignment horizontal="center" vertical="center" wrapText="1"/>
    </xf>
    <xf numFmtId="166" fontId="3" fillId="13" borderId="14" xfId="0" applyNumberFormat="1" applyFont="1" applyFill="1" applyBorder="1" applyAlignment="1">
      <alignment horizontal="center" vertical="center" wrapText="1"/>
    </xf>
    <xf numFmtId="166" fontId="3" fillId="11" borderId="11" xfId="0" applyNumberFormat="1" applyFont="1" applyFill="1" applyBorder="1" applyAlignment="1">
      <alignment horizontal="center" vertical="center" wrapText="1"/>
    </xf>
    <xf numFmtId="166" fontId="3" fillId="11" borderId="12" xfId="0" applyNumberFormat="1" applyFont="1" applyFill="1" applyBorder="1" applyAlignment="1">
      <alignment horizontal="center" vertical="center" wrapText="1"/>
    </xf>
    <xf numFmtId="166" fontId="0" fillId="6" borderId="23" xfId="0" applyNumberFormat="1" applyFill="1" applyBorder="1" applyAlignment="1">
      <alignment horizontal="center" vertical="center" wrapText="1"/>
    </xf>
    <xf numFmtId="166" fontId="0" fillId="6" borderId="24" xfId="0" applyNumberFormat="1" applyFill="1" applyBorder="1" applyAlignment="1">
      <alignment horizontal="center" vertical="center" wrapText="1"/>
    </xf>
    <xf numFmtId="166" fontId="0" fillId="6" borderId="25" xfId="0" applyNumberFormat="1" applyFill="1" applyBorder="1" applyAlignment="1">
      <alignment horizontal="center" vertical="center" wrapText="1"/>
    </xf>
    <xf numFmtId="164" fontId="0" fillId="6" borderId="24" xfId="278" applyNumberFormat="1" applyFont="1" applyFill="1" applyBorder="1" applyAlignment="1">
      <alignment horizontal="center" vertical="center" wrapText="1"/>
    </xf>
    <xf numFmtId="166" fontId="0" fillId="6" borderId="26" xfId="0" applyNumberFormat="1" applyFill="1" applyBorder="1" applyAlignment="1">
      <alignment horizontal="center" vertical="center" wrapText="1"/>
    </xf>
    <xf numFmtId="166" fontId="0" fillId="6" borderId="22" xfId="0" applyNumberFormat="1" applyFill="1" applyBorder="1" applyAlignment="1">
      <alignment horizontal="center" vertical="center" wrapText="1"/>
    </xf>
    <xf numFmtId="166" fontId="0" fillId="6" borderId="27" xfId="0" applyNumberFormat="1" applyFill="1" applyBorder="1" applyAlignment="1">
      <alignment horizontal="center" vertical="center" wrapText="1"/>
    </xf>
    <xf numFmtId="164" fontId="0" fillId="6" borderId="22" xfId="278" applyNumberFormat="1" applyFont="1" applyFill="1" applyBorder="1" applyAlignment="1">
      <alignment horizontal="center" vertical="center" wrapText="1"/>
    </xf>
    <xf numFmtId="166" fontId="0" fillId="6" borderId="28" xfId="0" applyNumberFormat="1" applyFill="1" applyBorder="1" applyAlignment="1">
      <alignment horizontal="center" vertical="center" wrapText="1"/>
    </xf>
    <xf numFmtId="166" fontId="0" fillId="6" borderId="29" xfId="0" applyNumberFormat="1" applyFill="1" applyBorder="1" applyAlignment="1">
      <alignment horizontal="center" vertical="center" wrapText="1"/>
    </xf>
    <xf numFmtId="166" fontId="0" fillId="6" borderId="30" xfId="0" applyNumberFormat="1" applyFill="1" applyBorder="1" applyAlignment="1">
      <alignment horizontal="center" vertical="center" wrapText="1"/>
    </xf>
    <xf numFmtId="164" fontId="0" fillId="6" borderId="29" xfId="278" applyNumberFormat="1" applyFont="1" applyFill="1" applyBorder="1" applyAlignment="1">
      <alignment horizontal="center" vertical="center" wrapText="1"/>
    </xf>
    <xf numFmtId="0" fontId="5" fillId="0" borderId="0" xfId="0" applyFont="1" applyAlignment="1">
      <alignment vertical="center" wrapText="1"/>
    </xf>
    <xf numFmtId="0" fontId="42" fillId="6" borderId="8" xfId="0" applyFont="1" applyFill="1" applyBorder="1" applyAlignment="1">
      <alignment horizontal="center" vertical="center" wrapText="1"/>
    </xf>
    <xf numFmtId="0" fontId="42" fillId="6" borderId="7" xfId="0" applyFont="1" applyFill="1" applyBorder="1" applyAlignment="1">
      <alignment horizontal="center" vertical="center" wrapText="1"/>
    </xf>
    <xf numFmtId="0" fontId="42" fillId="6" borderId="9" xfId="0" applyFont="1" applyFill="1" applyBorder="1" applyAlignment="1">
      <alignment horizontal="center" vertical="center" wrapText="1"/>
    </xf>
    <xf numFmtId="0" fontId="5" fillId="0" borderId="0" xfId="0" applyFont="1" applyAlignment="1">
      <alignment vertical="center"/>
    </xf>
    <xf numFmtId="166" fontId="42" fillId="14" borderId="33" xfId="0" applyNumberFormat="1" applyFont="1" applyFill="1" applyBorder="1" applyAlignment="1">
      <alignment horizontal="center" vertical="center"/>
    </xf>
    <xf numFmtId="166" fontId="42" fillId="14" borderId="34" xfId="0" applyNumberFormat="1" applyFont="1" applyFill="1" applyBorder="1" applyAlignment="1">
      <alignment horizontal="center" vertical="center"/>
    </xf>
    <xf numFmtId="9" fontId="42" fillId="14" borderId="34" xfId="259" applyFont="1" applyFill="1" applyBorder="1" applyAlignment="1">
      <alignment horizontal="center" vertical="center"/>
    </xf>
    <xf numFmtId="9" fontId="42" fillId="14" borderId="44" xfId="259" applyFont="1" applyFill="1" applyBorder="1" applyAlignment="1">
      <alignment horizontal="center" vertical="center"/>
    </xf>
    <xf numFmtId="166" fontId="0" fillId="14" borderId="33" xfId="0" applyNumberFormat="1" applyFill="1" applyBorder="1" applyAlignment="1">
      <alignment horizontal="center" vertical="center" wrapText="1"/>
    </xf>
    <xf numFmtId="166" fontId="0" fillId="14" borderId="34" xfId="0" applyNumberFormat="1" applyFill="1" applyBorder="1" applyAlignment="1">
      <alignment horizontal="center" vertical="center" wrapText="1"/>
    </xf>
    <xf numFmtId="166" fontId="0" fillId="14" borderId="44" xfId="0" applyNumberFormat="1" applyFill="1" applyBorder="1" applyAlignment="1">
      <alignment horizontal="center" vertical="center" wrapText="1"/>
    </xf>
    <xf numFmtId="9" fontId="0" fillId="0" borderId="26" xfId="0" applyNumberFormat="1" applyBorder="1" applyAlignment="1" applyProtection="1">
      <alignment horizontal="center" vertical="center" wrapText="1"/>
      <protection locked="0"/>
    </xf>
    <xf numFmtId="9" fontId="0" fillId="0" borderId="28" xfId="0" applyNumberFormat="1" applyBorder="1" applyAlignment="1" applyProtection="1">
      <alignment horizontal="center" vertical="center" wrapText="1"/>
      <protection locked="0"/>
    </xf>
    <xf numFmtId="9" fontId="0" fillId="0" borderId="27" xfId="0" applyNumberFormat="1" applyBorder="1" applyAlignment="1" applyProtection="1">
      <alignment horizontal="center" vertical="center" wrapText="1"/>
      <protection locked="0"/>
    </xf>
    <xf numFmtId="9" fontId="0" fillId="0" borderId="18" xfId="259" applyFont="1" applyBorder="1" applyAlignment="1" applyProtection="1">
      <alignment horizontal="center" vertical="center" wrapText="1"/>
      <protection locked="0"/>
    </xf>
    <xf numFmtId="9" fontId="0" fillId="0" borderId="19" xfId="0" applyNumberFormat="1" applyBorder="1" applyAlignment="1" applyProtection="1">
      <alignment horizontal="center" vertical="center" wrapText="1"/>
      <protection locked="0"/>
    </xf>
    <xf numFmtId="9" fontId="0" fillId="0" borderId="23" xfId="0" applyNumberFormat="1" applyBorder="1" applyAlignment="1" applyProtection="1">
      <alignment horizontal="center" vertical="center" wrapText="1"/>
      <protection locked="0"/>
    </xf>
    <xf numFmtId="9" fontId="0" fillId="0" borderId="25" xfId="0" applyNumberFormat="1" applyBorder="1" applyAlignment="1" applyProtection="1">
      <alignment horizontal="center" vertical="center" wrapText="1"/>
      <protection locked="0"/>
    </xf>
    <xf numFmtId="9" fontId="0" fillId="0" borderId="30" xfId="0" applyNumberFormat="1" applyBorder="1" applyAlignment="1" applyProtection="1">
      <alignment horizontal="center" vertical="center" wrapText="1"/>
      <protection locked="0"/>
    </xf>
    <xf numFmtId="9" fontId="12" fillId="0" borderId="18" xfId="259" applyFont="1" applyBorder="1" applyAlignment="1" applyProtection="1">
      <alignment horizontal="center" vertical="center" wrapText="1"/>
      <protection locked="0"/>
    </xf>
    <xf numFmtId="9" fontId="12" fillId="0" borderId="19" xfId="0" applyNumberFormat="1" applyFont="1" applyBorder="1" applyAlignment="1" applyProtection="1">
      <alignment horizontal="center" vertical="center" wrapText="1"/>
      <protection locked="0"/>
    </xf>
    <xf numFmtId="9" fontId="0" fillId="0" borderId="49" xfId="0" applyNumberFormat="1" applyBorder="1" applyAlignment="1" applyProtection="1">
      <alignment horizontal="center" vertical="center" wrapText="1"/>
      <protection locked="0"/>
    </xf>
    <xf numFmtId="9" fontId="12" fillId="0" borderId="26" xfId="0" applyNumberFormat="1" applyFont="1" applyBorder="1" applyAlignment="1" applyProtection="1">
      <alignment horizontal="center" vertical="center" wrapText="1"/>
      <protection locked="0"/>
    </xf>
    <xf numFmtId="9" fontId="12" fillId="0" borderId="23" xfId="0" applyNumberFormat="1" applyFont="1" applyBorder="1" applyAlignment="1" applyProtection="1">
      <alignment horizontal="center" vertical="center" wrapText="1"/>
      <protection locked="0"/>
    </xf>
    <xf numFmtId="166" fontId="12" fillId="14" borderId="28" xfId="0" applyNumberFormat="1" applyFont="1" applyFill="1" applyBorder="1" applyAlignment="1">
      <alignment horizontal="center" vertical="center" wrapText="1"/>
    </xf>
    <xf numFmtId="166" fontId="12" fillId="14" borderId="29" xfId="0" applyNumberFormat="1" applyFont="1" applyFill="1" applyBorder="1" applyAlignment="1">
      <alignment horizontal="center" vertical="center" wrapText="1"/>
    </xf>
    <xf numFmtId="166" fontId="12" fillId="14" borderId="30" xfId="0" applyNumberFormat="1" applyFont="1" applyFill="1" applyBorder="1" applyAlignment="1">
      <alignment horizontal="center" vertical="center" wrapText="1"/>
    </xf>
    <xf numFmtId="0" fontId="0" fillId="14" borderId="49" xfId="0" applyFill="1" applyBorder="1" applyAlignment="1">
      <alignment horizontal="center" vertical="center" wrapText="1"/>
    </xf>
    <xf numFmtId="0" fontId="0" fillId="14" borderId="28" xfId="0" applyFill="1" applyBorder="1" applyAlignment="1">
      <alignment horizontal="center" vertical="center" wrapText="1"/>
    </xf>
    <xf numFmtId="9" fontId="0" fillId="6" borderId="33" xfId="259" applyFont="1" applyFill="1" applyBorder="1" applyAlignment="1">
      <alignment horizontal="center" vertical="center" wrapText="1"/>
    </xf>
    <xf numFmtId="9" fontId="0" fillId="6" borderId="44" xfId="259" applyFont="1" applyFill="1" applyBorder="1" applyAlignment="1">
      <alignment horizontal="center" vertical="center" wrapText="1"/>
    </xf>
    <xf numFmtId="9" fontId="0" fillId="14" borderId="57" xfId="259" applyFont="1" applyFill="1" applyBorder="1" applyAlignment="1">
      <alignment horizontal="center" vertical="center" wrapText="1"/>
    </xf>
    <xf numFmtId="9" fontId="0" fillId="14" borderId="46" xfId="259" applyFont="1" applyFill="1" applyBorder="1" applyAlignment="1">
      <alignment horizontal="center" vertical="center" wrapText="1"/>
    </xf>
    <xf numFmtId="9" fontId="0" fillId="14" borderId="26" xfId="259" applyFont="1" applyFill="1" applyBorder="1" applyAlignment="1">
      <alignment horizontal="center" vertical="center" wrapText="1"/>
    </xf>
    <xf numFmtId="9" fontId="0" fillId="14" borderId="27" xfId="259" applyFont="1" applyFill="1" applyBorder="1" applyAlignment="1">
      <alignment horizontal="center" vertical="center" wrapText="1"/>
    </xf>
    <xf numFmtId="9" fontId="0" fillId="14" borderId="56" xfId="259" applyFont="1" applyFill="1" applyBorder="1" applyAlignment="1">
      <alignment horizontal="center" vertical="center" wrapText="1"/>
    </xf>
    <xf numFmtId="9" fontId="0" fillId="14" borderId="45" xfId="259" applyFont="1" applyFill="1" applyBorder="1" applyAlignment="1">
      <alignment horizontal="center" vertical="center" wrapText="1"/>
    </xf>
    <xf numFmtId="9" fontId="0" fillId="14" borderId="57" xfId="259" applyFont="1" applyFill="1" applyBorder="1" applyAlignment="1">
      <alignment horizontal="left" vertical="center" wrapText="1" indent="3"/>
    </xf>
    <xf numFmtId="9" fontId="0" fillId="14" borderId="46" xfId="259" applyFont="1" applyFill="1" applyBorder="1" applyAlignment="1">
      <alignment horizontal="left" vertical="center" wrapText="1" indent="3"/>
    </xf>
    <xf numFmtId="9" fontId="0" fillId="14" borderId="26" xfId="259" applyFont="1" applyFill="1" applyBorder="1" applyAlignment="1">
      <alignment horizontal="left" vertical="center" wrapText="1" indent="3"/>
    </xf>
    <xf numFmtId="9" fontId="0" fillId="14" borderId="27" xfId="259" applyFont="1" applyFill="1" applyBorder="1" applyAlignment="1">
      <alignment horizontal="left" vertical="center" wrapText="1" indent="3"/>
    </xf>
    <xf numFmtId="9" fontId="0" fillId="14" borderId="56" xfId="259" applyFont="1" applyFill="1" applyBorder="1" applyAlignment="1">
      <alignment horizontal="left" vertical="center" wrapText="1" indent="3"/>
    </xf>
    <xf numFmtId="9" fontId="0" fillId="14" borderId="45" xfId="259" applyFont="1" applyFill="1" applyBorder="1" applyAlignment="1">
      <alignment horizontal="left" vertical="center" wrapText="1" indent="3"/>
    </xf>
    <xf numFmtId="9" fontId="0" fillId="14" borderId="28" xfId="259" applyFont="1" applyFill="1" applyBorder="1" applyAlignment="1">
      <alignment horizontal="left" vertical="center" wrapText="1" indent="3"/>
    </xf>
    <xf numFmtId="9" fontId="0" fillId="14" borderId="30" xfId="259" applyFont="1" applyFill="1" applyBorder="1" applyAlignment="1">
      <alignment horizontal="left" vertical="center" wrapText="1" indent="3"/>
    </xf>
    <xf numFmtId="164" fontId="12" fillId="0" borderId="0" xfId="278" applyNumberFormat="1" applyFont="1" applyAlignment="1">
      <alignment horizontal="center" vertical="center" wrapText="1"/>
    </xf>
    <xf numFmtId="164" fontId="0" fillId="0" borderId="0" xfId="278" applyNumberFormat="1" applyFont="1" applyAlignment="1">
      <alignment horizontal="center" vertical="center" wrapText="1"/>
    </xf>
    <xf numFmtId="164" fontId="28" fillId="0" borderId="0" xfId="278" applyNumberFormat="1" applyFont="1" applyAlignment="1">
      <alignment horizontal="left" vertical="center" wrapText="1"/>
    </xf>
    <xf numFmtId="164" fontId="3" fillId="0" borderId="0" xfId="278" applyNumberFormat="1" applyFont="1" applyAlignment="1">
      <alignment horizontal="left" vertical="center" wrapText="1"/>
    </xf>
    <xf numFmtId="164" fontId="0" fillId="0" borderId="0" xfId="278" applyNumberFormat="1" applyFont="1" applyAlignment="1">
      <alignment horizontal="left" vertical="center" wrapText="1" indent="1"/>
    </xf>
    <xf numFmtId="164" fontId="0" fillId="0" borderId="0" xfId="278" applyNumberFormat="1" applyFont="1" applyAlignment="1">
      <alignment horizontal="left" vertical="center" wrapText="1"/>
    </xf>
    <xf numFmtId="166" fontId="0" fillId="14" borderId="26" xfId="278" applyNumberFormat="1" applyFont="1" applyFill="1" applyBorder="1" applyAlignment="1">
      <alignment horizontal="center" vertical="center" wrapText="1"/>
    </xf>
    <xf numFmtId="166" fontId="0" fillId="14" borderId="22" xfId="278" applyNumberFormat="1" applyFont="1" applyFill="1" applyBorder="1" applyAlignment="1">
      <alignment horizontal="center" vertical="center" wrapText="1"/>
    </xf>
    <xf numFmtId="166" fontId="0" fillId="14" borderId="27" xfId="278" applyNumberFormat="1" applyFont="1" applyFill="1" applyBorder="1" applyAlignment="1">
      <alignment horizontal="center" vertical="center" wrapText="1"/>
    </xf>
    <xf numFmtId="166" fontId="0" fillId="14" borderId="56" xfId="278" applyNumberFormat="1" applyFont="1" applyFill="1" applyBorder="1" applyAlignment="1">
      <alignment horizontal="center" vertical="center" wrapText="1"/>
    </xf>
    <xf numFmtId="166" fontId="0" fillId="14" borderId="47" xfId="278" applyNumberFormat="1" applyFont="1" applyFill="1" applyBorder="1" applyAlignment="1">
      <alignment horizontal="center" vertical="center" wrapText="1"/>
    </xf>
    <xf numFmtId="166" fontId="0" fillId="14" borderId="45" xfId="278" applyNumberFormat="1" applyFont="1" applyFill="1" applyBorder="1" applyAlignment="1">
      <alignment horizontal="center" vertical="center" wrapText="1"/>
    </xf>
    <xf numFmtId="166" fontId="12" fillId="14" borderId="56" xfId="0" applyNumberFormat="1" applyFont="1" applyFill="1" applyBorder="1" applyAlignment="1">
      <alignment horizontal="center" vertical="center" wrapText="1"/>
    </xf>
    <xf numFmtId="166" fontId="12" fillId="14" borderId="47" xfId="0" applyNumberFormat="1" applyFont="1" applyFill="1" applyBorder="1" applyAlignment="1">
      <alignment horizontal="center" vertical="center" wrapText="1"/>
    </xf>
    <xf numFmtId="166" fontId="12" fillId="14" borderId="45" xfId="0" applyNumberFormat="1" applyFont="1" applyFill="1" applyBorder="1" applyAlignment="1">
      <alignment horizontal="center" vertical="center" wrapText="1"/>
    </xf>
    <xf numFmtId="166" fontId="0" fillId="14" borderId="57" xfId="278" applyNumberFormat="1" applyFont="1" applyFill="1" applyBorder="1" applyAlignment="1">
      <alignment horizontal="center" vertical="center" wrapText="1"/>
    </xf>
    <xf numFmtId="166" fontId="0" fillId="14" borderId="48" xfId="278" applyNumberFormat="1" applyFont="1" applyFill="1" applyBorder="1" applyAlignment="1">
      <alignment horizontal="center" vertical="center" wrapText="1"/>
    </xf>
    <xf numFmtId="166" fontId="0" fillId="14" borderId="46" xfId="278" applyNumberFormat="1" applyFont="1" applyFill="1" applyBorder="1" applyAlignment="1">
      <alignment horizontal="center" vertical="center" wrapText="1"/>
    </xf>
    <xf numFmtId="166" fontId="12" fillId="14" borderId="57" xfId="0" applyNumberFormat="1" applyFont="1" applyFill="1" applyBorder="1" applyAlignment="1">
      <alignment horizontal="center" vertical="center" wrapText="1"/>
    </xf>
    <xf numFmtId="166" fontId="12" fillId="14" borderId="48" xfId="0" applyNumberFormat="1" applyFont="1" applyFill="1" applyBorder="1" applyAlignment="1">
      <alignment horizontal="center" vertical="center" wrapText="1"/>
    </xf>
    <xf numFmtId="166" fontId="12" fillId="14" borderId="46" xfId="0" applyNumberFormat="1" applyFont="1" applyFill="1" applyBorder="1" applyAlignment="1">
      <alignment horizontal="center" vertical="center" wrapText="1"/>
    </xf>
    <xf numFmtId="164" fontId="0" fillId="6" borderId="33" xfId="278" applyNumberFormat="1" applyFont="1" applyFill="1" applyBorder="1" applyAlignment="1">
      <alignment horizontal="center" vertical="center" wrapText="1"/>
    </xf>
    <xf numFmtId="164" fontId="0" fillId="6" borderId="34" xfId="278" applyNumberFormat="1" applyFont="1" applyFill="1" applyBorder="1" applyAlignment="1">
      <alignment horizontal="center" vertical="center" wrapText="1"/>
    </xf>
    <xf numFmtId="164" fontId="0" fillId="6" borderId="44" xfId="278" applyNumberFormat="1" applyFont="1" applyFill="1" applyBorder="1" applyAlignment="1">
      <alignment horizontal="center" vertical="center" wrapText="1"/>
    </xf>
    <xf numFmtId="164" fontId="12" fillId="6" borderId="33" xfId="0" applyNumberFormat="1" applyFont="1" applyFill="1" applyBorder="1" applyAlignment="1">
      <alignment horizontal="center" vertical="center" wrapText="1"/>
    </xf>
    <xf numFmtId="164" fontId="12" fillId="6" borderId="34" xfId="0" applyNumberFormat="1" applyFont="1" applyFill="1" applyBorder="1" applyAlignment="1">
      <alignment horizontal="center" vertical="center" wrapText="1"/>
    </xf>
    <xf numFmtId="164" fontId="12" fillId="6" borderId="44" xfId="0" applyNumberFormat="1" applyFont="1" applyFill="1" applyBorder="1" applyAlignment="1">
      <alignment horizontal="center" vertical="center" wrapText="1"/>
    </xf>
    <xf numFmtId="166" fontId="12" fillId="27" borderId="56" xfId="0" applyNumberFormat="1" applyFont="1" applyFill="1" applyBorder="1" applyAlignment="1">
      <alignment horizontal="center" vertical="center" wrapText="1"/>
    </xf>
    <xf numFmtId="166" fontId="12" fillId="27" borderId="47" xfId="0" applyNumberFormat="1" applyFont="1" applyFill="1" applyBorder="1" applyAlignment="1">
      <alignment horizontal="center" vertical="center" wrapText="1"/>
    </xf>
    <xf numFmtId="166" fontId="12" fillId="27" borderId="45" xfId="0" applyNumberFormat="1" applyFont="1" applyFill="1" applyBorder="1" applyAlignment="1">
      <alignment horizontal="center" vertical="center" wrapText="1"/>
    </xf>
    <xf numFmtId="164" fontId="12" fillId="26" borderId="33" xfId="0" applyNumberFormat="1" applyFont="1" applyFill="1" applyBorder="1" applyAlignment="1">
      <alignment horizontal="center" vertical="center" wrapText="1"/>
    </xf>
    <xf numFmtId="164" fontId="12" fillId="26" borderId="34" xfId="0" applyNumberFormat="1" applyFont="1" applyFill="1" applyBorder="1" applyAlignment="1">
      <alignment horizontal="center" vertical="center" wrapText="1"/>
    </xf>
    <xf numFmtId="164" fontId="12" fillId="26" borderId="44" xfId="0" applyNumberFormat="1" applyFont="1" applyFill="1" applyBorder="1" applyAlignment="1">
      <alignment horizontal="center" vertical="center" wrapText="1"/>
    </xf>
    <xf numFmtId="166" fontId="12" fillId="27" borderId="57" xfId="0" applyNumberFormat="1" applyFont="1" applyFill="1" applyBorder="1" applyAlignment="1">
      <alignment horizontal="center" vertical="center" wrapText="1"/>
    </xf>
    <xf numFmtId="166" fontId="12" fillId="27" borderId="48" xfId="0" applyNumberFormat="1" applyFont="1" applyFill="1" applyBorder="1" applyAlignment="1">
      <alignment horizontal="center" vertical="center" wrapText="1"/>
    </xf>
    <xf numFmtId="166" fontId="12" fillId="27" borderId="46" xfId="0" applyNumberFormat="1" applyFont="1" applyFill="1" applyBorder="1" applyAlignment="1">
      <alignment horizontal="center" vertical="center" wrapText="1"/>
    </xf>
    <xf numFmtId="0" fontId="28" fillId="18" borderId="0" xfId="0" applyFont="1" applyFill="1" applyAlignment="1">
      <alignment horizontal="left" vertical="center" wrapText="1" indent="3"/>
    </xf>
    <xf numFmtId="164" fontId="0" fillId="6" borderId="4" xfId="0" applyNumberFormat="1" applyFill="1" applyBorder="1" applyAlignment="1">
      <alignment horizontal="center" vertical="center" wrapText="1"/>
    </xf>
    <xf numFmtId="166" fontId="0" fillId="14" borderId="55" xfId="0" applyNumberFormat="1" applyFill="1" applyBorder="1" applyAlignment="1">
      <alignment horizontal="center" vertical="center" wrapText="1"/>
    </xf>
    <xf numFmtId="166" fontId="0" fillId="14" borderId="19" xfId="0" applyNumberFormat="1" applyFill="1" applyBorder="1" applyAlignment="1">
      <alignment horizontal="center" vertical="center" wrapText="1"/>
    </xf>
    <xf numFmtId="166" fontId="0" fillId="14" borderId="54" xfId="0" applyNumberFormat="1" applyFill="1" applyBorder="1" applyAlignment="1">
      <alignment horizontal="center" vertical="center" wrapText="1"/>
    </xf>
    <xf numFmtId="166" fontId="0" fillId="14" borderId="49" xfId="0" applyNumberFormat="1" applyFill="1" applyBorder="1" applyAlignment="1">
      <alignment horizontal="center" vertical="center" wrapText="1"/>
    </xf>
    <xf numFmtId="0" fontId="28" fillId="20" borderId="13" xfId="0" applyFont="1" applyFill="1" applyBorder="1" applyAlignment="1">
      <alignment horizontal="left" vertical="center" wrapText="1" indent="1"/>
    </xf>
    <xf numFmtId="0" fontId="28" fillId="20" borderId="0" xfId="0" applyFont="1" applyFill="1" applyAlignment="1">
      <alignment horizontal="left" vertical="center" wrapText="1" indent="1"/>
    </xf>
    <xf numFmtId="0" fontId="28" fillId="20" borderId="14" xfId="0" applyFont="1" applyFill="1" applyBorder="1" applyAlignment="1">
      <alignment horizontal="left" vertical="center" wrapText="1" indent="1"/>
    </xf>
    <xf numFmtId="0" fontId="28" fillId="20" borderId="11" xfId="0" applyFont="1" applyFill="1" applyBorder="1" applyAlignment="1">
      <alignment horizontal="left" vertical="center" wrapText="1" indent="1"/>
    </xf>
    <xf numFmtId="0" fontId="38" fillId="20" borderId="13" xfId="0" applyFont="1" applyFill="1" applyBorder="1" applyAlignment="1">
      <alignment horizontal="left" vertical="center" wrapText="1" indent="1"/>
    </xf>
    <xf numFmtId="0" fontId="38" fillId="20" borderId="0" xfId="0" applyFont="1" applyFill="1" applyAlignment="1">
      <alignment horizontal="left" vertical="center" wrapText="1" indent="1"/>
    </xf>
    <xf numFmtId="0" fontId="59" fillId="6" borderId="0" xfId="0" applyFont="1" applyFill="1" applyAlignment="1">
      <alignment horizontal="center"/>
    </xf>
    <xf numFmtId="0" fontId="28" fillId="6" borderId="0" xfId="0" applyFont="1" applyFill="1" applyAlignment="1">
      <alignment horizontal="left" vertical="center" wrapText="1" indent="1"/>
    </xf>
    <xf numFmtId="0" fontId="46" fillId="7" borderId="0" xfId="78" applyFont="1" applyFill="1" applyAlignment="1" applyProtection="1">
      <alignment horizontal="left" vertical="center" indent="1"/>
      <protection locked="0"/>
    </xf>
    <xf numFmtId="0" fontId="46" fillId="7" borderId="3" xfId="78" applyFont="1" applyFill="1" applyBorder="1" applyAlignment="1" applyProtection="1">
      <alignment horizontal="left" vertical="center" indent="1"/>
      <protection locked="0"/>
    </xf>
    <xf numFmtId="0" fontId="46" fillId="7" borderId="14" xfId="78" applyFont="1" applyFill="1" applyBorder="1" applyAlignment="1" applyProtection="1">
      <alignment horizontal="left" vertical="center" indent="1"/>
      <protection locked="0"/>
    </xf>
    <xf numFmtId="0" fontId="46" fillId="7" borderId="11" xfId="78" applyFont="1" applyFill="1" applyBorder="1" applyAlignment="1" applyProtection="1">
      <alignment horizontal="left" vertical="center" indent="1"/>
      <protection locked="0"/>
    </xf>
    <xf numFmtId="0" fontId="46" fillId="7" borderId="12" xfId="78" applyFont="1" applyFill="1" applyBorder="1" applyAlignment="1" applyProtection="1">
      <alignment horizontal="left" vertical="center" indent="1"/>
      <protection locked="0"/>
    </xf>
    <xf numFmtId="166" fontId="12" fillId="16" borderId="23" xfId="278" applyNumberFormat="1" applyFont="1" applyFill="1" applyBorder="1" applyAlignment="1">
      <alignment horizontal="center" vertical="center" wrapText="1"/>
    </xf>
    <xf numFmtId="166" fontId="12" fillId="16" borderId="24" xfId="278" applyNumberFormat="1" applyFont="1" applyFill="1" applyBorder="1" applyAlignment="1">
      <alignment horizontal="center" vertical="center" wrapText="1"/>
    </xf>
    <xf numFmtId="166" fontId="12" fillId="16" borderId="25" xfId="278" applyNumberFormat="1" applyFont="1" applyFill="1" applyBorder="1" applyAlignment="1">
      <alignment horizontal="center" vertical="center" wrapText="1"/>
    </xf>
    <xf numFmtId="0" fontId="41" fillId="20" borderId="13" xfId="78" applyFont="1" applyFill="1" applyBorder="1" applyAlignment="1">
      <alignment horizontal="left" vertical="center" indent="2"/>
    </xf>
    <xf numFmtId="0" fontId="41" fillId="20" borderId="0" xfId="78" applyFont="1" applyFill="1" applyAlignment="1">
      <alignment horizontal="left" vertical="center" indent="2"/>
    </xf>
    <xf numFmtId="0" fontId="41" fillId="20" borderId="3" xfId="78" applyFont="1" applyFill="1" applyBorder="1" applyAlignment="1">
      <alignment horizontal="left" vertical="center" indent="2"/>
    </xf>
    <xf numFmtId="0" fontId="40" fillId="20" borderId="13" xfId="78" applyFont="1" applyFill="1" applyBorder="1" applyAlignment="1">
      <alignment horizontal="left" vertical="center" indent="2"/>
    </xf>
    <xf numFmtId="0" fontId="40" fillId="20" borderId="0" xfId="78" applyFont="1" applyFill="1" applyAlignment="1">
      <alignment horizontal="left" vertical="center" indent="2"/>
    </xf>
    <xf numFmtId="0" fontId="40" fillId="20" borderId="3" xfId="78" applyFont="1" applyFill="1" applyBorder="1" applyAlignment="1">
      <alignment horizontal="left" vertical="center" indent="2"/>
    </xf>
    <xf numFmtId="0" fontId="16" fillId="20" borderId="8" xfId="0" applyFont="1" applyFill="1" applyBorder="1" applyAlignment="1">
      <alignment horizontal="left" vertical="center"/>
    </xf>
    <xf numFmtId="0" fontId="16" fillId="20" borderId="7" xfId="0" applyFont="1" applyFill="1" applyBorder="1" applyAlignment="1">
      <alignment horizontal="left" vertical="center"/>
    </xf>
    <xf numFmtId="0" fontId="16" fillId="20" borderId="8" xfId="0" applyFont="1" applyFill="1" applyBorder="1" applyAlignment="1">
      <alignment horizontal="left" vertical="center" indent="1"/>
    </xf>
    <xf numFmtId="0" fontId="16" fillId="20" borderId="7" xfId="0" applyFont="1" applyFill="1" applyBorder="1" applyAlignment="1">
      <alignment horizontal="left" vertical="center" indent="1"/>
    </xf>
    <xf numFmtId="0" fontId="41" fillId="20" borderId="8" xfId="0" applyFont="1" applyFill="1" applyBorder="1" applyAlignment="1">
      <alignment horizontal="left" vertical="center"/>
    </xf>
    <xf numFmtId="0" fontId="41" fillId="20" borderId="7" xfId="0" applyFont="1" applyFill="1" applyBorder="1" applyAlignment="1">
      <alignment horizontal="left" vertical="center"/>
    </xf>
    <xf numFmtId="0" fontId="41" fillId="20" borderId="9" xfId="0" applyFont="1" applyFill="1" applyBorder="1" applyAlignment="1">
      <alignment horizontal="left" vertical="center"/>
    </xf>
    <xf numFmtId="0" fontId="40" fillId="20" borderId="14" xfId="78" applyFont="1" applyFill="1" applyBorder="1" applyAlignment="1">
      <alignment horizontal="left" vertical="center" indent="2"/>
    </xf>
    <xf numFmtId="0" fontId="40" fillId="20" borderId="11" xfId="78" applyFont="1" applyFill="1" applyBorder="1" applyAlignment="1">
      <alignment horizontal="left" vertical="center" indent="2"/>
    </xf>
    <xf numFmtId="0" fontId="40" fillId="20" borderId="12" xfId="78" applyFont="1" applyFill="1" applyBorder="1" applyAlignment="1">
      <alignment horizontal="left" vertical="center" indent="2"/>
    </xf>
    <xf numFmtId="164" fontId="0" fillId="6" borderId="58" xfId="0" applyNumberFormat="1" applyFill="1" applyBorder="1" applyAlignment="1">
      <alignment horizontal="center" vertical="center" wrapText="1"/>
    </xf>
    <xf numFmtId="0" fontId="8" fillId="6" borderId="9" xfId="0" applyFont="1" applyFill="1" applyBorder="1" applyAlignment="1">
      <alignment horizontal="left" wrapText="1"/>
    </xf>
    <xf numFmtId="0" fontId="8" fillId="6" borderId="7" xfId="0" applyFont="1" applyFill="1" applyBorder="1" applyAlignment="1">
      <alignment wrapText="1"/>
    </xf>
    <xf numFmtId="0" fontId="0" fillId="6" borderId="12" xfId="0" applyFill="1" applyBorder="1" applyAlignment="1">
      <alignment horizontal="left" vertical="center" wrapText="1" indent="2"/>
    </xf>
    <xf numFmtId="0" fontId="0" fillId="14" borderId="18" xfId="0" applyFill="1" applyBorder="1" applyAlignment="1">
      <alignment horizontal="left" vertical="center" wrapText="1" indent="3"/>
    </xf>
    <xf numFmtId="0" fontId="0" fillId="14" borderId="18" xfId="0" applyFill="1" applyBorder="1" applyAlignment="1">
      <alignment horizontal="center" vertical="center" wrapText="1"/>
    </xf>
    <xf numFmtId="0" fontId="0" fillId="6" borderId="31" xfId="0" applyFill="1" applyBorder="1" applyAlignment="1">
      <alignment horizontal="left" vertical="center" wrapText="1" indent="3"/>
    </xf>
    <xf numFmtId="0" fontId="0" fillId="14" borderId="23" xfId="0" applyFill="1" applyBorder="1" applyAlignment="1">
      <alignment horizontal="left" vertical="center" wrapText="1" indent="3"/>
    </xf>
    <xf numFmtId="0" fontId="0" fillId="14" borderId="24" xfId="0" applyFill="1" applyBorder="1" applyAlignment="1">
      <alignment horizontal="left" vertical="center" wrapText="1" indent="3"/>
    </xf>
    <xf numFmtId="0" fontId="0" fillId="14" borderId="25" xfId="0" applyFill="1" applyBorder="1" applyAlignment="1">
      <alignment horizontal="left" vertical="center" wrapText="1" indent="3"/>
    </xf>
    <xf numFmtId="166" fontId="0" fillId="14" borderId="18" xfId="0" applyNumberFormat="1" applyFill="1" applyBorder="1" applyAlignment="1">
      <alignment horizontal="center" vertical="center" wrapText="1"/>
    </xf>
    <xf numFmtId="9" fontId="0" fillId="14" borderId="23" xfId="259" applyFont="1" applyFill="1" applyBorder="1" applyAlignment="1">
      <alignment horizontal="left" vertical="center" wrapText="1" indent="3"/>
    </xf>
    <xf numFmtId="9" fontId="0" fillId="14" borderId="25" xfId="259" applyFont="1" applyFill="1" applyBorder="1" applyAlignment="1">
      <alignment horizontal="left" vertical="center" wrapText="1" indent="3"/>
    </xf>
    <xf numFmtId="0" fontId="0" fillId="14" borderId="23" xfId="0" applyFill="1" applyBorder="1" applyAlignment="1">
      <alignment horizontal="center" vertical="center" wrapText="1"/>
    </xf>
    <xf numFmtId="166" fontId="0" fillId="14" borderId="23" xfId="278" applyNumberFormat="1" applyFont="1" applyFill="1" applyBorder="1" applyAlignment="1">
      <alignment horizontal="center" vertical="center" wrapText="1"/>
    </xf>
    <xf numFmtId="166" fontId="0" fillId="14" borderId="24" xfId="278" applyNumberFormat="1" applyFont="1" applyFill="1" applyBorder="1" applyAlignment="1">
      <alignment horizontal="center" vertical="center" wrapText="1"/>
    </xf>
    <xf numFmtId="166" fontId="0" fillId="14" borderId="25" xfId="278" applyNumberFormat="1" applyFont="1" applyFill="1" applyBorder="1" applyAlignment="1">
      <alignment horizontal="center" vertical="center" wrapText="1"/>
    </xf>
    <xf numFmtId="166" fontId="0" fillId="14" borderId="28" xfId="278" applyNumberFormat="1" applyFont="1" applyFill="1" applyBorder="1" applyAlignment="1">
      <alignment horizontal="center" vertical="center" wrapText="1"/>
    </xf>
    <xf numFmtId="166" fontId="0" fillId="14" borderId="29" xfId="278" applyNumberFormat="1" applyFont="1" applyFill="1" applyBorder="1" applyAlignment="1">
      <alignment horizontal="center" vertical="center" wrapText="1"/>
    </xf>
    <xf numFmtId="166" fontId="0" fillId="14" borderId="30" xfId="278" applyNumberFormat="1" applyFont="1" applyFill="1" applyBorder="1" applyAlignment="1">
      <alignment horizontal="center" vertical="center" wrapText="1"/>
    </xf>
    <xf numFmtId="166" fontId="12" fillId="14" borderId="23" xfId="0" applyNumberFormat="1" applyFont="1" applyFill="1" applyBorder="1" applyAlignment="1">
      <alignment horizontal="center" vertical="center" wrapText="1"/>
    </xf>
    <xf numFmtId="166" fontId="12" fillId="14" borderId="24" xfId="0" applyNumberFormat="1" applyFont="1" applyFill="1" applyBorder="1" applyAlignment="1">
      <alignment horizontal="center" vertical="center" wrapText="1"/>
    </xf>
    <xf numFmtId="166" fontId="12" fillId="14" borderId="25" xfId="0" applyNumberFormat="1" applyFont="1" applyFill="1" applyBorder="1" applyAlignment="1">
      <alignment horizontal="center" vertical="center" wrapText="1"/>
    </xf>
    <xf numFmtId="0" fontId="60" fillId="6" borderId="26" xfId="78" applyFont="1" applyFill="1" applyBorder="1" applyAlignment="1">
      <alignment horizontal="center" vertical="center" wrapText="1"/>
    </xf>
    <xf numFmtId="0" fontId="60" fillId="6" borderId="26" xfId="78" applyFont="1" applyFill="1" applyBorder="1" applyAlignment="1">
      <alignment horizontal="center" vertical="center"/>
    </xf>
    <xf numFmtId="0" fontId="48" fillId="6" borderId="4" xfId="78" applyFont="1" applyFill="1" applyBorder="1" applyAlignment="1">
      <alignment horizontal="left" vertical="center" indent="2"/>
    </xf>
    <xf numFmtId="0" fontId="48" fillId="16" borderId="4" xfId="78" applyFont="1" applyFill="1" applyBorder="1" applyAlignment="1">
      <alignment horizontal="left" vertical="center" wrapText="1" indent="2"/>
    </xf>
    <xf numFmtId="0" fontId="47" fillId="9" borderId="0" xfId="1" applyFont="1" applyFill="1" applyBorder="1" applyAlignment="1">
      <alignment horizontal="center" vertical="center" wrapText="1"/>
    </xf>
    <xf numFmtId="0" fontId="58" fillId="9" borderId="0" xfId="1" applyFont="1" applyFill="1" applyBorder="1" applyAlignment="1">
      <alignment horizontal="center" vertical="center" wrapText="1"/>
    </xf>
    <xf numFmtId="0" fontId="0" fillId="14" borderId="29" xfId="0" applyFill="1" applyBorder="1" applyAlignment="1" applyProtection="1">
      <alignment wrapText="1"/>
      <protection locked="0"/>
    </xf>
    <xf numFmtId="0" fontId="0" fillId="14" borderId="30" xfId="0" applyFill="1" applyBorder="1" applyAlignment="1" applyProtection="1">
      <alignment wrapText="1"/>
      <protection locked="0"/>
    </xf>
    <xf numFmtId="49" fontId="34" fillId="11" borderId="8" xfId="0" applyNumberFormat="1" applyFont="1" applyFill="1" applyBorder="1" applyAlignment="1">
      <alignment horizontal="center" vertical="center" wrapText="1"/>
    </xf>
    <xf numFmtId="0" fontId="23" fillId="11" borderId="6" xfId="0" applyFont="1" applyFill="1" applyBorder="1" applyAlignment="1">
      <alignment horizontal="center" vertical="center" wrapText="1"/>
    </xf>
    <xf numFmtId="0" fontId="0" fillId="0" borderId="21" xfId="0" applyBorder="1" applyAlignment="1" applyProtection="1">
      <alignment horizontal="center" vertical="center" wrapText="1"/>
      <protection locked="0"/>
    </xf>
    <xf numFmtId="0" fontId="0" fillId="14" borderId="1" xfId="0" applyFill="1" applyBorder="1" applyAlignment="1">
      <alignment horizontal="center" vertical="center" wrapText="1"/>
    </xf>
    <xf numFmtId="49" fontId="62" fillId="6" borderId="27" xfId="0" applyNumberFormat="1" applyFont="1" applyFill="1" applyBorder="1" applyAlignment="1">
      <alignment horizontal="left" vertical="center" wrapText="1" indent="1"/>
    </xf>
    <xf numFmtId="0" fontId="0" fillId="6" borderId="21" xfId="0" applyFill="1" applyBorder="1" applyAlignment="1">
      <alignment horizontal="left" vertical="top" indent="3"/>
    </xf>
    <xf numFmtId="0" fontId="0" fillId="6" borderId="21" xfId="0" applyFill="1" applyBorder="1" applyAlignment="1">
      <alignment horizontal="left" indent="3"/>
    </xf>
    <xf numFmtId="0" fontId="0" fillId="6" borderId="21" xfId="0" applyFill="1" applyBorder="1" applyAlignment="1">
      <alignment horizontal="left" vertical="center"/>
    </xf>
    <xf numFmtId="0" fontId="0" fillId="6" borderId="19" xfId="0" applyFill="1" applyBorder="1" applyAlignment="1">
      <alignment horizontal="left" vertical="center" wrapText="1"/>
    </xf>
    <xf numFmtId="0" fontId="0" fillId="0" borderId="31" xfId="0" applyBorder="1" applyAlignment="1" applyProtection="1">
      <alignment horizontal="left" vertical="center" wrapText="1"/>
      <protection locked="0"/>
    </xf>
    <xf numFmtId="0" fontId="0" fillId="0" borderId="0" xfId="0" applyAlignment="1">
      <alignment horizontal="left" vertical="center"/>
    </xf>
    <xf numFmtId="0" fontId="17" fillId="6" borderId="19" xfId="0" applyFont="1" applyFill="1" applyBorder="1" applyAlignment="1">
      <alignment horizontal="center" wrapText="1"/>
    </xf>
    <xf numFmtId="0" fontId="0" fillId="0" borderId="32" xfId="0" applyBorder="1" applyAlignment="1" applyProtection="1">
      <alignment horizontal="left" vertical="center" wrapText="1"/>
      <protection locked="0"/>
    </xf>
    <xf numFmtId="0" fontId="34" fillId="11" borderId="8" xfId="0" applyFont="1" applyFill="1" applyBorder="1" applyAlignment="1">
      <alignment horizontal="left" vertical="center" wrapText="1"/>
    </xf>
    <xf numFmtId="0" fontId="22" fillId="11" borderId="13" xfId="0" applyFont="1" applyFill="1" applyBorder="1" applyAlignment="1">
      <alignment horizontal="left" vertical="center" wrapText="1"/>
    </xf>
    <xf numFmtId="0" fontId="22" fillId="11" borderId="6" xfId="0" applyFont="1" applyFill="1" applyBorder="1" applyAlignment="1">
      <alignment horizontal="left" vertical="center" wrapText="1"/>
    </xf>
    <xf numFmtId="0" fontId="0" fillId="6" borderId="18" xfId="0" applyFill="1" applyBorder="1" applyAlignment="1">
      <alignment horizontal="left" vertical="center" wrapText="1"/>
    </xf>
    <xf numFmtId="0" fontId="0" fillId="6" borderId="49" xfId="0" applyFill="1" applyBorder="1" applyAlignment="1">
      <alignment horizontal="left" vertical="center" wrapText="1"/>
    </xf>
    <xf numFmtId="0" fontId="5" fillId="15" borderId="35" xfId="0" applyFont="1" applyFill="1" applyBorder="1" applyAlignment="1">
      <alignment horizontal="left" vertical="center" wrapText="1"/>
    </xf>
    <xf numFmtId="0" fontId="42" fillId="0" borderId="7" xfId="0" applyFont="1" applyBorder="1" applyAlignment="1">
      <alignment horizontal="left" vertical="center"/>
    </xf>
    <xf numFmtId="0" fontId="17" fillId="0" borderId="0" xfId="0" applyFont="1" applyAlignment="1" applyProtection="1">
      <alignment horizontal="left" vertical="center"/>
      <protection locked="0"/>
    </xf>
    <xf numFmtId="0" fontId="42" fillId="0" borderId="0" xfId="0" applyFont="1" applyAlignment="1">
      <alignment horizontal="left" vertical="center"/>
    </xf>
    <xf numFmtId="0" fontId="42" fillId="0" borderId="11" xfId="0" applyFont="1" applyBorder="1" applyAlignment="1">
      <alignment horizontal="left" vertical="center"/>
    </xf>
    <xf numFmtId="0" fontId="5" fillId="0" borderId="7" xfId="0" applyFont="1" applyBorder="1" applyAlignment="1">
      <alignment horizontal="left" vertical="center"/>
    </xf>
    <xf numFmtId="0" fontId="5" fillId="0" borderId="0" xfId="0" applyFont="1" applyAlignment="1">
      <alignment horizontal="left" vertical="center"/>
    </xf>
    <xf numFmtId="0" fontId="5" fillId="0" borderId="11" xfId="0" applyFont="1" applyBorder="1" applyAlignment="1">
      <alignment horizontal="left" vertical="center"/>
    </xf>
    <xf numFmtId="0" fontId="0" fillId="6" borderId="21" xfId="0" applyFill="1" applyBorder="1" applyAlignment="1">
      <alignment horizontal="center" vertical="center"/>
    </xf>
    <xf numFmtId="0" fontId="16" fillId="21" borderId="8" xfId="0" applyFont="1" applyFill="1" applyBorder="1" applyAlignment="1">
      <alignment horizontal="left"/>
    </xf>
    <xf numFmtId="0" fontId="16" fillId="21" borderId="7" xfId="0" applyFont="1" applyFill="1" applyBorder="1" applyAlignment="1">
      <alignment horizontal="left"/>
    </xf>
    <xf numFmtId="0" fontId="16" fillId="21" borderId="9" xfId="0" applyFont="1" applyFill="1" applyBorder="1" applyAlignment="1">
      <alignment horizontal="left"/>
    </xf>
    <xf numFmtId="0" fontId="16" fillId="21" borderId="8" xfId="0" applyFont="1" applyFill="1" applyBorder="1" applyAlignment="1">
      <alignment horizontal="left" indent="1"/>
    </xf>
    <xf numFmtId="0" fontId="16" fillId="21" borderId="7" xfId="0" applyFont="1" applyFill="1" applyBorder="1" applyAlignment="1">
      <alignment horizontal="left" indent="1"/>
    </xf>
    <xf numFmtId="0" fontId="16" fillId="21" borderId="9" xfId="0" applyFont="1" applyFill="1" applyBorder="1" applyAlignment="1">
      <alignment horizontal="left" indent="1"/>
    </xf>
    <xf numFmtId="0" fontId="26" fillId="19" borderId="39" xfId="0" applyFont="1" applyFill="1" applyBorder="1" applyAlignment="1">
      <alignment horizontal="center" vertical="center" wrapText="1"/>
    </xf>
    <xf numFmtId="0" fontId="26" fillId="19" borderId="7" xfId="0" applyFont="1" applyFill="1" applyBorder="1" applyAlignment="1">
      <alignment horizontal="center" vertical="center"/>
    </xf>
    <xf numFmtId="0" fontId="26" fillId="19" borderId="42" xfId="0" applyFont="1" applyFill="1" applyBorder="1" applyAlignment="1">
      <alignment horizontal="center" vertical="center"/>
    </xf>
    <xf numFmtId="0" fontId="26" fillId="19" borderId="36" xfId="0" applyFont="1" applyFill="1" applyBorder="1" applyAlignment="1">
      <alignment horizontal="center" vertical="center"/>
    </xf>
    <xf numFmtId="0" fontId="26" fillId="19" borderId="0" xfId="0" applyFont="1" applyFill="1" applyAlignment="1">
      <alignment horizontal="center" vertical="center"/>
    </xf>
    <xf numFmtId="0" fontId="26" fillId="19" borderId="37" xfId="0" applyFont="1" applyFill="1" applyBorder="1" applyAlignment="1">
      <alignment horizontal="center" vertical="center"/>
    </xf>
    <xf numFmtId="0" fontId="26" fillId="19" borderId="40" xfId="0" applyFont="1" applyFill="1" applyBorder="1" applyAlignment="1">
      <alignment horizontal="center" vertical="center"/>
    </xf>
    <xf numFmtId="0" fontId="26" fillId="19" borderId="11" xfId="0" applyFont="1" applyFill="1" applyBorder="1" applyAlignment="1">
      <alignment horizontal="center" vertical="center"/>
    </xf>
    <xf numFmtId="0" fontId="26" fillId="19" borderId="43" xfId="0" applyFont="1" applyFill="1" applyBorder="1" applyAlignment="1">
      <alignment horizontal="center" vertical="center"/>
    </xf>
    <xf numFmtId="0" fontId="39" fillId="19" borderId="13" xfId="0" applyFont="1" applyFill="1" applyBorder="1" applyAlignment="1">
      <alignment horizontal="left" vertical="center" indent="1"/>
    </xf>
    <xf numFmtId="0" fontId="39" fillId="19" borderId="0" xfId="0" applyFont="1" applyFill="1" applyAlignment="1">
      <alignment horizontal="left" vertical="center" indent="1"/>
    </xf>
    <xf numFmtId="0" fontId="39" fillId="19" borderId="3" xfId="0" applyFont="1" applyFill="1" applyBorder="1" applyAlignment="1">
      <alignment horizontal="left" vertical="center" indent="1"/>
    </xf>
    <xf numFmtId="0" fontId="60" fillId="19" borderId="14" xfId="78" applyFont="1" applyFill="1" applyBorder="1" applyAlignment="1">
      <alignment horizontal="left" vertical="center" indent="1"/>
    </xf>
    <xf numFmtId="0" fontId="60" fillId="19" borderId="11" xfId="78" applyFont="1" applyFill="1" applyBorder="1" applyAlignment="1">
      <alignment horizontal="left" vertical="center" indent="1"/>
    </xf>
    <xf numFmtId="0" fontId="60" fillId="19" borderId="12" xfId="78" applyFont="1" applyFill="1" applyBorder="1" applyAlignment="1">
      <alignment horizontal="left" vertical="center" indent="1"/>
    </xf>
    <xf numFmtId="0" fontId="28" fillId="19" borderId="14" xfId="0" applyFont="1" applyFill="1" applyBorder="1" applyAlignment="1">
      <alignment horizontal="left" vertical="center" indent="1"/>
    </xf>
    <xf numFmtId="0" fontId="28" fillId="19" borderId="11" xfId="0" applyFont="1" applyFill="1" applyBorder="1" applyAlignment="1">
      <alignment horizontal="left" vertical="center" indent="1"/>
    </xf>
    <xf numFmtId="0" fontId="28" fillId="19" borderId="12" xfId="0" applyFont="1" applyFill="1" applyBorder="1" applyAlignment="1">
      <alignment horizontal="left" vertical="center" indent="1"/>
    </xf>
    <xf numFmtId="0" fontId="60" fillId="19" borderId="14" xfId="78" applyFont="1" applyFill="1" applyBorder="1" applyAlignment="1">
      <alignment horizontal="left" vertical="center" wrapText="1" indent="1"/>
    </xf>
    <xf numFmtId="0" fontId="60" fillId="19" borderId="11" xfId="78" applyFont="1" applyFill="1" applyBorder="1" applyAlignment="1">
      <alignment horizontal="left" vertical="center" wrapText="1" indent="1"/>
    </xf>
    <xf numFmtId="0" fontId="60" fillId="19" borderId="12" xfId="78" applyFont="1" applyFill="1" applyBorder="1" applyAlignment="1">
      <alignment horizontal="left" vertical="center" wrapText="1" indent="1"/>
    </xf>
    <xf numFmtId="0" fontId="28" fillId="19" borderId="14" xfId="0" applyFont="1" applyFill="1" applyBorder="1" applyAlignment="1">
      <alignment horizontal="left" vertical="center" wrapText="1" indent="1"/>
    </xf>
    <xf numFmtId="0" fontId="28" fillId="19" borderId="11" xfId="0" applyFont="1" applyFill="1" applyBorder="1" applyAlignment="1">
      <alignment horizontal="left" vertical="center" wrapText="1" indent="1"/>
    </xf>
    <xf numFmtId="0" fontId="28" fillId="19" borderId="12" xfId="0" applyFont="1" applyFill="1" applyBorder="1" applyAlignment="1">
      <alignment horizontal="left" vertical="center" wrapText="1" indent="1"/>
    </xf>
    <xf numFmtId="0" fontId="28" fillId="20" borderId="13" xfId="0" applyFont="1" applyFill="1" applyBorder="1" applyAlignment="1">
      <alignment horizontal="left" vertical="center" wrapText="1" indent="1"/>
    </xf>
    <xf numFmtId="0" fontId="28" fillId="20" borderId="0" xfId="0" applyFont="1" applyFill="1" applyAlignment="1">
      <alignment horizontal="left" vertical="center" wrapText="1" indent="1"/>
    </xf>
    <xf numFmtId="0" fontId="38" fillId="20" borderId="13" xfId="0" applyFont="1" applyFill="1" applyBorder="1" applyAlignment="1">
      <alignment horizontal="left" vertical="center" wrapText="1" indent="1"/>
    </xf>
    <xf numFmtId="0" fontId="38" fillId="20" borderId="0" xfId="0" applyFont="1" applyFill="1" applyAlignment="1">
      <alignment horizontal="left" vertical="center" wrapText="1" indent="1"/>
    </xf>
    <xf numFmtId="0" fontId="60" fillId="20" borderId="13" xfId="78" applyFont="1" applyFill="1" applyBorder="1" applyAlignment="1">
      <alignment horizontal="left" vertical="center" indent="1"/>
    </xf>
    <xf numFmtId="0" fontId="60" fillId="20" borderId="0" xfId="78" applyFont="1" applyFill="1" applyAlignment="1">
      <alignment horizontal="left" vertical="center" indent="1"/>
    </xf>
    <xf numFmtId="0" fontId="60" fillId="20" borderId="3" xfId="78" applyFont="1" applyFill="1" applyBorder="1" applyAlignment="1">
      <alignment horizontal="left" vertical="center" indent="1"/>
    </xf>
    <xf numFmtId="0" fontId="57" fillId="16" borderId="13" xfId="0" applyFont="1" applyFill="1" applyBorder="1" applyAlignment="1">
      <alignment horizontal="left" indent="1"/>
    </xf>
    <xf numFmtId="0" fontId="57" fillId="16" borderId="0" xfId="0" applyFont="1" applyFill="1" applyAlignment="1">
      <alignment horizontal="left" indent="1"/>
    </xf>
    <xf numFmtId="0" fontId="56" fillId="22" borderId="8" xfId="0" applyFont="1" applyFill="1" applyBorder="1" applyAlignment="1">
      <alignment horizontal="left" vertical="center" wrapText="1" indent="1"/>
    </xf>
    <xf numFmtId="0" fontId="56" fillId="22" borderId="7" xfId="0" applyFont="1" applyFill="1" applyBorder="1" applyAlignment="1">
      <alignment horizontal="left" vertical="center" wrapText="1" indent="1"/>
    </xf>
    <xf numFmtId="0" fontId="56" fillId="22" borderId="9" xfId="0" applyFont="1" applyFill="1" applyBorder="1" applyAlignment="1">
      <alignment horizontal="left" vertical="center" wrapText="1" indent="1"/>
    </xf>
    <xf numFmtId="0" fontId="56" fillId="22" borderId="13" xfId="0" applyFont="1" applyFill="1" applyBorder="1" applyAlignment="1">
      <alignment horizontal="left" vertical="center" wrapText="1" indent="1"/>
    </xf>
    <xf numFmtId="0" fontId="56" fillId="22" borderId="0" xfId="0" applyFont="1" applyFill="1" applyAlignment="1">
      <alignment horizontal="left" vertical="center" wrapText="1" indent="1"/>
    </xf>
    <xf numFmtId="0" fontId="56" fillId="22" borderId="3" xfId="0" applyFont="1" applyFill="1" applyBorder="1" applyAlignment="1">
      <alignment horizontal="left" vertical="center" wrapText="1" indent="1"/>
    </xf>
    <xf numFmtId="0" fontId="56" fillId="22" borderId="14" xfId="0" applyFont="1" applyFill="1" applyBorder="1" applyAlignment="1">
      <alignment horizontal="left" vertical="center" wrapText="1" indent="1"/>
    </xf>
    <xf numFmtId="0" fontId="56" fillId="22" borderId="11" xfId="0" applyFont="1" applyFill="1" applyBorder="1" applyAlignment="1">
      <alignment horizontal="left" vertical="center" wrapText="1" indent="1"/>
    </xf>
    <xf numFmtId="0" fontId="56" fillId="22" borderId="12" xfId="0" applyFont="1" applyFill="1" applyBorder="1" applyAlignment="1">
      <alignment horizontal="left" vertical="center" wrapText="1" indent="1"/>
    </xf>
    <xf numFmtId="0" fontId="25" fillId="10" borderId="1" xfId="2" applyFont="1" applyFill="1" applyBorder="1" applyAlignment="1">
      <alignment horizontal="center" vertical="center" wrapText="1"/>
    </xf>
    <xf numFmtId="0" fontId="25" fillId="10" borderId="5" xfId="2" applyFont="1" applyFill="1" applyBorder="1" applyAlignment="1">
      <alignment horizontal="center" vertical="center" wrapText="1"/>
    </xf>
    <xf numFmtId="0" fontId="25" fillId="10" borderId="2" xfId="2" applyFont="1" applyFill="1" applyBorder="1" applyAlignment="1">
      <alignment horizontal="center" vertical="center" wrapText="1"/>
    </xf>
    <xf numFmtId="0" fontId="61" fillId="9" borderId="58" xfId="1" applyFont="1" applyFill="1" applyBorder="1" applyAlignment="1">
      <alignment horizontal="center" vertical="center" wrapText="1"/>
    </xf>
    <xf numFmtId="0" fontId="61" fillId="9" borderId="32" xfId="1" applyFont="1" applyFill="1" applyBorder="1" applyAlignment="1">
      <alignment horizontal="center" vertical="center" wrapText="1"/>
    </xf>
    <xf numFmtId="0" fontId="61" fillId="9" borderId="62" xfId="1" applyFont="1" applyFill="1" applyBorder="1" applyAlignment="1">
      <alignment horizontal="center" vertical="center" wrapText="1"/>
    </xf>
    <xf numFmtId="0" fontId="29" fillId="5" borderId="6" xfId="0" applyFont="1" applyFill="1" applyBorder="1" applyAlignment="1">
      <alignment horizontal="center" vertical="center" textRotation="90"/>
    </xf>
    <xf numFmtId="0" fontId="29" fillId="5" borderId="15" xfId="0" applyFont="1" applyFill="1" applyBorder="1" applyAlignment="1">
      <alignment horizontal="center" vertical="center" textRotation="90"/>
    </xf>
    <xf numFmtId="0" fontId="29" fillId="5" borderId="10" xfId="0" applyFont="1" applyFill="1" applyBorder="1" applyAlignment="1">
      <alignment horizontal="center" vertical="center" textRotation="90"/>
    </xf>
    <xf numFmtId="0" fontId="48" fillId="10" borderId="1" xfId="78" applyFont="1" applyFill="1" applyBorder="1" applyAlignment="1">
      <alignment horizontal="left" vertical="center" wrapText="1" indent="1"/>
    </xf>
    <xf numFmtId="0" fontId="48" fillId="10" borderId="2" xfId="78" applyFont="1" applyFill="1" applyBorder="1" applyAlignment="1">
      <alignment horizontal="left" vertical="center" wrapText="1" indent="1"/>
    </xf>
    <xf numFmtId="0" fontId="60" fillId="9" borderId="58" xfId="78" applyFont="1" applyFill="1" applyBorder="1" applyAlignment="1">
      <alignment horizontal="center" vertical="center" wrapText="1"/>
    </xf>
    <xf numFmtId="0" fontId="60" fillId="9" borderId="32" xfId="78" applyFont="1" applyFill="1" applyBorder="1" applyAlignment="1">
      <alignment horizontal="center" vertical="center" wrapText="1"/>
    </xf>
    <xf numFmtId="0" fontId="60" fillId="9" borderId="62" xfId="78" applyFont="1" applyFill="1" applyBorder="1" applyAlignment="1">
      <alignment horizontal="center" vertical="center" wrapText="1"/>
    </xf>
    <xf numFmtId="0" fontId="55" fillId="0" borderId="0" xfId="0" applyFont="1" applyAlignment="1">
      <alignment horizontal="left" vertical="center" wrapText="1" indent="1"/>
    </xf>
    <xf numFmtId="0" fontId="8" fillId="11" borderId="23" xfId="0" applyFont="1" applyFill="1" applyBorder="1" applyAlignment="1">
      <alignment horizontal="left" vertical="center" wrapText="1" indent="1"/>
    </xf>
    <xf numFmtId="0" fontId="8" fillId="11" borderId="26" xfId="0" applyFont="1" applyFill="1" applyBorder="1" applyAlignment="1">
      <alignment horizontal="left" vertical="center" wrapText="1" indent="1"/>
    </xf>
    <xf numFmtId="49" fontId="22" fillId="17" borderId="25" xfId="0" applyNumberFormat="1" applyFont="1" applyFill="1" applyBorder="1" applyAlignment="1">
      <alignment horizontal="left" vertical="center" wrapText="1" indent="1"/>
    </xf>
    <xf numFmtId="49" fontId="22" fillId="17" borderId="27" xfId="0" applyNumberFormat="1" applyFont="1" applyFill="1" applyBorder="1" applyAlignment="1">
      <alignment horizontal="left" vertical="center" wrapText="1" indent="1"/>
    </xf>
    <xf numFmtId="0" fontId="48" fillId="7" borderId="5" xfId="78" applyFont="1" applyFill="1" applyBorder="1" applyAlignment="1">
      <alignment horizontal="left" vertical="center" wrapText="1" indent="1"/>
    </xf>
    <xf numFmtId="0" fontId="63" fillId="7" borderId="13" xfId="0" applyFont="1" applyFill="1" applyBorder="1" applyAlignment="1" applyProtection="1">
      <alignment horizontal="left" vertical="center" wrapText="1" indent="1"/>
      <protection locked="0"/>
    </xf>
    <xf numFmtId="0" fontId="28" fillId="7" borderId="0" xfId="0" applyFont="1" applyFill="1" applyAlignment="1" applyProtection="1">
      <alignment horizontal="left" vertical="center" indent="1"/>
      <protection locked="0"/>
    </xf>
    <xf numFmtId="0" fontId="28" fillId="7" borderId="3" xfId="0" applyFont="1" applyFill="1" applyBorder="1" applyAlignment="1" applyProtection="1">
      <alignment horizontal="left" vertical="center" indent="1"/>
      <protection locked="0"/>
    </xf>
    <xf numFmtId="0" fontId="28" fillId="7" borderId="13" xfId="0" applyFont="1" applyFill="1" applyBorder="1" applyAlignment="1" applyProtection="1">
      <alignment horizontal="left" vertical="center" indent="1"/>
      <protection locked="0"/>
    </xf>
    <xf numFmtId="0" fontId="28" fillId="7" borderId="14" xfId="0" applyFont="1" applyFill="1" applyBorder="1" applyAlignment="1" applyProtection="1">
      <alignment horizontal="left" vertical="center" indent="1"/>
      <protection locked="0"/>
    </xf>
    <xf numFmtId="0" fontId="28" fillId="7" borderId="11" xfId="0" applyFont="1" applyFill="1" applyBorder="1" applyAlignment="1" applyProtection="1">
      <alignment horizontal="left" vertical="center" indent="1"/>
      <protection locked="0"/>
    </xf>
    <xf numFmtId="0" fontId="28" fillId="7" borderId="12" xfId="0" applyFont="1" applyFill="1" applyBorder="1" applyAlignment="1" applyProtection="1">
      <alignment horizontal="left" vertical="center" indent="1"/>
      <protection locked="0"/>
    </xf>
    <xf numFmtId="0" fontId="27" fillId="7" borderId="8" xfId="0" applyFont="1" applyFill="1" applyBorder="1" applyAlignment="1">
      <alignment horizontal="left" vertical="center" indent="1"/>
    </xf>
    <xf numFmtId="0" fontId="27" fillId="7" borderId="7" xfId="0" applyFont="1" applyFill="1" applyBorder="1" applyAlignment="1">
      <alignment horizontal="left" vertical="center" indent="1"/>
    </xf>
    <xf numFmtId="0" fontId="27" fillId="7" borderId="9" xfId="0" applyFont="1" applyFill="1" applyBorder="1" applyAlignment="1">
      <alignment horizontal="left" vertical="center" indent="1"/>
    </xf>
    <xf numFmtId="0" fontId="27" fillId="7" borderId="13" xfId="0" applyFont="1" applyFill="1" applyBorder="1" applyAlignment="1">
      <alignment horizontal="left" vertical="center" indent="1"/>
    </xf>
    <xf numFmtId="0" fontId="27" fillId="7" borderId="0" xfId="0" applyFont="1" applyFill="1" applyAlignment="1">
      <alignment horizontal="left" vertical="center" indent="1"/>
    </xf>
    <xf numFmtId="0" fontId="27" fillId="7" borderId="3" xfId="0" applyFont="1" applyFill="1" applyBorder="1" applyAlignment="1">
      <alignment horizontal="left" vertical="center" indent="1"/>
    </xf>
    <xf numFmtId="0" fontId="28" fillId="7" borderId="13" xfId="0" applyFont="1" applyFill="1" applyBorder="1" applyAlignment="1" applyProtection="1">
      <alignment horizontal="left" vertical="center" wrapText="1" indent="1"/>
      <protection locked="0"/>
    </xf>
    <xf numFmtId="0" fontId="16" fillId="7" borderId="8" xfId="0" applyFont="1" applyFill="1" applyBorder="1" applyAlignment="1">
      <alignment vertical="center"/>
    </xf>
    <xf numFmtId="0" fontId="16" fillId="7" borderId="7" xfId="0" applyFont="1" applyFill="1" applyBorder="1" applyAlignment="1">
      <alignment vertical="center"/>
    </xf>
    <xf numFmtId="0" fontId="16" fillId="7" borderId="9" xfId="0" applyFont="1" applyFill="1" applyBorder="1" applyAlignment="1">
      <alignment vertical="center"/>
    </xf>
    <xf numFmtId="49" fontId="28" fillId="7" borderId="13" xfId="0" applyNumberFormat="1" applyFont="1" applyFill="1" applyBorder="1" applyAlignment="1" applyProtection="1">
      <alignment horizontal="left" vertical="center" wrapText="1" indent="1"/>
      <protection locked="0"/>
    </xf>
    <xf numFmtId="49" fontId="28" fillId="7" borderId="0" xfId="0" applyNumberFormat="1" applyFont="1" applyFill="1" applyAlignment="1" applyProtection="1">
      <alignment horizontal="left" vertical="center" indent="1"/>
      <protection locked="0"/>
    </xf>
    <xf numFmtId="49" fontId="28" fillId="7" borderId="3" xfId="0" applyNumberFormat="1" applyFont="1" applyFill="1" applyBorder="1" applyAlignment="1" applyProtection="1">
      <alignment horizontal="left" vertical="center" indent="1"/>
      <protection locked="0"/>
    </xf>
    <xf numFmtId="49" fontId="28" fillId="7" borderId="13" xfId="0" applyNumberFormat="1" applyFont="1" applyFill="1" applyBorder="1" applyAlignment="1" applyProtection="1">
      <alignment horizontal="left" vertical="center" indent="1"/>
      <protection locked="0"/>
    </xf>
    <xf numFmtId="49" fontId="28" fillId="7" borderId="14" xfId="0" applyNumberFormat="1" applyFont="1" applyFill="1" applyBorder="1" applyAlignment="1" applyProtection="1">
      <alignment horizontal="left" vertical="center" indent="1"/>
      <protection locked="0"/>
    </xf>
    <xf numFmtId="49" fontId="28" fillId="7" borderId="11" xfId="0" applyNumberFormat="1" applyFont="1" applyFill="1" applyBorder="1" applyAlignment="1" applyProtection="1">
      <alignment horizontal="left" vertical="center" indent="1"/>
      <protection locked="0"/>
    </xf>
    <xf numFmtId="49" fontId="28" fillId="7" borderId="12" xfId="0" applyNumberFormat="1" applyFont="1" applyFill="1" applyBorder="1" applyAlignment="1" applyProtection="1">
      <alignment horizontal="left" vertical="center" indent="1"/>
      <protection locked="0"/>
    </xf>
    <xf numFmtId="0" fontId="16" fillId="7" borderId="8" xfId="0" applyFont="1" applyFill="1" applyBorder="1" applyAlignment="1">
      <alignment horizontal="left" vertical="center" indent="1"/>
    </xf>
    <xf numFmtId="0" fontId="16" fillId="7" borderId="7" xfId="0" applyFont="1" applyFill="1" applyBorder="1" applyAlignment="1">
      <alignment horizontal="left" vertical="center" indent="1"/>
    </xf>
    <xf numFmtId="0" fontId="16" fillId="7" borderId="9" xfId="0" applyFont="1" applyFill="1" applyBorder="1" applyAlignment="1">
      <alignment horizontal="left" vertical="center" indent="1"/>
    </xf>
    <xf numFmtId="0" fontId="60" fillId="7" borderId="13" xfId="78" applyFont="1" applyFill="1" applyBorder="1" applyAlignment="1">
      <alignment horizontal="left" vertical="center" wrapText="1" indent="1"/>
    </xf>
    <xf numFmtId="0" fontId="60" fillId="7" borderId="0" xfId="78" applyFont="1" applyFill="1" applyAlignment="1">
      <alignment horizontal="left" vertical="center" indent="1"/>
    </xf>
    <xf numFmtId="0" fontId="60" fillId="7" borderId="3" xfId="78" applyFont="1" applyFill="1" applyBorder="1" applyAlignment="1">
      <alignment horizontal="left" vertical="center" indent="1"/>
    </xf>
    <xf numFmtId="0" fontId="60" fillId="7" borderId="13" xfId="78" applyFont="1" applyFill="1" applyBorder="1" applyAlignment="1">
      <alignment horizontal="left" vertical="center" indent="1"/>
    </xf>
    <xf numFmtId="0" fontId="60" fillId="7" borderId="14" xfId="78" applyFont="1" applyFill="1" applyBorder="1" applyAlignment="1">
      <alignment horizontal="left" vertical="center" indent="1"/>
    </xf>
    <xf numFmtId="0" fontId="60" fillId="7" borderId="11" xfId="78" applyFont="1" applyFill="1" applyBorder="1" applyAlignment="1">
      <alignment horizontal="left" vertical="center" indent="1"/>
    </xf>
    <xf numFmtId="0" fontId="60" fillId="7" borderId="12" xfId="78" applyFont="1" applyFill="1" applyBorder="1" applyAlignment="1">
      <alignment horizontal="left" vertical="center" indent="1"/>
    </xf>
    <xf numFmtId="0" fontId="24" fillId="7" borderId="8" xfId="0" applyFont="1" applyFill="1" applyBorder="1" applyAlignment="1">
      <alignment horizontal="left" vertical="center" indent="1"/>
    </xf>
    <xf numFmtId="0" fontId="24" fillId="7" borderId="7" xfId="0" applyFont="1" applyFill="1" applyBorder="1" applyAlignment="1">
      <alignment horizontal="left" vertical="center" indent="1"/>
    </xf>
    <xf numFmtId="0" fontId="24" fillId="7" borderId="9" xfId="0" applyFont="1" applyFill="1" applyBorder="1" applyAlignment="1">
      <alignment horizontal="left" vertical="center" indent="1"/>
    </xf>
    <xf numFmtId="0" fontId="24" fillId="7" borderId="13" xfId="0" applyFont="1" applyFill="1" applyBorder="1" applyAlignment="1">
      <alignment horizontal="left" vertical="center" indent="1"/>
    </xf>
    <xf numFmtId="0" fontId="24" fillId="7" borderId="0" xfId="0" applyFont="1" applyFill="1" applyAlignment="1">
      <alignment horizontal="left" vertical="center" indent="1"/>
    </xf>
    <xf numFmtId="0" fontId="24" fillId="7" borderId="3" xfId="0" applyFont="1" applyFill="1" applyBorder="1" applyAlignment="1">
      <alignment horizontal="left" vertical="center" indent="1"/>
    </xf>
    <xf numFmtId="0" fontId="16" fillId="7" borderId="3" xfId="0" applyFont="1" applyFill="1" applyBorder="1" applyAlignment="1">
      <alignment horizontal="left" vertical="center" indent="1"/>
    </xf>
    <xf numFmtId="0" fontId="16" fillId="7" borderId="13" xfId="0" applyFont="1" applyFill="1" applyBorder="1" applyAlignment="1">
      <alignment horizontal="left" vertical="center" indent="1"/>
    </xf>
    <xf numFmtId="0" fontId="16" fillId="7" borderId="0" xfId="0" applyFont="1" applyFill="1" applyAlignment="1">
      <alignment horizontal="left" vertical="center" indent="1"/>
    </xf>
    <xf numFmtId="0" fontId="16" fillId="7" borderId="13" xfId="0" applyFont="1" applyFill="1" applyBorder="1" applyAlignment="1">
      <alignment horizontal="left" vertical="center" wrapText="1" indent="1"/>
    </xf>
    <xf numFmtId="0" fontId="16" fillId="7" borderId="0" xfId="0" applyFont="1" applyFill="1" applyAlignment="1">
      <alignment horizontal="left" vertical="center" wrapText="1" indent="1"/>
    </xf>
    <xf numFmtId="0" fontId="16" fillId="7" borderId="3" xfId="0" applyFont="1" applyFill="1" applyBorder="1" applyAlignment="1">
      <alignment horizontal="left" vertical="center" wrapText="1" indent="1"/>
    </xf>
    <xf numFmtId="0" fontId="16" fillId="7" borderId="14" xfId="0" applyFont="1" applyFill="1" applyBorder="1" applyAlignment="1">
      <alignment horizontal="left" vertical="center" wrapText="1" indent="1"/>
    </xf>
    <xf numFmtId="0" fontId="16" fillId="7" borderId="11" xfId="0" applyFont="1" applyFill="1" applyBorder="1" applyAlignment="1">
      <alignment horizontal="left" vertical="center" wrapText="1" indent="1"/>
    </xf>
    <xf numFmtId="0" fontId="16" fillId="7" borderId="12" xfId="0" applyFont="1" applyFill="1" applyBorder="1" applyAlignment="1">
      <alignment horizontal="left" vertical="center" wrapText="1" indent="1"/>
    </xf>
    <xf numFmtId="0" fontId="16" fillId="7" borderId="14" xfId="0" applyFont="1" applyFill="1" applyBorder="1" applyAlignment="1">
      <alignment horizontal="left" vertical="center" indent="1"/>
    </xf>
    <xf numFmtId="0" fontId="16" fillId="7" borderId="11" xfId="0" applyFont="1" applyFill="1" applyBorder="1" applyAlignment="1">
      <alignment horizontal="left" vertical="center" indent="1"/>
    </xf>
    <xf numFmtId="0" fontId="16" fillId="7" borderId="12" xfId="0" applyFont="1" applyFill="1" applyBorder="1" applyAlignment="1">
      <alignment horizontal="left" vertical="center" indent="1"/>
    </xf>
    <xf numFmtId="0" fontId="16" fillId="7" borderId="13" xfId="0" applyFont="1" applyFill="1" applyBorder="1" applyAlignment="1" applyProtection="1">
      <alignment horizontal="left" vertical="center" indent="1"/>
      <protection locked="0"/>
    </xf>
    <xf numFmtId="0" fontId="16" fillId="7" borderId="0" xfId="0" applyFont="1" applyFill="1" applyAlignment="1" applyProtection="1">
      <alignment horizontal="left" vertical="center" indent="1"/>
      <protection locked="0"/>
    </xf>
    <xf numFmtId="0" fontId="16" fillId="7" borderId="3" xfId="0" applyFont="1" applyFill="1" applyBorder="1" applyAlignment="1" applyProtection="1">
      <alignment horizontal="left" vertical="center" indent="1"/>
      <protection locked="0"/>
    </xf>
    <xf numFmtId="0" fontId="16" fillId="7" borderId="14" xfId="0" applyFont="1" applyFill="1" applyBorder="1" applyAlignment="1" applyProtection="1">
      <alignment horizontal="left" vertical="center" indent="1"/>
      <protection locked="0"/>
    </xf>
    <xf numFmtId="0" fontId="16" fillId="7" borderId="11" xfId="0" applyFont="1" applyFill="1" applyBorder="1" applyAlignment="1" applyProtection="1">
      <alignment horizontal="left" vertical="center" indent="1"/>
      <protection locked="0"/>
    </xf>
    <xf numFmtId="0" fontId="16" fillId="7" borderId="12" xfId="0" applyFont="1" applyFill="1" applyBorder="1" applyAlignment="1" applyProtection="1">
      <alignment horizontal="left" vertical="center" indent="1"/>
      <protection locked="0"/>
    </xf>
    <xf numFmtId="0" fontId="26" fillId="7" borderId="8" xfId="0" applyFont="1" applyFill="1" applyBorder="1" applyAlignment="1">
      <alignment horizontal="center" vertical="center" wrapText="1"/>
    </xf>
    <xf numFmtId="0" fontId="26" fillId="7" borderId="7" xfId="0" applyFont="1" applyFill="1" applyBorder="1" applyAlignment="1">
      <alignment horizontal="center" vertical="center"/>
    </xf>
    <xf numFmtId="0" fontId="26" fillId="7" borderId="9" xfId="0" applyFont="1" applyFill="1" applyBorder="1" applyAlignment="1">
      <alignment horizontal="center" vertical="center"/>
    </xf>
    <xf numFmtId="0" fontId="26" fillId="7" borderId="13" xfId="0" applyFont="1" applyFill="1" applyBorder="1" applyAlignment="1">
      <alignment horizontal="center" vertical="center"/>
    </xf>
    <xf numFmtId="0" fontId="26" fillId="7" borderId="0" xfId="0" applyFont="1" applyFill="1" applyAlignment="1">
      <alignment horizontal="center" vertical="center"/>
    </xf>
    <xf numFmtId="0" fontId="26" fillId="7" borderId="3" xfId="0" applyFont="1" applyFill="1" applyBorder="1" applyAlignment="1">
      <alignment horizontal="center" vertical="center"/>
    </xf>
    <xf numFmtId="0" fontId="26" fillId="7" borderId="11" xfId="0" applyFont="1" applyFill="1" applyBorder="1" applyAlignment="1">
      <alignment horizontal="center" vertical="center"/>
    </xf>
    <xf numFmtId="0" fontId="16" fillId="7" borderId="8" xfId="0" applyFont="1" applyFill="1" applyBorder="1" applyAlignment="1">
      <alignment horizontal="center" vertical="center"/>
    </xf>
    <xf numFmtId="0" fontId="16" fillId="7" borderId="14" xfId="0" applyFont="1" applyFill="1" applyBorder="1" applyAlignment="1">
      <alignment horizontal="center" vertical="center"/>
    </xf>
    <xf numFmtId="14" fontId="16" fillId="7" borderId="7" xfId="0" applyNumberFormat="1" applyFont="1" applyFill="1" applyBorder="1" applyAlignment="1" applyProtection="1">
      <alignment horizontal="center" vertical="center"/>
      <protection locked="0"/>
    </xf>
    <xf numFmtId="0" fontId="16" fillId="7" borderId="7" xfId="0" applyFont="1" applyFill="1" applyBorder="1" applyAlignment="1" applyProtection="1">
      <alignment horizontal="center" vertical="center"/>
      <protection locked="0"/>
    </xf>
    <xf numFmtId="0" fontId="16" fillId="7" borderId="9" xfId="0" applyFont="1" applyFill="1" applyBorder="1" applyAlignment="1" applyProtection="1">
      <alignment horizontal="center" vertical="center"/>
      <protection locked="0"/>
    </xf>
    <xf numFmtId="0" fontId="16" fillId="7" borderId="11" xfId="0" applyFont="1" applyFill="1" applyBorder="1" applyAlignment="1" applyProtection="1">
      <alignment horizontal="center" vertical="center"/>
      <protection locked="0"/>
    </xf>
    <xf numFmtId="0" fontId="16" fillId="7" borderId="12" xfId="0" applyFont="1" applyFill="1" applyBorder="1" applyAlignment="1" applyProtection="1">
      <alignment horizontal="center" vertical="center"/>
      <protection locked="0"/>
    </xf>
    <xf numFmtId="0" fontId="16" fillId="7" borderId="13" xfId="0" applyFont="1" applyFill="1" applyBorder="1" applyAlignment="1">
      <alignment horizontal="center" vertical="center"/>
    </xf>
    <xf numFmtId="0" fontId="16" fillId="7" borderId="8" xfId="0" applyFont="1" applyFill="1" applyBorder="1" applyAlignment="1">
      <alignment horizontal="center" wrapText="1"/>
    </xf>
    <xf numFmtId="0" fontId="16" fillId="7" borderId="14" xfId="0" applyFont="1" applyFill="1" applyBorder="1" applyAlignment="1">
      <alignment horizontal="center" wrapText="1"/>
    </xf>
    <xf numFmtId="0" fontId="16" fillId="7" borderId="7" xfId="0" applyFont="1" applyFill="1" applyBorder="1" applyAlignment="1" applyProtection="1">
      <alignment horizontal="left"/>
      <protection locked="0"/>
    </xf>
    <xf numFmtId="0" fontId="16" fillId="7" borderId="9" xfId="0" applyFont="1" applyFill="1" applyBorder="1" applyAlignment="1" applyProtection="1">
      <alignment horizontal="left"/>
      <protection locked="0"/>
    </xf>
    <xf numFmtId="0" fontId="16" fillId="7" borderId="11" xfId="0" applyFont="1" applyFill="1" applyBorder="1" applyAlignment="1" applyProtection="1">
      <alignment horizontal="left"/>
      <protection locked="0"/>
    </xf>
    <xf numFmtId="0" fontId="16" fillId="7" borderId="12" xfId="0" applyFont="1" applyFill="1" applyBorder="1" applyAlignment="1" applyProtection="1">
      <alignment horizontal="left"/>
      <protection locked="0"/>
    </xf>
    <xf numFmtId="0" fontId="59" fillId="6" borderId="7" xfId="0" applyFont="1" applyFill="1" applyBorder="1" applyAlignment="1">
      <alignment horizontal="left" indent="1"/>
    </xf>
    <xf numFmtId="0" fontId="59" fillId="6" borderId="7" xfId="0" applyFont="1" applyFill="1" applyBorder="1" applyAlignment="1">
      <alignment horizontal="center"/>
    </xf>
    <xf numFmtId="0" fontId="59" fillId="6" borderId="9" xfId="0" applyFont="1" applyFill="1" applyBorder="1" applyAlignment="1">
      <alignment horizontal="center"/>
    </xf>
    <xf numFmtId="0" fontId="0" fillId="6" borderId="13" xfId="0" applyFill="1" applyBorder="1" applyAlignment="1">
      <alignment horizontal="left"/>
    </xf>
    <xf numFmtId="0" fontId="0" fillId="6" borderId="0" xfId="0" applyFill="1" applyAlignment="1">
      <alignment horizontal="left"/>
    </xf>
    <xf numFmtId="0" fontId="0" fillId="6" borderId="0" xfId="0" applyFill="1" applyAlignment="1">
      <alignment horizontal="left" wrapText="1" indent="1"/>
    </xf>
    <xf numFmtId="166" fontId="0" fillId="6" borderId="0" xfId="0" applyNumberFormat="1" applyFill="1" applyAlignment="1">
      <alignment horizontal="center" wrapText="1"/>
    </xf>
    <xf numFmtId="166" fontId="0" fillId="6" borderId="3" xfId="0" applyNumberFormat="1" applyFill="1" applyBorder="1" applyAlignment="1">
      <alignment horizontal="center" wrapText="1"/>
    </xf>
    <xf numFmtId="0" fontId="64" fillId="6" borderId="0" xfId="0" applyFont="1" applyFill="1" applyAlignment="1">
      <alignment horizontal="center"/>
    </xf>
    <xf numFmtId="0" fontId="59" fillId="6" borderId="0" xfId="0" applyFont="1" applyFill="1" applyAlignment="1">
      <alignment horizontal="center"/>
    </xf>
    <xf numFmtId="0" fontId="28" fillId="7" borderId="13" xfId="0" applyFont="1" applyFill="1" applyBorder="1" applyAlignment="1">
      <alignment horizontal="left" vertical="center" wrapText="1" indent="1"/>
    </xf>
    <xf numFmtId="0" fontId="28" fillId="7" borderId="0" xfId="0" applyFont="1" applyFill="1" applyAlignment="1">
      <alignment horizontal="left" vertical="center" wrapText="1" indent="1"/>
    </xf>
    <xf numFmtId="0" fontId="28" fillId="7" borderId="3" xfId="0" applyFont="1" applyFill="1" applyBorder="1" applyAlignment="1">
      <alignment horizontal="left" vertical="center" wrapText="1" indent="1"/>
    </xf>
    <xf numFmtId="0" fontId="28" fillId="6" borderId="8" xfId="0" applyFont="1" applyFill="1" applyBorder="1" applyAlignment="1">
      <alignment horizontal="left" vertical="center" wrapText="1" indent="1"/>
    </xf>
    <xf numFmtId="0" fontId="28" fillId="6" borderId="7" xfId="0" applyFont="1" applyFill="1" applyBorder="1" applyAlignment="1">
      <alignment horizontal="left" vertical="center" wrapText="1" indent="1"/>
    </xf>
    <xf numFmtId="0" fontId="28" fillId="6" borderId="13" xfId="0" applyFont="1" applyFill="1" applyBorder="1" applyAlignment="1">
      <alignment horizontal="left" vertical="center" wrapText="1" indent="1"/>
    </xf>
    <xf numFmtId="0" fontId="28" fillId="6" borderId="0" xfId="0" applyFont="1" applyFill="1" applyAlignment="1">
      <alignment horizontal="left" vertical="center" wrapText="1" indent="1"/>
    </xf>
    <xf numFmtId="0" fontId="28" fillId="6" borderId="14" xfId="0" applyFont="1" applyFill="1" applyBorder="1" applyAlignment="1">
      <alignment horizontal="left" vertical="center" wrapText="1" indent="1"/>
    </xf>
    <xf numFmtId="0" fontId="28" fillId="6" borderId="11" xfId="0" applyFont="1" applyFill="1" applyBorder="1" applyAlignment="1">
      <alignment horizontal="left" vertical="center" wrapText="1" indent="1"/>
    </xf>
    <xf numFmtId="49" fontId="16" fillId="7" borderId="8" xfId="0" applyNumberFormat="1" applyFont="1" applyFill="1" applyBorder="1" applyAlignment="1" applyProtection="1">
      <alignment horizontal="left" vertical="center" wrapText="1" indent="1"/>
      <protection locked="0"/>
    </xf>
    <xf numFmtId="49" fontId="16" fillId="7" borderId="7" xfId="0" applyNumberFormat="1" applyFont="1" applyFill="1" applyBorder="1" applyAlignment="1" applyProtection="1">
      <alignment horizontal="left" vertical="center" indent="1"/>
      <protection locked="0"/>
    </xf>
    <xf numFmtId="49" fontId="16" fillId="7" borderId="9" xfId="0" applyNumberFormat="1" applyFont="1" applyFill="1" applyBorder="1" applyAlignment="1" applyProtection="1">
      <alignment horizontal="left" vertical="center" indent="1"/>
      <protection locked="0"/>
    </xf>
    <xf numFmtId="49" fontId="16" fillId="7" borderId="13" xfId="0" applyNumberFormat="1" applyFont="1" applyFill="1" applyBorder="1" applyAlignment="1" applyProtection="1">
      <alignment horizontal="left" vertical="center" indent="1"/>
      <protection locked="0"/>
    </xf>
    <xf numFmtId="49" fontId="16" fillId="7" borderId="0" xfId="0" applyNumberFormat="1" applyFont="1" applyFill="1" applyAlignment="1" applyProtection="1">
      <alignment horizontal="left" vertical="center" indent="1"/>
      <protection locked="0"/>
    </xf>
    <xf numFmtId="49" fontId="16" fillId="7" borderId="3" xfId="0" applyNumberFormat="1" applyFont="1" applyFill="1" applyBorder="1" applyAlignment="1" applyProtection="1">
      <alignment horizontal="left" vertical="center" indent="1"/>
      <protection locked="0"/>
    </xf>
    <xf numFmtId="0" fontId="16" fillId="7" borderId="13" xfId="0" applyFont="1" applyFill="1" applyBorder="1" applyAlignment="1" applyProtection="1">
      <alignment horizontal="left" vertical="center" wrapText="1" indent="1"/>
      <protection locked="0"/>
    </xf>
    <xf numFmtId="0" fontId="16" fillId="7" borderId="0" xfId="0" applyFont="1" applyFill="1" applyAlignment="1" applyProtection="1">
      <alignment horizontal="left" vertical="center" wrapText="1" indent="1"/>
      <protection locked="0"/>
    </xf>
    <xf numFmtId="0" fontId="16" fillId="7" borderId="3" xfId="0" applyFont="1" applyFill="1" applyBorder="1" applyAlignment="1" applyProtection="1">
      <alignment horizontal="left" vertical="center" wrapText="1" indent="1"/>
      <protection locked="0"/>
    </xf>
    <xf numFmtId="0" fontId="16" fillId="7" borderId="14" xfId="0" applyFont="1" applyFill="1" applyBorder="1" applyAlignment="1" applyProtection="1">
      <alignment horizontal="left" vertical="center" wrapText="1" indent="1"/>
      <protection locked="0"/>
    </xf>
    <xf numFmtId="0" fontId="16" fillId="7" borderId="11" xfId="0" applyFont="1" applyFill="1" applyBorder="1" applyAlignment="1" applyProtection="1">
      <alignment horizontal="left" vertical="center" wrapText="1" indent="1"/>
      <protection locked="0"/>
    </xf>
    <xf numFmtId="0" fontId="16" fillId="7" borderId="12" xfId="0" applyFont="1" applyFill="1" applyBorder="1" applyAlignment="1" applyProtection="1">
      <alignment horizontal="left" vertical="center" wrapText="1" indent="1"/>
      <protection locked="0"/>
    </xf>
    <xf numFmtId="0" fontId="46" fillId="7" borderId="13" xfId="78" applyFont="1" applyFill="1" applyBorder="1" applyAlignment="1" applyProtection="1">
      <alignment horizontal="left" vertical="center" wrapText="1" indent="1"/>
      <protection locked="0"/>
    </xf>
    <xf numFmtId="0" fontId="46" fillId="7" borderId="0" xfId="78" applyFont="1" applyFill="1" applyAlignment="1" applyProtection="1">
      <alignment horizontal="left" vertical="center" wrapText="1" indent="1"/>
      <protection locked="0"/>
    </xf>
    <xf numFmtId="0" fontId="46" fillId="7" borderId="3" xfId="78" applyFont="1" applyFill="1" applyBorder="1" applyAlignment="1" applyProtection="1">
      <alignment horizontal="left" vertical="center" wrapText="1" indent="1"/>
      <protection locked="0"/>
    </xf>
    <xf numFmtId="0" fontId="46" fillId="6" borderId="1" xfId="78" applyFont="1" applyFill="1" applyBorder="1" applyAlignment="1" applyProtection="1">
      <alignment horizontal="left" vertical="center" wrapText="1" indent="1"/>
      <protection locked="0"/>
    </xf>
    <xf numFmtId="0" fontId="46" fillId="6" borderId="5" xfId="78" applyFont="1" applyFill="1" applyBorder="1" applyAlignment="1" applyProtection="1">
      <alignment horizontal="left" vertical="center" wrapText="1" indent="1"/>
      <protection locked="0"/>
    </xf>
    <xf numFmtId="0" fontId="46" fillId="6" borderId="2" xfId="78" applyFont="1" applyFill="1" applyBorder="1" applyAlignment="1" applyProtection="1">
      <alignment horizontal="left" vertical="center" wrapText="1" indent="1"/>
      <protection locked="0"/>
    </xf>
    <xf numFmtId="0" fontId="28" fillId="7" borderId="13" xfId="0" applyFont="1" applyFill="1" applyBorder="1" applyAlignment="1" applyProtection="1">
      <alignment horizontal="left" vertical="top" wrapText="1" indent="1"/>
      <protection locked="0"/>
    </xf>
    <xf numFmtId="0" fontId="28" fillId="7" borderId="0" xfId="0" applyFont="1" applyFill="1" applyAlignment="1" applyProtection="1">
      <alignment horizontal="left" vertical="top" indent="1"/>
      <protection locked="0"/>
    </xf>
    <xf numFmtId="0" fontId="28" fillId="7" borderId="3" xfId="0" applyFont="1" applyFill="1" applyBorder="1" applyAlignment="1" applyProtection="1">
      <alignment horizontal="left" vertical="top" indent="1"/>
      <protection locked="0"/>
    </xf>
    <xf numFmtId="0" fontId="28" fillId="7" borderId="13" xfId="0" applyFont="1" applyFill="1" applyBorder="1" applyAlignment="1" applyProtection="1">
      <alignment horizontal="left" vertical="top" indent="1"/>
      <protection locked="0"/>
    </xf>
    <xf numFmtId="0" fontId="28" fillId="7" borderId="14" xfId="0" applyFont="1" applyFill="1" applyBorder="1" applyAlignment="1" applyProtection="1">
      <alignment horizontal="left" vertical="top" indent="1"/>
      <protection locked="0"/>
    </xf>
    <xf numFmtId="0" fontId="28" fillId="7" borderId="11" xfId="0" applyFont="1" applyFill="1" applyBorder="1" applyAlignment="1" applyProtection="1">
      <alignment horizontal="left" vertical="top" indent="1"/>
      <protection locked="0"/>
    </xf>
    <xf numFmtId="0" fontId="28" fillId="7" borderId="12" xfId="0" applyFont="1" applyFill="1" applyBorder="1" applyAlignment="1" applyProtection="1">
      <alignment horizontal="left" vertical="top" indent="1"/>
      <protection locked="0"/>
    </xf>
    <xf numFmtId="49" fontId="16" fillId="7" borderId="13" xfId="0" applyNumberFormat="1" applyFont="1" applyFill="1" applyBorder="1" applyAlignment="1" applyProtection="1">
      <alignment horizontal="left" vertical="center" wrapText="1" indent="1"/>
      <protection locked="0"/>
    </xf>
    <xf numFmtId="49" fontId="16" fillId="7" borderId="14" xfId="0" applyNumberFormat="1" applyFont="1" applyFill="1" applyBorder="1" applyAlignment="1" applyProtection="1">
      <alignment horizontal="left" vertical="center" indent="1"/>
      <protection locked="0"/>
    </xf>
    <xf numFmtId="49" fontId="16" fillId="7" borderId="11" xfId="0" applyNumberFormat="1" applyFont="1" applyFill="1" applyBorder="1" applyAlignment="1" applyProtection="1">
      <alignment horizontal="left" vertical="center" indent="1"/>
      <protection locked="0"/>
    </xf>
    <xf numFmtId="49" fontId="16" fillId="7" borderId="12" xfId="0" applyNumberFormat="1" applyFont="1" applyFill="1" applyBorder="1" applyAlignment="1" applyProtection="1">
      <alignment horizontal="left" vertical="center" indent="1"/>
      <protection locked="0"/>
    </xf>
    <xf numFmtId="0" fontId="48" fillId="0" borderId="1" xfId="78" applyFont="1" applyBorder="1" applyAlignment="1" applyProtection="1">
      <alignment horizontal="left" vertical="center" wrapText="1" indent="1"/>
      <protection locked="0"/>
    </xf>
    <xf numFmtId="0" fontId="48" fillId="0" borderId="2" xfId="78" applyFont="1" applyBorder="1" applyAlignment="1" applyProtection="1">
      <alignment horizontal="left" vertical="center" wrapText="1" indent="1"/>
      <protection locked="0"/>
    </xf>
    <xf numFmtId="0" fontId="48" fillId="0" borderId="1" xfId="78" applyFont="1" applyBorder="1" applyAlignment="1">
      <alignment horizontal="left" vertical="center" wrapText="1" indent="1"/>
    </xf>
    <xf numFmtId="0" fontId="48" fillId="0" borderId="2" xfId="78" applyFont="1" applyBorder="1" applyAlignment="1">
      <alignment horizontal="left" vertical="center" wrapText="1" indent="1"/>
    </xf>
    <xf numFmtId="0" fontId="45" fillId="14" borderId="6" xfId="0" applyFont="1" applyFill="1" applyBorder="1" applyAlignment="1" applyProtection="1">
      <alignment horizontal="center" wrapText="1"/>
      <protection locked="0"/>
    </xf>
    <xf numFmtId="0" fontId="45" fillId="14" borderId="10" xfId="0" applyFont="1" applyFill="1" applyBorder="1" applyAlignment="1" applyProtection="1">
      <alignment horizontal="center" wrapText="1"/>
      <protection locked="0"/>
    </xf>
    <xf numFmtId="0" fontId="45" fillId="14" borderId="9" xfId="0" applyFont="1" applyFill="1" applyBorder="1" applyAlignment="1" applyProtection="1">
      <alignment horizontal="center" wrapText="1"/>
      <protection locked="0"/>
    </xf>
    <xf numFmtId="0" fontId="45" fillId="14" borderId="12" xfId="0" applyFont="1" applyFill="1" applyBorder="1" applyAlignment="1" applyProtection="1">
      <alignment horizontal="center" wrapText="1"/>
      <protection locked="0"/>
    </xf>
    <xf numFmtId="0" fontId="16" fillId="6" borderId="1" xfId="0" applyFont="1" applyFill="1" applyBorder="1" applyAlignment="1">
      <alignment horizontal="left" vertical="center" wrapText="1" indent="1"/>
    </xf>
    <xf numFmtId="0" fontId="16" fillId="6" borderId="2" xfId="0" applyFont="1" applyFill="1" applyBorder="1" applyAlignment="1">
      <alignment horizontal="left" vertical="center" wrapText="1" indent="1"/>
    </xf>
    <xf numFmtId="0" fontId="3" fillId="11" borderId="0" xfId="0" applyFont="1" applyFill="1" applyAlignment="1">
      <alignment horizontal="center" vertical="center" wrapText="1"/>
    </xf>
    <xf numFmtId="0" fontId="0" fillId="11" borderId="7" xfId="0" applyFill="1" applyBorder="1" applyAlignment="1">
      <alignment horizontal="center" vertical="center" wrapText="1"/>
    </xf>
    <xf numFmtId="0" fontId="0" fillId="11" borderId="0" xfId="0" applyFill="1" applyAlignment="1">
      <alignment horizontal="center" vertical="center" wrapText="1"/>
    </xf>
    <xf numFmtId="0" fontId="16" fillId="11" borderId="1" xfId="0" applyFont="1" applyFill="1" applyBorder="1" applyAlignment="1">
      <alignment horizontal="center" vertical="center" wrapText="1"/>
    </xf>
    <xf numFmtId="0" fontId="16" fillId="11" borderId="5" xfId="0" applyFont="1" applyFill="1" applyBorder="1" applyAlignment="1">
      <alignment horizontal="center" vertical="center" wrapText="1"/>
    </xf>
    <xf numFmtId="0" fontId="16" fillId="11" borderId="2" xfId="0" applyFont="1" applyFill="1" applyBorder="1" applyAlignment="1">
      <alignment horizontal="center" vertical="center" wrapText="1"/>
    </xf>
    <xf numFmtId="0" fontId="3" fillId="11" borderId="20" xfId="0" applyFont="1" applyFill="1" applyBorder="1" applyAlignment="1">
      <alignment horizontal="center" vertical="center" wrapText="1"/>
    </xf>
    <xf numFmtId="0" fontId="3" fillId="11" borderId="52" xfId="0" applyFont="1" applyFill="1" applyBorder="1" applyAlignment="1">
      <alignment horizontal="center" vertical="center" wrapText="1"/>
    </xf>
    <xf numFmtId="0" fontId="3" fillId="11" borderId="7" xfId="0" applyFont="1" applyFill="1" applyBorder="1" applyAlignment="1">
      <alignment horizontal="center" vertical="center" wrapText="1"/>
    </xf>
    <xf numFmtId="0" fontId="3" fillId="11" borderId="11" xfId="0" applyFont="1" applyFill="1" applyBorder="1" applyAlignment="1">
      <alignment horizontal="center" vertical="center" wrapText="1"/>
    </xf>
    <xf numFmtId="0" fontId="16" fillId="11" borderId="7" xfId="0" applyFont="1" applyFill="1" applyBorder="1" applyAlignment="1">
      <alignment horizontal="center" vertical="center" wrapText="1"/>
    </xf>
    <xf numFmtId="0" fontId="16" fillId="11" borderId="0" xfId="0" applyFont="1" applyFill="1" applyAlignment="1">
      <alignment horizontal="center" vertical="center" wrapText="1"/>
    </xf>
    <xf numFmtId="0" fontId="3" fillId="11" borderId="6" xfId="0" applyFont="1" applyFill="1" applyBorder="1" applyAlignment="1">
      <alignment horizontal="center" vertical="center" wrapText="1"/>
    </xf>
    <xf numFmtId="0" fontId="3" fillId="11" borderId="15" xfId="0" applyFont="1" applyFill="1" applyBorder="1" applyAlignment="1">
      <alignment horizontal="center" vertical="center" wrapText="1"/>
    </xf>
    <xf numFmtId="0" fontId="3" fillId="11" borderId="3" xfId="0" applyFont="1" applyFill="1" applyBorder="1" applyAlignment="1">
      <alignment horizontal="center" vertical="center" wrapText="1"/>
    </xf>
    <xf numFmtId="0" fontId="10" fillId="12" borderId="6" xfId="0" applyFont="1" applyFill="1" applyBorder="1" applyAlignment="1">
      <alignment horizontal="center" vertical="center" wrapText="1"/>
    </xf>
    <xf numFmtId="0" fontId="10" fillId="12" borderId="15" xfId="0" applyFont="1" applyFill="1" applyBorder="1" applyAlignment="1">
      <alignment horizontal="center" vertical="center" wrapText="1"/>
    </xf>
    <xf numFmtId="0" fontId="14" fillId="11" borderId="7" xfId="0" applyFont="1" applyFill="1" applyBorder="1" applyAlignment="1">
      <alignment horizontal="center" vertical="center" wrapText="1"/>
    </xf>
    <xf numFmtId="0" fontId="14" fillId="11" borderId="0" xfId="0" applyFont="1" applyFill="1" applyAlignment="1">
      <alignment horizontal="center" vertical="center" wrapText="1"/>
    </xf>
    <xf numFmtId="0" fontId="34" fillId="11" borderId="8" xfId="0" applyFont="1" applyFill="1" applyBorder="1" applyAlignment="1">
      <alignment horizontal="center" vertical="center" wrapText="1"/>
    </xf>
    <xf numFmtId="0" fontId="34" fillId="11" borderId="7" xfId="0" applyFont="1" applyFill="1" applyBorder="1" applyAlignment="1">
      <alignment horizontal="center" vertical="center" wrapText="1"/>
    </xf>
    <xf numFmtId="0" fontId="34" fillId="11" borderId="9" xfId="0" applyFont="1" applyFill="1" applyBorder="1" applyAlignment="1">
      <alignment horizontal="center" vertical="center" wrapText="1"/>
    </xf>
    <xf numFmtId="0" fontId="15" fillId="11" borderId="7" xfId="0" applyFont="1" applyFill="1" applyBorder="1" applyAlignment="1">
      <alignment horizontal="center" vertical="center" wrapText="1"/>
    </xf>
    <xf numFmtId="0" fontId="15" fillId="11" borderId="0" xfId="0" applyFont="1" applyFill="1" applyAlignment="1">
      <alignment horizontal="center" vertical="center" wrapText="1"/>
    </xf>
    <xf numFmtId="0" fontId="3" fillId="11" borderId="13" xfId="0" applyFont="1" applyFill="1" applyBorder="1" applyAlignment="1">
      <alignment horizontal="center" vertical="center" wrapText="1"/>
    </xf>
    <xf numFmtId="0" fontId="0" fillId="6" borderId="1" xfId="0" applyFill="1" applyBorder="1" applyAlignment="1">
      <alignment horizontal="center" vertical="center" wrapText="1"/>
    </xf>
    <xf numFmtId="0" fontId="0" fillId="6" borderId="5" xfId="0" applyFill="1" applyBorder="1" applyAlignment="1">
      <alignment horizontal="center" vertical="center" wrapText="1"/>
    </xf>
    <xf numFmtId="0" fontId="0" fillId="6" borderId="2" xfId="0" applyFill="1" applyBorder="1" applyAlignment="1">
      <alignment horizontal="center" vertical="center" wrapText="1"/>
    </xf>
    <xf numFmtId="0" fontId="3" fillId="11" borderId="9" xfId="0" applyFont="1" applyFill="1" applyBorder="1" applyAlignment="1">
      <alignment horizontal="center" vertical="center" wrapText="1"/>
    </xf>
    <xf numFmtId="0" fontId="3" fillId="11" borderId="12" xfId="0" applyFont="1" applyFill="1" applyBorder="1" applyAlignment="1">
      <alignment horizontal="center" vertical="center" wrapText="1"/>
    </xf>
    <xf numFmtId="0" fontId="36" fillId="11" borderId="7" xfId="0" applyFont="1" applyFill="1" applyBorder="1" applyAlignment="1">
      <alignment horizontal="center" vertical="center" wrapText="1"/>
    </xf>
    <xf numFmtId="0" fontId="36" fillId="11" borderId="0" xfId="0" applyFont="1" applyFill="1" applyAlignment="1">
      <alignment horizontal="center" vertical="center" wrapText="1"/>
    </xf>
    <xf numFmtId="166" fontId="12" fillId="25" borderId="8" xfId="0" applyNumberFormat="1" applyFont="1" applyFill="1" applyBorder="1" applyAlignment="1">
      <alignment horizontal="center" vertical="center" wrapText="1"/>
    </xf>
    <xf numFmtId="166" fontId="12" fillId="25" borderId="14" xfId="0" applyNumberFormat="1" applyFont="1" applyFill="1" applyBorder="1" applyAlignment="1">
      <alignment horizontal="center" vertical="center" wrapText="1"/>
    </xf>
    <xf numFmtId="166" fontId="12" fillId="25" borderId="7" xfId="0" applyNumberFormat="1" applyFont="1" applyFill="1" applyBorder="1" applyAlignment="1">
      <alignment horizontal="center" vertical="center" wrapText="1"/>
    </xf>
    <xf numFmtId="166" fontId="12" fillId="25" borderId="11" xfId="0" applyNumberFormat="1" applyFont="1" applyFill="1" applyBorder="1" applyAlignment="1">
      <alignment horizontal="center" vertical="center" wrapText="1"/>
    </xf>
    <xf numFmtId="166" fontId="12" fillId="25" borderId="9" xfId="0" applyNumberFormat="1" applyFont="1" applyFill="1" applyBorder="1" applyAlignment="1">
      <alignment horizontal="center" vertical="center" wrapText="1"/>
    </xf>
    <xf numFmtId="166" fontId="12" fillId="25" borderId="12" xfId="0" applyNumberFormat="1" applyFont="1" applyFill="1" applyBorder="1" applyAlignment="1">
      <alignment horizontal="center" vertical="center" wrapText="1"/>
    </xf>
    <xf numFmtId="0" fontId="10" fillId="12" borderId="8" xfId="0" applyFont="1" applyFill="1" applyBorder="1" applyAlignment="1">
      <alignment horizontal="center" vertical="center" wrapText="1"/>
    </xf>
    <xf numFmtId="0" fontId="10" fillId="12" borderId="67" xfId="0" applyFont="1" applyFill="1" applyBorder="1" applyAlignment="1">
      <alignment horizontal="center" vertical="center" wrapText="1"/>
    </xf>
    <xf numFmtId="0" fontId="10" fillId="12" borderId="14" xfId="0" applyFont="1" applyFill="1" applyBorder="1" applyAlignment="1">
      <alignment horizontal="center" vertical="center" wrapText="1"/>
    </xf>
    <xf numFmtId="0" fontId="10" fillId="12" borderId="68" xfId="0" applyFont="1" applyFill="1" applyBorder="1" applyAlignment="1">
      <alignment horizontal="center" vertical="center" wrapText="1"/>
    </xf>
    <xf numFmtId="0" fontId="11" fillId="28" borderId="1" xfId="0" applyFont="1" applyFill="1" applyBorder="1" applyAlignment="1">
      <alignment horizontal="center" vertical="center" wrapText="1"/>
    </xf>
    <xf numFmtId="0" fontId="11" fillId="28" borderId="5" xfId="0" applyFont="1" applyFill="1" applyBorder="1" applyAlignment="1">
      <alignment horizontal="center" vertical="center" wrapText="1"/>
    </xf>
    <xf numFmtId="0" fontId="11" fillId="28" borderId="2" xfId="0" applyFont="1" applyFill="1" applyBorder="1" applyAlignment="1">
      <alignment horizontal="center" vertical="center" wrapText="1"/>
    </xf>
    <xf numFmtId="0" fontId="3" fillId="11" borderId="8" xfId="0" applyFont="1" applyFill="1" applyBorder="1" applyAlignment="1">
      <alignment horizontal="center" vertical="center" wrapText="1"/>
    </xf>
    <xf numFmtId="0" fontId="3" fillId="11" borderId="14" xfId="0" applyFont="1" applyFill="1" applyBorder="1" applyAlignment="1">
      <alignment horizontal="center" vertical="center" wrapText="1"/>
    </xf>
    <xf numFmtId="49" fontId="34" fillId="11" borderId="8" xfId="0" applyNumberFormat="1" applyFont="1" applyFill="1" applyBorder="1" applyAlignment="1">
      <alignment horizontal="center" vertical="center" wrapText="1"/>
    </xf>
    <xf numFmtId="49" fontId="34" fillId="11" borderId="13" xfId="0" applyNumberFormat="1" applyFont="1" applyFill="1" applyBorder="1" applyAlignment="1">
      <alignment horizontal="center" vertical="center" wrapText="1"/>
    </xf>
    <xf numFmtId="0" fontId="35" fillId="11" borderId="8" xfId="0" applyFont="1" applyFill="1" applyBorder="1" applyAlignment="1">
      <alignment horizontal="center" vertical="center" wrapText="1"/>
    </xf>
    <xf numFmtId="0" fontId="35" fillId="11" borderId="13" xfId="0" applyFont="1" applyFill="1" applyBorder="1" applyAlignment="1">
      <alignment horizontal="center" vertical="center" wrapText="1"/>
    </xf>
    <xf numFmtId="0" fontId="34" fillId="11" borderId="6" xfId="0" applyFont="1" applyFill="1" applyBorder="1" applyAlignment="1">
      <alignment horizontal="center" vertical="center" wrapText="1"/>
    </xf>
    <xf numFmtId="0" fontId="34" fillId="11" borderId="15" xfId="0" applyFont="1" applyFill="1" applyBorder="1" applyAlignment="1">
      <alignment horizontal="center" vertical="center" wrapText="1"/>
    </xf>
    <xf numFmtId="0" fontId="23" fillId="11" borderId="9" xfId="0" applyFont="1" applyFill="1" applyBorder="1" applyAlignment="1">
      <alignment horizontal="center" vertical="center" wrapText="1"/>
    </xf>
    <xf numFmtId="0" fontId="23" fillId="11" borderId="3" xfId="0" applyFont="1" applyFill="1" applyBorder="1" applyAlignment="1">
      <alignment horizontal="center" vertical="center" wrapText="1"/>
    </xf>
    <xf numFmtId="0" fontId="34" fillId="11" borderId="5" xfId="0" applyFont="1" applyFill="1" applyBorder="1" applyAlignment="1">
      <alignment horizontal="center" vertical="center" wrapText="1"/>
    </xf>
    <xf numFmtId="0" fontId="34" fillId="11" borderId="2" xfId="0" applyFont="1" applyFill="1" applyBorder="1" applyAlignment="1">
      <alignment horizontal="center" vertical="center" wrapText="1"/>
    </xf>
    <xf numFmtId="0" fontId="36" fillId="11" borderId="6" xfId="0" applyFont="1" applyFill="1" applyBorder="1" applyAlignment="1">
      <alignment horizontal="center" vertical="center" wrapText="1"/>
    </xf>
    <xf numFmtId="0" fontId="36" fillId="11" borderId="15" xfId="0" applyFont="1" applyFill="1" applyBorder="1" applyAlignment="1">
      <alignment horizontal="center" vertical="center" wrapText="1"/>
    </xf>
    <xf numFmtId="0" fontId="23" fillId="11" borderId="6" xfId="0" applyFont="1" applyFill="1" applyBorder="1" applyAlignment="1">
      <alignment horizontal="center" vertical="center" wrapText="1"/>
    </xf>
    <xf numFmtId="0" fontId="23" fillId="11" borderId="15" xfId="0" applyFont="1" applyFill="1" applyBorder="1" applyAlignment="1">
      <alignment horizontal="center" vertical="center" wrapText="1"/>
    </xf>
    <xf numFmtId="0" fontId="0" fillId="11" borderId="6" xfId="0" applyFill="1" applyBorder="1" applyAlignment="1">
      <alignment horizontal="center" vertical="center" wrapText="1"/>
    </xf>
    <xf numFmtId="0" fontId="0" fillId="11" borderId="15" xfId="0" applyFill="1" applyBorder="1" applyAlignment="1">
      <alignment horizontal="center" vertical="center" wrapText="1"/>
    </xf>
    <xf numFmtId="0" fontId="16" fillId="11" borderId="8" xfId="0" applyFont="1" applyFill="1" applyBorder="1" applyAlignment="1">
      <alignment horizontal="center" vertical="center" wrapText="1"/>
    </xf>
    <xf numFmtId="0" fontId="16" fillId="11" borderId="9" xfId="0" applyFont="1" applyFill="1" applyBorder="1" applyAlignment="1">
      <alignment horizontal="center" vertical="center" wrapText="1"/>
    </xf>
    <xf numFmtId="0" fontId="16" fillId="11" borderId="6" xfId="0" applyFont="1" applyFill="1" applyBorder="1" applyAlignment="1">
      <alignment horizontal="center" vertical="center" wrapText="1"/>
    </xf>
    <xf numFmtId="0" fontId="16" fillId="11" borderId="15" xfId="0" applyFont="1" applyFill="1" applyBorder="1" applyAlignment="1">
      <alignment horizontal="center" vertical="center" wrapText="1"/>
    </xf>
    <xf numFmtId="0" fontId="14" fillId="11" borderId="6" xfId="0" applyFont="1" applyFill="1" applyBorder="1" applyAlignment="1">
      <alignment horizontal="center" vertical="center" wrapText="1"/>
    </xf>
    <xf numFmtId="0" fontId="14" fillId="11" borderId="15" xfId="0" applyFont="1" applyFill="1" applyBorder="1" applyAlignment="1">
      <alignment horizontal="center" vertical="center" wrapText="1"/>
    </xf>
    <xf numFmtId="0" fontId="15" fillId="11" borderId="6" xfId="0" applyFont="1" applyFill="1" applyBorder="1" applyAlignment="1">
      <alignment horizontal="center" vertical="center" wrapText="1"/>
    </xf>
    <xf numFmtId="0" fontId="15" fillId="11" borderId="15" xfId="0" applyFont="1" applyFill="1" applyBorder="1" applyAlignment="1">
      <alignment horizontal="center" vertical="center" wrapText="1"/>
    </xf>
    <xf numFmtId="0" fontId="8" fillId="11" borderId="6" xfId="0" applyFont="1" applyFill="1" applyBorder="1" applyAlignment="1">
      <alignment horizontal="left" vertical="center" wrapText="1" indent="1"/>
    </xf>
    <xf numFmtId="0" fontId="8" fillId="11" borderId="15" xfId="0" applyFont="1" applyFill="1" applyBorder="1" applyAlignment="1">
      <alignment horizontal="left" vertical="center" wrapText="1" indent="1"/>
    </xf>
    <xf numFmtId="49" fontId="22" fillId="11" borderId="6" xfId="0" applyNumberFormat="1" applyFont="1" applyFill="1" applyBorder="1" applyAlignment="1">
      <alignment horizontal="center" vertical="center" wrapText="1"/>
    </xf>
    <xf numFmtId="49" fontId="22" fillId="11" borderId="15" xfId="0" applyNumberFormat="1" applyFont="1" applyFill="1" applyBorder="1" applyAlignment="1">
      <alignment horizontal="center" vertical="center" wrapText="1"/>
    </xf>
    <xf numFmtId="0" fontId="5" fillId="15" borderId="39" xfId="0" applyFont="1" applyFill="1" applyBorder="1" applyAlignment="1">
      <alignment horizontal="left" wrapText="1" indent="1"/>
    </xf>
    <xf numFmtId="0" fontId="5" fillId="15" borderId="42" xfId="0" applyFont="1" applyFill="1" applyBorder="1" applyAlignment="1">
      <alignment horizontal="left" wrapText="1" indent="1"/>
    </xf>
    <xf numFmtId="0" fontId="0" fillId="6" borderId="6" xfId="0" applyFill="1" applyBorder="1" applyAlignment="1">
      <alignment horizontal="center" vertical="center" wrapText="1"/>
    </xf>
    <xf numFmtId="0" fontId="0" fillId="6" borderId="15" xfId="0" applyFill="1" applyBorder="1" applyAlignment="1">
      <alignment horizontal="center" vertical="center" wrapText="1"/>
    </xf>
    <xf numFmtId="0" fontId="0" fillId="6" borderId="10" xfId="0" applyFill="1" applyBorder="1" applyAlignment="1">
      <alignment horizontal="center" vertical="center" wrapText="1"/>
    </xf>
    <xf numFmtId="0" fontId="19" fillId="6" borderId="6" xfId="0" applyFont="1" applyFill="1" applyBorder="1" applyAlignment="1">
      <alignment horizontal="center" vertical="center" wrapText="1"/>
    </xf>
    <xf numFmtId="0" fontId="19" fillId="6" borderId="15" xfId="0" applyFont="1" applyFill="1" applyBorder="1" applyAlignment="1">
      <alignment horizontal="center" vertical="center" wrapText="1"/>
    </xf>
    <xf numFmtId="0" fontId="19" fillId="6" borderId="10" xfId="0" applyFont="1" applyFill="1" applyBorder="1" applyAlignment="1">
      <alignment horizontal="center" vertical="center" wrapText="1"/>
    </xf>
    <xf numFmtId="0" fontId="34" fillId="11" borderId="13" xfId="0" applyFont="1" applyFill="1" applyBorder="1" applyAlignment="1">
      <alignment horizontal="center" vertical="center" wrapText="1"/>
    </xf>
    <xf numFmtId="0" fontId="0" fillId="29" borderId="8" xfId="0" applyFill="1" applyBorder="1" applyAlignment="1">
      <alignment horizontal="center" vertical="center" wrapText="1"/>
    </xf>
    <xf numFmtId="0" fontId="0" fillId="29" borderId="14" xfId="0" applyFill="1" applyBorder="1" applyAlignment="1">
      <alignment horizontal="center" vertical="center" wrapText="1"/>
    </xf>
    <xf numFmtId="0" fontId="0" fillId="29" borderId="7" xfId="0" applyFill="1" applyBorder="1" applyAlignment="1">
      <alignment horizontal="center" vertical="center" wrapText="1"/>
    </xf>
    <xf numFmtId="0" fontId="0" fillId="29" borderId="11" xfId="0" applyFill="1" applyBorder="1" applyAlignment="1">
      <alignment horizontal="center" vertical="center" wrapText="1"/>
    </xf>
    <xf numFmtId="0" fontId="0" fillId="29" borderId="9" xfId="0" applyFill="1" applyBorder="1" applyAlignment="1">
      <alignment horizontal="center" vertical="center" wrapText="1"/>
    </xf>
    <xf numFmtId="0" fontId="0" fillId="29" borderId="12" xfId="0" applyFill="1" applyBorder="1" applyAlignment="1">
      <alignment horizontal="center" vertical="center" wrapText="1"/>
    </xf>
    <xf numFmtId="0" fontId="42" fillId="30" borderId="1" xfId="0" applyFont="1" applyFill="1" applyBorder="1" applyAlignment="1">
      <alignment horizontal="center" vertical="center"/>
    </xf>
    <xf numFmtId="0" fontId="42" fillId="30" borderId="5" xfId="0" applyFont="1" applyFill="1" applyBorder="1" applyAlignment="1">
      <alignment horizontal="center" vertical="center"/>
    </xf>
    <xf numFmtId="0" fontId="42" fillId="30" borderId="2" xfId="0" applyFont="1" applyFill="1" applyBorder="1" applyAlignment="1">
      <alignment horizontal="center" vertical="center"/>
    </xf>
    <xf numFmtId="49" fontId="38" fillId="12" borderId="6" xfId="0" applyNumberFormat="1" applyFont="1" applyFill="1" applyBorder="1" applyAlignment="1">
      <alignment horizontal="center" vertical="center" wrapText="1"/>
    </xf>
    <xf numFmtId="49" fontId="38" fillId="12" borderId="15" xfId="0" applyNumberFormat="1" applyFont="1" applyFill="1" applyBorder="1" applyAlignment="1">
      <alignment horizontal="center" vertical="center" wrapText="1"/>
    </xf>
    <xf numFmtId="49" fontId="38" fillId="12" borderId="10" xfId="0" applyNumberFormat="1" applyFont="1" applyFill="1" applyBorder="1" applyAlignment="1">
      <alignment horizontal="center" vertical="center" wrapText="1"/>
    </xf>
    <xf numFmtId="0" fontId="10" fillId="12" borderId="10" xfId="0" applyFont="1" applyFill="1" applyBorder="1" applyAlignment="1">
      <alignment horizontal="center" vertical="center" wrapText="1"/>
    </xf>
    <xf numFmtId="0" fontId="15" fillId="11" borderId="6" xfId="0" applyFont="1" applyFill="1" applyBorder="1" applyAlignment="1">
      <alignment horizontal="left" vertical="center" wrapText="1" indent="1"/>
    </xf>
    <xf numFmtId="0" fontId="15" fillId="11" borderId="15" xfId="0" applyFont="1" applyFill="1" applyBorder="1" applyAlignment="1">
      <alignment horizontal="left" vertical="center" wrapText="1" indent="1"/>
    </xf>
  </cellXfs>
  <cellStyles count="424">
    <cellStyle name="Check Cell" xfId="1" builtinId="23"/>
    <cellStyle name="Currency" xfId="278"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Good" xfId="2" builtinId="26"/>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cellStyle name="Hyperlink 2" xfId="80" xr:uid="{00000000-0005-0000-0000-0000A3010000}"/>
    <cellStyle name="Input" xfId="3" builtinId="20"/>
    <cellStyle name="Normal" xfId="0" builtinId="0"/>
    <cellStyle name="Normal 2" xfId="79" xr:uid="{00000000-0005-0000-0000-0000A6010000}"/>
    <cellStyle name="Percent" xfId="259" builtin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9.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R51"/>
  <sheetViews>
    <sheetView workbookViewId="0">
      <selection activeCell="K13" sqref="K13:N13"/>
    </sheetView>
  </sheetViews>
  <sheetFormatPr defaultColWidth="8.8984375" defaultRowHeight="18"/>
  <cols>
    <col min="1" max="1" width="4.3984375" style="73" customWidth="1"/>
    <col min="2" max="7" width="8.8984375" style="73"/>
    <col min="8" max="10" width="12.8984375" style="340" customWidth="1"/>
    <col min="11" max="12" width="8.8984375" style="73"/>
    <col min="13" max="13" width="12" style="73" customWidth="1"/>
    <col min="14" max="15" width="8.8984375" style="73"/>
    <col min="16" max="16" width="11" style="73" customWidth="1"/>
    <col min="17" max="16384" width="8.8984375" style="73"/>
  </cols>
  <sheetData>
    <row r="1" spans="2:16" ht="18.600000000000001" thickBot="1"/>
    <row r="2" spans="2:16">
      <c r="B2" s="74"/>
      <c r="C2" s="75"/>
      <c r="D2" s="75"/>
      <c r="E2" s="75"/>
      <c r="F2" s="735" t="s">
        <v>47</v>
      </c>
      <c r="G2" s="736"/>
      <c r="H2" s="736"/>
      <c r="I2" s="736"/>
      <c r="J2" s="736"/>
      <c r="K2" s="736"/>
      <c r="L2" s="737"/>
      <c r="M2" s="75"/>
      <c r="N2" s="75"/>
      <c r="O2" s="75"/>
      <c r="P2" s="76"/>
    </row>
    <row r="3" spans="2:16">
      <c r="B3" s="77"/>
      <c r="C3" s="78"/>
      <c r="D3" s="78"/>
      <c r="E3" s="78"/>
      <c r="F3" s="738"/>
      <c r="G3" s="739"/>
      <c r="H3" s="739"/>
      <c r="I3" s="739"/>
      <c r="J3" s="739"/>
      <c r="K3" s="739"/>
      <c r="L3" s="740"/>
      <c r="M3" s="78"/>
      <c r="N3" s="78"/>
      <c r="O3" s="78"/>
      <c r="P3" s="79"/>
    </row>
    <row r="4" spans="2:16">
      <c r="B4" s="77"/>
      <c r="C4" s="78"/>
      <c r="D4" s="78"/>
      <c r="E4" s="78"/>
      <c r="F4" s="738"/>
      <c r="G4" s="739"/>
      <c r="H4" s="739"/>
      <c r="I4" s="739"/>
      <c r="J4" s="739"/>
      <c r="K4" s="739"/>
      <c r="L4" s="740"/>
      <c r="M4" s="78"/>
      <c r="N4" s="78"/>
      <c r="O4" s="78"/>
      <c r="P4" s="79"/>
    </row>
    <row r="5" spans="2:16">
      <c r="B5" s="77"/>
      <c r="C5" s="78"/>
      <c r="D5" s="78"/>
      <c r="E5" s="78"/>
      <c r="F5" s="738"/>
      <c r="G5" s="739"/>
      <c r="H5" s="739"/>
      <c r="I5" s="739"/>
      <c r="J5" s="739"/>
      <c r="K5" s="739"/>
      <c r="L5" s="740"/>
      <c r="M5" s="78"/>
      <c r="N5" s="78"/>
      <c r="O5" s="78"/>
      <c r="P5" s="79"/>
    </row>
    <row r="6" spans="2:16">
      <c r="B6" s="77"/>
      <c r="C6" s="78"/>
      <c r="D6" s="78"/>
      <c r="E6" s="78"/>
      <c r="F6" s="738"/>
      <c r="G6" s="739"/>
      <c r="H6" s="739"/>
      <c r="I6" s="739"/>
      <c r="J6" s="739"/>
      <c r="K6" s="739"/>
      <c r="L6" s="740"/>
      <c r="M6" s="78"/>
      <c r="N6" s="78"/>
      <c r="O6" s="78"/>
      <c r="P6" s="79"/>
    </row>
    <row r="7" spans="2:16" ht="18.600000000000001" thickBot="1">
      <c r="B7" s="80"/>
      <c r="C7" s="81"/>
      <c r="D7" s="81"/>
      <c r="E7" s="81"/>
      <c r="F7" s="741"/>
      <c r="G7" s="742"/>
      <c r="H7" s="742"/>
      <c r="I7" s="742"/>
      <c r="J7" s="742"/>
      <c r="K7" s="742"/>
      <c r="L7" s="743"/>
      <c r="M7" s="81"/>
      <c r="N7" s="81"/>
      <c r="O7" s="81"/>
      <c r="P7" s="82"/>
    </row>
    <row r="8" spans="2:16" s="72" customFormat="1">
      <c r="B8" s="744" t="s">
        <v>72</v>
      </c>
      <c r="C8" s="745"/>
      <c r="D8" s="745"/>
      <c r="E8" s="746"/>
      <c r="F8" s="744" t="s">
        <v>73</v>
      </c>
      <c r="G8" s="745"/>
      <c r="H8" s="746"/>
      <c r="I8" s="371"/>
      <c r="J8" s="744" t="s">
        <v>74</v>
      </c>
      <c r="K8" s="745"/>
      <c r="L8" s="745"/>
      <c r="M8" s="746"/>
      <c r="N8" s="744" t="s">
        <v>75</v>
      </c>
      <c r="O8" s="745"/>
      <c r="P8" s="746"/>
    </row>
    <row r="9" spans="2:16" s="83" customFormat="1" ht="41.1" customHeight="1" thickBot="1">
      <c r="B9" s="747" t="s">
        <v>79</v>
      </c>
      <c r="C9" s="748"/>
      <c r="D9" s="748"/>
      <c r="E9" s="749"/>
      <c r="F9" s="750">
        <v>2.04</v>
      </c>
      <c r="G9" s="751"/>
      <c r="H9" s="752"/>
      <c r="I9" s="372"/>
      <c r="J9" s="753" t="str">
        <f>'Facility Support Cntrl Account'!C7</f>
        <v>Facility Support Systems</v>
      </c>
      <c r="K9" s="754"/>
      <c r="L9" s="754"/>
      <c r="M9" s="755"/>
      <c r="N9" s="756" t="str">
        <f>'Facility Support Cntrl Account'!C4</f>
        <v>2.04.02</v>
      </c>
      <c r="O9" s="757"/>
      <c r="P9" s="758"/>
    </row>
    <row r="10" spans="2:16" ht="18.600000000000001" thickBot="1">
      <c r="B10" s="84"/>
      <c r="C10" s="85"/>
      <c r="D10" s="85"/>
      <c r="E10" s="85"/>
      <c r="F10" s="85"/>
      <c r="G10" s="85"/>
      <c r="H10" s="341"/>
      <c r="I10" s="341"/>
      <c r="J10" s="341"/>
      <c r="K10" s="85"/>
      <c r="L10" s="85"/>
      <c r="M10" s="85"/>
      <c r="N10" s="85"/>
      <c r="O10" s="85"/>
      <c r="P10" s="86"/>
    </row>
    <row r="11" spans="2:16" s="71" customFormat="1" ht="18.600000000000001" thickBot="1">
      <c r="B11" s="87"/>
      <c r="C11" s="70"/>
      <c r="D11" s="729" t="s">
        <v>76</v>
      </c>
      <c r="E11" s="730"/>
      <c r="F11" s="730"/>
      <c r="G11" s="731"/>
      <c r="H11" s="732" t="s">
        <v>77</v>
      </c>
      <c r="I11" s="733"/>
      <c r="J11" s="734"/>
      <c r="K11" s="729" t="s">
        <v>78</v>
      </c>
      <c r="L11" s="730"/>
      <c r="M11" s="730"/>
      <c r="N11" s="731"/>
      <c r="O11" s="70"/>
      <c r="P11" s="88"/>
    </row>
    <row r="12" spans="2:16" s="71" customFormat="1">
      <c r="B12" s="87"/>
      <c r="C12" s="70"/>
      <c r="D12" s="661"/>
      <c r="E12" s="662"/>
      <c r="F12" s="662"/>
      <c r="G12" s="662"/>
      <c r="H12" s="663"/>
      <c r="I12" s="664"/>
      <c r="J12" s="664"/>
      <c r="K12" s="665"/>
      <c r="L12" s="666"/>
      <c r="M12" s="666"/>
      <c r="N12" s="667"/>
      <c r="O12" s="70"/>
      <c r="P12" s="88"/>
    </row>
    <row r="13" spans="2:16" ht="45.9" customHeight="1">
      <c r="B13" s="84"/>
      <c r="C13" s="85"/>
      <c r="D13" s="759" t="str">
        <f>'Facility Support Cntrl Account'!B8</f>
        <v>2.04.02.01</v>
      </c>
      <c r="E13" s="760"/>
      <c r="F13" s="760"/>
      <c r="G13" s="760"/>
      <c r="H13" s="761" t="str">
        <f>'Facility Support Cntrl Account'!C8</f>
        <v>Magnet Cryo, Electrical &amp; Control Structural Support in IR</v>
      </c>
      <c r="I13" s="762"/>
      <c r="J13" s="762"/>
      <c r="K13" s="763" t="s">
        <v>80</v>
      </c>
      <c r="L13" s="764"/>
      <c r="M13" s="764"/>
      <c r="N13" s="765"/>
      <c r="O13" s="85"/>
      <c r="P13" s="86"/>
    </row>
    <row r="14" spans="2:16">
      <c r="B14" s="84"/>
      <c r="C14" s="85"/>
      <c r="D14" s="639"/>
      <c r="E14" s="640"/>
      <c r="F14" s="640"/>
      <c r="G14" s="640"/>
      <c r="H14" s="643"/>
      <c r="I14" s="644"/>
      <c r="J14" s="644"/>
      <c r="K14" s="655"/>
      <c r="L14" s="656"/>
      <c r="M14" s="656"/>
      <c r="N14" s="657"/>
      <c r="O14" s="85"/>
      <c r="P14" s="86"/>
    </row>
    <row r="15" spans="2:16" ht="33.9" customHeight="1">
      <c r="B15" s="84"/>
      <c r="C15" s="85"/>
      <c r="D15" s="759" t="str">
        <f>'Facility Support Cntrl Account'!B19</f>
        <v>2.04.02.02</v>
      </c>
      <c r="E15" s="760"/>
      <c r="F15" s="760"/>
      <c r="G15" s="760"/>
      <c r="H15" s="761" t="str">
        <f>'Facility Support Cntrl Account'!C19</f>
        <v>Beampipe/Vacuum Work Package</v>
      </c>
      <c r="I15" s="762"/>
      <c r="J15" s="762"/>
      <c r="K15" s="763" t="s">
        <v>80</v>
      </c>
      <c r="L15" s="764"/>
      <c r="M15" s="764"/>
      <c r="N15" s="765"/>
      <c r="O15" s="85"/>
      <c r="P15" s="86"/>
    </row>
    <row r="16" spans="2:16" ht="11.1" customHeight="1">
      <c r="B16" s="84"/>
      <c r="C16" s="85"/>
      <c r="D16" s="639"/>
      <c r="E16" s="640"/>
      <c r="F16" s="640"/>
      <c r="G16" s="640"/>
      <c r="H16" s="643"/>
      <c r="I16" s="644"/>
      <c r="J16" s="644"/>
      <c r="K16" s="655"/>
      <c r="L16" s="656"/>
      <c r="M16" s="656"/>
      <c r="N16" s="657"/>
      <c r="O16" s="85"/>
      <c r="P16" s="86"/>
    </row>
    <row r="17" spans="2:18" ht="33.9" customHeight="1">
      <c r="B17" s="84"/>
      <c r="C17" s="85"/>
      <c r="D17" s="759" t="str">
        <f>'Facility Support Cntrl Account'!B31</f>
        <v>2.04.02.03</v>
      </c>
      <c r="E17" s="760"/>
      <c r="F17" s="760"/>
      <c r="G17" s="760"/>
      <c r="H17" s="761" t="str">
        <f>'Facility Support Cntrl Account'!C31</f>
        <v>IR HVAC Work Package</v>
      </c>
      <c r="I17" s="762"/>
      <c r="J17" s="762"/>
      <c r="K17" s="763" t="s">
        <v>80</v>
      </c>
      <c r="L17" s="764"/>
      <c r="M17" s="764"/>
      <c r="N17" s="765"/>
      <c r="O17" s="85"/>
      <c r="P17" s="86"/>
    </row>
    <row r="18" spans="2:18" ht="11.1" customHeight="1">
      <c r="B18" s="84"/>
      <c r="C18" s="85"/>
      <c r="D18" s="639"/>
      <c r="E18" s="640"/>
      <c r="F18" s="640"/>
      <c r="G18" s="640"/>
      <c r="H18" s="643"/>
      <c r="I18" s="644"/>
      <c r="J18" s="644"/>
      <c r="K18" s="658"/>
      <c r="L18" s="659"/>
      <c r="M18" s="659"/>
      <c r="N18" s="660"/>
      <c r="O18" s="85"/>
      <c r="P18" s="86"/>
    </row>
    <row r="19" spans="2:18" ht="33.9" customHeight="1">
      <c r="B19" s="84"/>
      <c r="C19" s="85"/>
      <c r="D19" s="759" t="str">
        <f>'Facility Support Cntrl Account'!B42</f>
        <v>2.04.02.04</v>
      </c>
      <c r="E19" s="760"/>
      <c r="F19" s="760"/>
      <c r="G19" s="760"/>
      <c r="H19" s="761" t="str">
        <f>'Facility Support Cntrl Account'!C42</f>
        <v xml:space="preserve"> IR Electronics Cooling Water Distribution System Work Package</v>
      </c>
      <c r="I19" s="762"/>
      <c r="J19" s="762"/>
      <c r="K19" s="763" t="s">
        <v>80</v>
      </c>
      <c r="L19" s="764"/>
      <c r="M19" s="764"/>
      <c r="N19" s="765"/>
      <c r="O19" s="85"/>
      <c r="P19" s="86"/>
    </row>
    <row r="20" spans="2:18" ht="11.1" customHeight="1">
      <c r="B20" s="84"/>
      <c r="C20" s="85"/>
      <c r="D20" s="639"/>
      <c r="E20" s="640"/>
      <c r="F20" s="640"/>
      <c r="G20" s="640"/>
      <c r="H20" s="643"/>
      <c r="I20" s="644"/>
      <c r="J20" s="644"/>
      <c r="K20" s="658"/>
      <c r="L20" s="659"/>
      <c r="M20" s="659"/>
      <c r="N20" s="660"/>
      <c r="O20" s="85"/>
      <c r="P20" s="86"/>
      <c r="R20" s="343"/>
    </row>
    <row r="21" spans="2:18" ht="33.9" customHeight="1">
      <c r="B21" s="84"/>
      <c r="C21" s="85"/>
      <c r="D21" s="759" t="str">
        <f>'Facility Support Cntrl Account'!B53</f>
        <v>2.04.02.05</v>
      </c>
      <c r="E21" s="760"/>
      <c r="F21" s="760"/>
      <c r="G21" s="760"/>
      <c r="H21" s="761" t="str">
        <f>'Facility Support Cntrl Account'!C53</f>
        <v>IR/AH Safety Subsystems Components Work Package</v>
      </c>
      <c r="I21" s="762"/>
      <c r="J21" s="762"/>
      <c r="K21" s="763" t="s">
        <v>80</v>
      </c>
      <c r="L21" s="764"/>
      <c r="M21" s="764"/>
      <c r="N21" s="765"/>
      <c r="O21" s="85"/>
      <c r="P21" s="86"/>
    </row>
    <row r="22" spans="2:18" ht="11.1" customHeight="1">
      <c r="B22" s="84"/>
      <c r="C22" s="85"/>
      <c r="D22" s="639"/>
      <c r="E22" s="640"/>
      <c r="F22" s="640"/>
      <c r="G22" s="640"/>
      <c r="H22" s="643"/>
      <c r="I22" s="644"/>
      <c r="J22" s="644"/>
      <c r="K22" s="658"/>
      <c r="L22" s="659"/>
      <c r="M22" s="659"/>
      <c r="N22" s="660"/>
      <c r="O22" s="85"/>
      <c r="P22" s="86"/>
    </row>
    <row r="23" spans="2:18" ht="21">
      <c r="B23" s="84"/>
      <c r="C23" s="85"/>
      <c r="D23" s="759" t="str">
        <f>'Facility Support Cntrl Account'!B64</f>
        <v>2.04.02.06</v>
      </c>
      <c r="E23" s="760"/>
      <c r="F23" s="760"/>
      <c r="G23" s="760"/>
      <c r="H23" s="761" t="str">
        <f>'Facility Support Cntrl Account'!C64</f>
        <v>Assembly Hall Modifications</v>
      </c>
      <c r="I23" s="762"/>
      <c r="J23" s="762"/>
      <c r="K23" s="763" t="s">
        <v>80</v>
      </c>
      <c r="L23" s="764"/>
      <c r="M23" s="764"/>
      <c r="N23" s="765"/>
      <c r="O23" s="85"/>
      <c r="P23" s="86"/>
    </row>
    <row r="24" spans="2:18" ht="18.600000000000001" thickBot="1">
      <c r="B24" s="84"/>
      <c r="C24" s="85"/>
      <c r="D24" s="641"/>
      <c r="E24" s="642"/>
      <c r="F24" s="642"/>
      <c r="G24" s="642"/>
      <c r="H24" s="528"/>
      <c r="I24" s="529"/>
      <c r="J24" s="529"/>
      <c r="K24" s="668"/>
      <c r="L24" s="669"/>
      <c r="M24" s="669"/>
      <c r="N24" s="670"/>
      <c r="O24" s="85"/>
      <c r="P24" s="86"/>
    </row>
    <row r="25" spans="2:18" ht="18.600000000000001" thickBot="1">
      <c r="B25" s="89"/>
      <c r="C25" s="90"/>
      <c r="D25" s="90"/>
      <c r="E25" s="90"/>
      <c r="F25" s="90"/>
      <c r="G25" s="90"/>
      <c r="H25" s="342"/>
      <c r="I25" s="342"/>
      <c r="J25" s="342"/>
      <c r="K25" s="90"/>
      <c r="L25" s="90"/>
      <c r="M25" s="90"/>
      <c r="N25" s="90"/>
      <c r="O25" s="90"/>
      <c r="P25" s="91"/>
    </row>
    <row r="26" spans="2:18">
      <c r="B26" s="460"/>
      <c r="C26" s="461"/>
      <c r="D26" s="461"/>
      <c r="E26" s="461"/>
      <c r="F26" s="461"/>
      <c r="G26" s="461"/>
      <c r="H26" s="462"/>
      <c r="I26" s="462"/>
      <c r="J26" s="462"/>
      <c r="K26" s="461"/>
      <c r="L26" s="461"/>
      <c r="M26" s="461"/>
      <c r="N26" s="461"/>
      <c r="O26" s="461"/>
      <c r="P26" s="463"/>
    </row>
    <row r="27" spans="2:18" ht="21">
      <c r="B27" s="766" t="s">
        <v>307</v>
      </c>
      <c r="C27" s="767"/>
      <c r="D27" s="767"/>
      <c r="E27" s="767"/>
      <c r="F27" s="767"/>
      <c r="G27" s="464"/>
      <c r="H27" s="465"/>
      <c r="I27" s="465"/>
      <c r="J27" s="465"/>
      <c r="K27" s="464"/>
      <c r="L27" s="464"/>
      <c r="M27" s="464"/>
      <c r="N27" s="464"/>
      <c r="O27" s="464"/>
      <c r="P27" s="466"/>
    </row>
    <row r="28" spans="2:18" ht="18.600000000000001" thickBot="1">
      <c r="B28" s="467"/>
      <c r="C28" s="464"/>
      <c r="D28" s="464"/>
      <c r="E28" s="464"/>
      <c r="F28" s="464"/>
      <c r="G28" s="464"/>
      <c r="H28" s="465"/>
      <c r="I28" s="465"/>
      <c r="J28" s="465"/>
      <c r="K28" s="464"/>
      <c r="L28" s="464"/>
      <c r="M28" s="464"/>
      <c r="N28" s="464"/>
      <c r="O28" s="464"/>
      <c r="P28" s="466"/>
    </row>
    <row r="29" spans="2:18">
      <c r="B29" s="467"/>
      <c r="C29" s="768" t="str">
        <f>'Facility Support Dictionary'!D9</f>
        <v xml:space="preserve">  </v>
      </c>
      <c r="D29" s="769"/>
      <c r="E29" s="769"/>
      <c r="F29" s="769"/>
      <c r="G29" s="769"/>
      <c r="H29" s="769"/>
      <c r="I29" s="769"/>
      <c r="J29" s="769"/>
      <c r="K29" s="769"/>
      <c r="L29" s="769"/>
      <c r="M29" s="769"/>
      <c r="N29" s="769"/>
      <c r="O29" s="770"/>
      <c r="P29" s="468"/>
    </row>
    <row r="30" spans="2:18">
      <c r="B30" s="467"/>
      <c r="C30" s="771"/>
      <c r="D30" s="772"/>
      <c r="E30" s="772"/>
      <c r="F30" s="772"/>
      <c r="G30" s="772"/>
      <c r="H30" s="772"/>
      <c r="I30" s="772"/>
      <c r="J30" s="772"/>
      <c r="K30" s="772"/>
      <c r="L30" s="772"/>
      <c r="M30" s="772"/>
      <c r="N30" s="772"/>
      <c r="O30" s="773"/>
      <c r="P30" s="468"/>
    </row>
    <row r="31" spans="2:18">
      <c r="B31" s="467"/>
      <c r="C31" s="771"/>
      <c r="D31" s="772"/>
      <c r="E31" s="772"/>
      <c r="F31" s="772"/>
      <c r="G31" s="772"/>
      <c r="H31" s="772"/>
      <c r="I31" s="772"/>
      <c r="J31" s="772"/>
      <c r="K31" s="772"/>
      <c r="L31" s="772"/>
      <c r="M31" s="772"/>
      <c r="N31" s="772"/>
      <c r="O31" s="773"/>
      <c r="P31" s="468"/>
    </row>
    <row r="32" spans="2:18">
      <c r="B32" s="467"/>
      <c r="C32" s="771"/>
      <c r="D32" s="772"/>
      <c r="E32" s="772"/>
      <c r="F32" s="772"/>
      <c r="G32" s="772"/>
      <c r="H32" s="772"/>
      <c r="I32" s="772"/>
      <c r="J32" s="772"/>
      <c r="K32" s="772"/>
      <c r="L32" s="772"/>
      <c r="M32" s="772"/>
      <c r="N32" s="772"/>
      <c r="O32" s="773"/>
      <c r="P32" s="468"/>
    </row>
    <row r="33" spans="2:16">
      <c r="B33" s="467"/>
      <c r="C33" s="771"/>
      <c r="D33" s="772"/>
      <c r="E33" s="772"/>
      <c r="F33" s="772"/>
      <c r="G33" s="772"/>
      <c r="H33" s="772"/>
      <c r="I33" s="772"/>
      <c r="J33" s="772"/>
      <c r="K33" s="772"/>
      <c r="L33" s="772"/>
      <c r="M33" s="772"/>
      <c r="N33" s="772"/>
      <c r="O33" s="773"/>
      <c r="P33" s="468"/>
    </row>
    <row r="34" spans="2:16">
      <c r="B34" s="467"/>
      <c r="C34" s="771"/>
      <c r="D34" s="772"/>
      <c r="E34" s="772"/>
      <c r="F34" s="772"/>
      <c r="G34" s="772"/>
      <c r="H34" s="772"/>
      <c r="I34" s="772"/>
      <c r="J34" s="772"/>
      <c r="K34" s="772"/>
      <c r="L34" s="772"/>
      <c r="M34" s="772"/>
      <c r="N34" s="772"/>
      <c r="O34" s="773"/>
      <c r="P34" s="468"/>
    </row>
    <row r="35" spans="2:16">
      <c r="B35" s="467"/>
      <c r="C35" s="771"/>
      <c r="D35" s="772"/>
      <c r="E35" s="772"/>
      <c r="F35" s="772"/>
      <c r="G35" s="772"/>
      <c r="H35" s="772"/>
      <c r="I35" s="772"/>
      <c r="J35" s="772"/>
      <c r="K35" s="772"/>
      <c r="L35" s="772"/>
      <c r="M35" s="772"/>
      <c r="N35" s="772"/>
      <c r="O35" s="773"/>
      <c r="P35" s="468"/>
    </row>
    <row r="36" spans="2:16">
      <c r="B36" s="467"/>
      <c r="C36" s="771"/>
      <c r="D36" s="772"/>
      <c r="E36" s="772"/>
      <c r="F36" s="772"/>
      <c r="G36" s="772"/>
      <c r="H36" s="772"/>
      <c r="I36" s="772"/>
      <c r="J36" s="772"/>
      <c r="K36" s="772"/>
      <c r="L36" s="772"/>
      <c r="M36" s="772"/>
      <c r="N36" s="772"/>
      <c r="O36" s="773"/>
      <c r="P36" s="468"/>
    </row>
    <row r="37" spans="2:16">
      <c r="B37" s="467"/>
      <c r="C37" s="771"/>
      <c r="D37" s="772"/>
      <c r="E37" s="772"/>
      <c r="F37" s="772"/>
      <c r="G37" s="772"/>
      <c r="H37" s="772"/>
      <c r="I37" s="772"/>
      <c r="J37" s="772"/>
      <c r="K37" s="772"/>
      <c r="L37" s="772"/>
      <c r="M37" s="772"/>
      <c r="N37" s="772"/>
      <c r="O37" s="773"/>
      <c r="P37" s="468"/>
    </row>
    <row r="38" spans="2:16">
      <c r="B38" s="467"/>
      <c r="C38" s="771"/>
      <c r="D38" s="772"/>
      <c r="E38" s="772"/>
      <c r="F38" s="772"/>
      <c r="G38" s="772"/>
      <c r="H38" s="772"/>
      <c r="I38" s="772"/>
      <c r="J38" s="772"/>
      <c r="K38" s="772"/>
      <c r="L38" s="772"/>
      <c r="M38" s="772"/>
      <c r="N38" s="772"/>
      <c r="O38" s="773"/>
      <c r="P38" s="468"/>
    </row>
    <row r="39" spans="2:16">
      <c r="B39" s="467"/>
      <c r="C39" s="771"/>
      <c r="D39" s="772"/>
      <c r="E39" s="772"/>
      <c r="F39" s="772"/>
      <c r="G39" s="772"/>
      <c r="H39" s="772"/>
      <c r="I39" s="772"/>
      <c r="J39" s="772"/>
      <c r="K39" s="772"/>
      <c r="L39" s="772"/>
      <c r="M39" s="772"/>
      <c r="N39" s="772"/>
      <c r="O39" s="773"/>
      <c r="P39" s="468"/>
    </row>
    <row r="40" spans="2:16">
      <c r="B40" s="467"/>
      <c r="C40" s="771"/>
      <c r="D40" s="772"/>
      <c r="E40" s="772"/>
      <c r="F40" s="772"/>
      <c r="G40" s="772"/>
      <c r="H40" s="772"/>
      <c r="I40" s="772"/>
      <c r="J40" s="772"/>
      <c r="K40" s="772"/>
      <c r="L40" s="772"/>
      <c r="M40" s="772"/>
      <c r="N40" s="772"/>
      <c r="O40" s="773"/>
      <c r="P40" s="468"/>
    </row>
    <row r="41" spans="2:16">
      <c r="B41" s="467"/>
      <c r="C41" s="771"/>
      <c r="D41" s="772"/>
      <c r="E41" s="772"/>
      <c r="F41" s="772"/>
      <c r="G41" s="772"/>
      <c r="H41" s="772"/>
      <c r="I41" s="772"/>
      <c r="J41" s="772"/>
      <c r="K41" s="772"/>
      <c r="L41" s="772"/>
      <c r="M41" s="772"/>
      <c r="N41" s="772"/>
      <c r="O41" s="773"/>
      <c r="P41" s="468"/>
    </row>
    <row r="42" spans="2:16">
      <c r="B42" s="467"/>
      <c r="C42" s="771"/>
      <c r="D42" s="772"/>
      <c r="E42" s="772"/>
      <c r="F42" s="772"/>
      <c r="G42" s="772"/>
      <c r="H42" s="772"/>
      <c r="I42" s="772"/>
      <c r="J42" s="772"/>
      <c r="K42" s="772"/>
      <c r="L42" s="772"/>
      <c r="M42" s="772"/>
      <c r="N42" s="772"/>
      <c r="O42" s="773"/>
      <c r="P42" s="468"/>
    </row>
    <row r="43" spans="2:16">
      <c r="B43" s="467"/>
      <c r="C43" s="771"/>
      <c r="D43" s="772"/>
      <c r="E43" s="772"/>
      <c r="F43" s="772"/>
      <c r="G43" s="772"/>
      <c r="H43" s="772"/>
      <c r="I43" s="772"/>
      <c r="J43" s="772"/>
      <c r="K43" s="772"/>
      <c r="L43" s="772"/>
      <c r="M43" s="772"/>
      <c r="N43" s="772"/>
      <c r="O43" s="773"/>
      <c r="P43" s="468"/>
    </row>
    <row r="44" spans="2:16">
      <c r="B44" s="467"/>
      <c r="C44" s="771"/>
      <c r="D44" s="772"/>
      <c r="E44" s="772"/>
      <c r="F44" s="772"/>
      <c r="G44" s="772"/>
      <c r="H44" s="772"/>
      <c r="I44" s="772"/>
      <c r="J44" s="772"/>
      <c r="K44" s="772"/>
      <c r="L44" s="772"/>
      <c r="M44" s="772"/>
      <c r="N44" s="772"/>
      <c r="O44" s="773"/>
      <c r="P44" s="468"/>
    </row>
    <row r="45" spans="2:16">
      <c r="B45" s="467"/>
      <c r="C45" s="771"/>
      <c r="D45" s="772"/>
      <c r="E45" s="772"/>
      <c r="F45" s="772"/>
      <c r="G45" s="772"/>
      <c r="H45" s="772"/>
      <c r="I45" s="772"/>
      <c r="J45" s="772"/>
      <c r="K45" s="772"/>
      <c r="L45" s="772"/>
      <c r="M45" s="772"/>
      <c r="N45" s="772"/>
      <c r="O45" s="773"/>
      <c r="P45" s="468"/>
    </row>
    <row r="46" spans="2:16">
      <c r="B46" s="467"/>
      <c r="C46" s="771"/>
      <c r="D46" s="772"/>
      <c r="E46" s="772"/>
      <c r="F46" s="772"/>
      <c r="G46" s="772"/>
      <c r="H46" s="772"/>
      <c r="I46" s="772"/>
      <c r="J46" s="772"/>
      <c r="K46" s="772"/>
      <c r="L46" s="772"/>
      <c r="M46" s="772"/>
      <c r="N46" s="772"/>
      <c r="O46" s="773"/>
      <c r="P46" s="468"/>
    </row>
    <row r="47" spans="2:16">
      <c r="B47" s="467"/>
      <c r="C47" s="771"/>
      <c r="D47" s="772"/>
      <c r="E47" s="772"/>
      <c r="F47" s="772"/>
      <c r="G47" s="772"/>
      <c r="H47" s="772"/>
      <c r="I47" s="772"/>
      <c r="J47" s="772"/>
      <c r="K47" s="772"/>
      <c r="L47" s="772"/>
      <c r="M47" s="772"/>
      <c r="N47" s="772"/>
      <c r="O47" s="773"/>
      <c r="P47" s="468"/>
    </row>
    <row r="48" spans="2:16">
      <c r="B48" s="467"/>
      <c r="C48" s="771"/>
      <c r="D48" s="772"/>
      <c r="E48" s="772"/>
      <c r="F48" s="772"/>
      <c r="G48" s="772"/>
      <c r="H48" s="772"/>
      <c r="I48" s="772"/>
      <c r="J48" s="772"/>
      <c r="K48" s="772"/>
      <c r="L48" s="772"/>
      <c r="M48" s="772"/>
      <c r="N48" s="772"/>
      <c r="O48" s="773"/>
      <c r="P48" s="468"/>
    </row>
    <row r="49" spans="2:16">
      <c r="B49" s="467"/>
      <c r="C49" s="771"/>
      <c r="D49" s="772"/>
      <c r="E49" s="772"/>
      <c r="F49" s="772"/>
      <c r="G49" s="772"/>
      <c r="H49" s="772"/>
      <c r="I49" s="772"/>
      <c r="J49" s="772"/>
      <c r="K49" s="772"/>
      <c r="L49" s="772"/>
      <c r="M49" s="772"/>
      <c r="N49" s="772"/>
      <c r="O49" s="773"/>
      <c r="P49" s="468"/>
    </row>
    <row r="50" spans="2:16" ht="18.600000000000001" thickBot="1">
      <c r="B50" s="467"/>
      <c r="C50" s="774"/>
      <c r="D50" s="775"/>
      <c r="E50" s="775"/>
      <c r="F50" s="775"/>
      <c r="G50" s="775"/>
      <c r="H50" s="775"/>
      <c r="I50" s="775"/>
      <c r="J50" s="775"/>
      <c r="K50" s="775"/>
      <c r="L50" s="775"/>
      <c r="M50" s="775"/>
      <c r="N50" s="775"/>
      <c r="O50" s="776"/>
      <c r="P50" s="468"/>
    </row>
    <row r="51" spans="2:16" ht="18.600000000000001" thickBot="1">
      <c r="B51" s="469"/>
      <c r="C51" s="470"/>
      <c r="D51" s="470"/>
      <c r="E51" s="470"/>
      <c r="F51" s="470"/>
      <c r="G51" s="470"/>
      <c r="H51" s="471"/>
      <c r="I51" s="471"/>
      <c r="J51" s="471"/>
      <c r="K51" s="470"/>
      <c r="L51" s="470"/>
      <c r="M51" s="470"/>
      <c r="N51" s="470"/>
      <c r="O51" s="470"/>
      <c r="P51" s="472"/>
    </row>
  </sheetData>
  <mergeCells count="32">
    <mergeCell ref="B27:F27"/>
    <mergeCell ref="C29:O50"/>
    <mergeCell ref="D21:G21"/>
    <mergeCell ref="H21:J21"/>
    <mergeCell ref="K21:N21"/>
    <mergeCell ref="D23:G23"/>
    <mergeCell ref="H23:J23"/>
    <mergeCell ref="K23:N23"/>
    <mergeCell ref="D17:G17"/>
    <mergeCell ref="H17:J17"/>
    <mergeCell ref="K17:N17"/>
    <mergeCell ref="D19:G19"/>
    <mergeCell ref="H19:J19"/>
    <mergeCell ref="K19:N19"/>
    <mergeCell ref="D13:G13"/>
    <mergeCell ref="H13:J13"/>
    <mergeCell ref="K13:N13"/>
    <mergeCell ref="D15:G15"/>
    <mergeCell ref="H15:J15"/>
    <mergeCell ref="K15:N15"/>
    <mergeCell ref="D11:G11"/>
    <mergeCell ref="H11:J11"/>
    <mergeCell ref="K11:N11"/>
    <mergeCell ref="F2:L7"/>
    <mergeCell ref="B8:E8"/>
    <mergeCell ref="F8:H8"/>
    <mergeCell ref="J8:M8"/>
    <mergeCell ref="N8:P8"/>
    <mergeCell ref="B9:E9"/>
    <mergeCell ref="F9:H9"/>
    <mergeCell ref="J9:M9"/>
    <mergeCell ref="N9:P9"/>
  </mergeCells>
  <hyperlinks>
    <hyperlink ref="J9" location="'BoE for Facility Support'!A1" display="'BoE for Facility Support'!A1" xr:uid="{00000000-0004-0000-0000-000000000000}"/>
    <hyperlink ref="K13" location="'BoE for Cryo Support in IR '!A1" display="Go To BoE" xr:uid="{00000000-0004-0000-0000-000001000000}"/>
    <hyperlink ref="L13" location="'BoE for Cryo Support in IR '!A1" display="'BoE for Cryo Support in IR '!A1" xr:uid="{00000000-0004-0000-0000-000002000000}"/>
    <hyperlink ref="M13" location="'BoE for Cryo Support in IR '!A1" display="'BoE for Cryo Support in IR '!A1" xr:uid="{00000000-0004-0000-0000-000003000000}"/>
    <hyperlink ref="N13" location="'BoE for Cryo Support in IR '!A1" display="'BoE for Cryo Support in IR '!A1" xr:uid="{00000000-0004-0000-0000-000004000000}"/>
    <hyperlink ref="K15" location="'BoE for Beampipe_Vac'!A1" display="Go To BoE" xr:uid="{00000000-0004-0000-0000-000005000000}"/>
    <hyperlink ref="L15" location="'BoE for Beampipe_Vac'!A1" display="'BoE for Beampipe_Vac'!A1" xr:uid="{00000000-0004-0000-0000-000006000000}"/>
    <hyperlink ref="M15" location="'BoE for Beampipe_Vac'!A1" display="'BoE for Beampipe_Vac'!A1" xr:uid="{00000000-0004-0000-0000-000007000000}"/>
    <hyperlink ref="N15" location="'BoE for Beampipe_Vac'!A1" display="'BoE for Beampipe_Vac'!A1" xr:uid="{00000000-0004-0000-0000-000008000000}"/>
    <hyperlink ref="K17" location="'BoE for IR HVAC'!A1" display="Go To BoE" xr:uid="{00000000-0004-0000-0000-000009000000}"/>
    <hyperlink ref="L17" location="'BoE for IR HVAC'!A1" display="'BoE for IR HVAC'!A1" xr:uid="{00000000-0004-0000-0000-00000A000000}"/>
    <hyperlink ref="M17" location="'BoE for IR HVAC'!A1" display="'BoE for IR HVAC'!A1" xr:uid="{00000000-0004-0000-0000-00000B000000}"/>
    <hyperlink ref="N17" location="'BoE for IR HVAC'!A1" display="'BoE for IR HVAC'!A1" xr:uid="{00000000-0004-0000-0000-00000C000000}"/>
    <hyperlink ref="K19" location="'BoE for Cooling Water'!A1" display="Go To BoE" xr:uid="{00000000-0004-0000-0000-00000D000000}"/>
    <hyperlink ref="L19" location="'BoE for Cooling Water'!A1" display="'BoE for Cooling Water'!A1" xr:uid="{00000000-0004-0000-0000-00000E000000}"/>
    <hyperlink ref="M19" location="'BoE for Cooling Water'!A1" display="'BoE for Cooling Water'!A1" xr:uid="{00000000-0004-0000-0000-00000F000000}"/>
    <hyperlink ref="N19" location="'BoE for Cooling Water'!A1" display="'BoE for Cooling Water'!A1" xr:uid="{00000000-0004-0000-0000-000010000000}"/>
    <hyperlink ref="K21" location="'BoE for Facility Safety'!A1" display="Go To BoE" xr:uid="{00000000-0004-0000-0000-000011000000}"/>
    <hyperlink ref="L21" location="'BoE for Facility Safety'!A1" display="'BoE for Facility Safety'!A1" xr:uid="{00000000-0004-0000-0000-000012000000}"/>
    <hyperlink ref="M21" location="'BoE for Facility Safety'!A1" display="'BoE for Facility Safety'!A1" xr:uid="{00000000-0004-0000-0000-000013000000}"/>
    <hyperlink ref="N21" location="'BoE for Facility Safety'!A1" display="'BoE for Facility Safety'!A1" xr:uid="{00000000-0004-0000-0000-000014000000}"/>
    <hyperlink ref="K23" location="'BoE for Assembly Hall'!A1" display="Go To BoE" xr:uid="{00000000-0004-0000-0000-000015000000}"/>
    <hyperlink ref="L23" location="'BoE for Assembly Hall'!A1" display="'BoE for Assembly Hall'!A1" xr:uid="{00000000-0004-0000-0000-000016000000}"/>
    <hyperlink ref="M23" location="'BoE for Assembly Hall'!A1" display="'BoE for Assembly Hall'!A1" xr:uid="{00000000-0004-0000-0000-000017000000}"/>
    <hyperlink ref="N23" location="'BoE for Assembly Hall'!A1" display="'BoE for Assembly Hall'!A1" xr:uid="{00000000-0004-0000-0000-000018000000}"/>
    <hyperlink ref="K9" location="'BoE for Facility Support'!A1" display="'BoE for Facility Support'!A1" xr:uid="{00000000-0004-0000-0000-000019000000}"/>
    <hyperlink ref="L9" location="'BoE for Facility Support'!A1" display="'BoE for Facility Support'!A1" xr:uid="{00000000-0004-0000-0000-00001A000000}"/>
    <hyperlink ref="M9" location="'BoE for Facility Support'!A1" display="'BoE for Facility Support'!A1" xr:uid="{00000000-0004-0000-0000-00001B000000}"/>
    <hyperlink ref="B9" location="'Infrastructure WBS Structure'!A1" display="sPHENIX Infrastructure" xr:uid="{00000000-0004-0000-0000-00001C000000}"/>
    <hyperlink ref="C9" location="'Infrastructure WBS Structure'!A1" display="'Infrastructure WBS Structure'!A1" xr:uid="{00000000-0004-0000-0000-00001D000000}"/>
    <hyperlink ref="D9" location="'Infrastructure WBS Structure'!A1" display="'Infrastructure WBS Structure'!A1" xr:uid="{00000000-0004-0000-0000-00001E000000}"/>
    <hyperlink ref="E9" location="'Infrastructure WBS Structure'!A1" display="'Infrastructure WBS Structure'!A1" xr:uid="{00000000-0004-0000-0000-00001F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B1:T72"/>
  <sheetViews>
    <sheetView zoomScale="70" zoomScaleNormal="70" workbookViewId="0">
      <selection activeCell="E5" sqref="E5:N5"/>
    </sheetView>
  </sheetViews>
  <sheetFormatPr defaultColWidth="11" defaultRowHeight="15.6"/>
  <cols>
    <col min="2" max="2" width="1.8984375" customWidth="1"/>
    <col min="3" max="3" width="25.09765625" style="2" customWidth="1"/>
    <col min="4" max="4" width="1.8984375" style="2" customWidth="1"/>
    <col min="5" max="5" width="1.59765625" style="4" customWidth="1"/>
    <col min="6" max="6" width="24.3984375" style="4" customWidth="1"/>
    <col min="7" max="7" width="1.8984375" style="4" customWidth="1"/>
    <col min="8" max="8" width="5.3984375" style="4" customWidth="1"/>
    <col min="9" max="9" width="24.3984375" style="4" customWidth="1"/>
    <col min="10" max="10" width="3.8984375" style="4" customWidth="1"/>
    <col min="11" max="12" width="4" style="4" customWidth="1"/>
    <col min="13" max="13" width="13.5" style="4" customWidth="1"/>
    <col min="14" max="14" width="25.5" style="4" customWidth="1"/>
    <col min="15" max="15" width="4" style="4" customWidth="1"/>
    <col min="16" max="16" width="25.5" style="4" customWidth="1"/>
    <col min="17" max="17" width="1.8984375" style="1" customWidth="1"/>
    <col min="18" max="20" width="10.8984375" style="1"/>
  </cols>
  <sheetData>
    <row r="1" spans="2:20">
      <c r="M1" s="1"/>
      <c r="N1" s="1"/>
      <c r="O1" s="1"/>
      <c r="P1" s="1"/>
      <c r="T1"/>
    </row>
    <row r="2" spans="2:20" ht="35.1" customHeight="1">
      <c r="C2" s="527" t="s">
        <v>312</v>
      </c>
      <c r="M2" s="1"/>
      <c r="N2" s="1"/>
      <c r="O2" s="1"/>
      <c r="P2" s="1"/>
      <c r="T2"/>
    </row>
    <row r="3" spans="2:20" ht="18.600000000000001" thickBot="1">
      <c r="C3" s="527"/>
      <c r="M3" s="1"/>
      <c r="N3" s="1"/>
      <c r="O3" s="1"/>
      <c r="P3" s="1"/>
      <c r="T3"/>
    </row>
    <row r="4" spans="2:20" ht="11.1" customHeight="1" thickBot="1">
      <c r="B4" s="21"/>
      <c r="C4" s="27"/>
      <c r="D4" s="27"/>
      <c r="E4" s="28"/>
      <c r="F4" s="28"/>
      <c r="G4" s="28"/>
      <c r="H4" s="28"/>
      <c r="I4" s="28"/>
      <c r="J4" s="28"/>
      <c r="K4" s="28"/>
      <c r="L4" s="28"/>
      <c r="M4" s="28"/>
      <c r="N4" s="28"/>
      <c r="O4" s="28"/>
      <c r="P4" s="28"/>
      <c r="Q4" s="475"/>
    </row>
    <row r="5" spans="2:20" ht="45" customHeight="1" thickBot="1">
      <c r="B5" s="22"/>
      <c r="C5" s="29" t="s">
        <v>19</v>
      </c>
      <c r="D5" s="30"/>
      <c r="E5" s="777" t="s">
        <v>381</v>
      </c>
      <c r="F5" s="778"/>
      <c r="G5" s="778"/>
      <c r="H5" s="778"/>
      <c r="I5" s="778"/>
      <c r="J5" s="778"/>
      <c r="K5" s="778"/>
      <c r="L5" s="778"/>
      <c r="M5" s="778"/>
      <c r="N5" s="779"/>
      <c r="O5" s="476"/>
      <c r="P5" s="476"/>
      <c r="Q5" s="366"/>
    </row>
    <row r="6" spans="2:20" ht="18" customHeight="1">
      <c r="B6" s="22"/>
      <c r="C6" s="30"/>
      <c r="D6" s="30"/>
      <c r="E6" s="31"/>
      <c r="F6" s="31"/>
      <c r="G6" s="31"/>
      <c r="H6" s="31"/>
      <c r="I6" s="31"/>
      <c r="J6" s="31"/>
      <c r="K6" s="31"/>
      <c r="L6" s="31"/>
      <c r="M6" s="31"/>
      <c r="N6" s="31"/>
      <c r="O6" s="31"/>
      <c r="P6" s="31"/>
      <c r="Q6" s="366"/>
    </row>
    <row r="7" spans="2:20" ht="71.099999999999994" customHeight="1">
      <c r="B7" s="22"/>
      <c r="C7" s="474" t="s">
        <v>18</v>
      </c>
      <c r="D7" s="30"/>
      <c r="E7" s="481"/>
      <c r="F7" s="480" t="s">
        <v>379</v>
      </c>
      <c r="G7" s="481"/>
      <c r="H7" s="780" t="s">
        <v>380</v>
      </c>
      <c r="I7" s="781"/>
      <c r="J7" s="782"/>
      <c r="K7" s="476"/>
      <c r="L7" s="788" t="s">
        <v>360</v>
      </c>
      <c r="M7" s="789"/>
      <c r="N7" s="790"/>
      <c r="O7" s="698"/>
      <c r="P7" s="699"/>
      <c r="Q7" s="366"/>
    </row>
    <row r="8" spans="2:20" ht="15.9" customHeight="1" thickBot="1">
      <c r="B8" s="22"/>
      <c r="C8" s="26"/>
      <c r="D8" s="26"/>
      <c r="E8" s="363"/>
      <c r="F8" s="363"/>
      <c r="G8" s="363"/>
      <c r="H8" s="363"/>
      <c r="I8" s="363"/>
      <c r="J8" s="363"/>
      <c r="K8" s="363"/>
      <c r="L8" s="363"/>
      <c r="M8" s="363"/>
      <c r="N8" s="363"/>
      <c r="O8" s="363"/>
      <c r="P8" s="363"/>
      <c r="Q8" s="366"/>
    </row>
    <row r="9" spans="2:20" ht="51.9" customHeight="1" thickBot="1">
      <c r="B9" s="22"/>
      <c r="C9" s="783" t="s">
        <v>20</v>
      </c>
      <c r="D9" s="32"/>
      <c r="E9" s="363"/>
      <c r="F9" s="364"/>
      <c r="G9" s="363"/>
      <c r="H9" s="363"/>
      <c r="I9" s="476"/>
      <c r="J9" s="476"/>
      <c r="K9" s="476"/>
      <c r="L9" s="476"/>
      <c r="M9" s="786" t="str">
        <f>'Facility Support Cntrl Account'!B8 &amp; ": " &amp; 'Facility Support Cntrl Account'!C8</f>
        <v>2.04.02.01: Magnet Cryo, Electrical &amp; Control Structural Support in IR</v>
      </c>
      <c r="N9" s="787"/>
      <c r="O9" s="476"/>
      <c r="P9" s="476"/>
      <c r="Q9" s="366"/>
      <c r="S9" s="479"/>
      <c r="T9" s="479"/>
    </row>
    <row r="10" spans="2:20" ht="15.9" customHeight="1" thickBot="1">
      <c r="B10" s="22"/>
      <c r="C10" s="784"/>
      <c r="D10" s="32"/>
      <c r="E10" s="363"/>
      <c r="F10" s="363"/>
      <c r="G10" s="363"/>
      <c r="H10" s="363"/>
      <c r="I10" s="476"/>
      <c r="J10" s="476"/>
      <c r="K10" s="476"/>
      <c r="L10" s="476"/>
      <c r="M10" s="633"/>
      <c r="N10" s="633"/>
      <c r="O10" s="476"/>
      <c r="P10" s="476"/>
      <c r="Q10" s="366"/>
      <c r="S10" s="478"/>
      <c r="T10" s="478"/>
    </row>
    <row r="11" spans="2:20" ht="51.9" customHeight="1" thickBot="1">
      <c r="B11" s="22"/>
      <c r="C11" s="784"/>
      <c r="D11" s="32"/>
      <c r="E11" s="363"/>
      <c r="F11" s="699"/>
      <c r="G11" s="363"/>
      <c r="H11" s="363"/>
      <c r="I11" s="476"/>
      <c r="J11" s="476"/>
      <c r="K11" s="476"/>
      <c r="L11" s="476"/>
      <c r="M11" s="786" t="str">
        <f>'Facility Support Cntrl Account'!B19 &amp; ": " &amp; 'Facility Support Cntrl Account'!C19</f>
        <v>2.04.02.02: Beampipe/Vacuum Work Package</v>
      </c>
      <c r="N11" s="787"/>
      <c r="O11" s="476"/>
      <c r="P11" s="476"/>
      <c r="Q11" s="366"/>
    </row>
    <row r="12" spans="2:20" ht="15.9" customHeight="1" thickBot="1">
      <c r="B12" s="22"/>
      <c r="C12" s="784"/>
      <c r="D12" s="32"/>
      <c r="E12" s="363"/>
      <c r="F12" s="363"/>
      <c r="G12" s="363"/>
      <c r="H12" s="363"/>
      <c r="I12" s="476"/>
      <c r="J12" s="476"/>
      <c r="K12" s="476"/>
      <c r="L12" s="476"/>
      <c r="M12" s="473"/>
      <c r="N12" s="473"/>
      <c r="O12" s="476"/>
      <c r="P12" s="476"/>
      <c r="Q12" s="366"/>
      <c r="S12" s="477"/>
      <c r="T12" s="477"/>
    </row>
    <row r="13" spans="2:20" ht="51.9" customHeight="1" thickBot="1">
      <c r="B13" s="22"/>
      <c r="C13" s="784"/>
      <c r="D13" s="32"/>
      <c r="E13" s="363"/>
      <c r="F13" s="362"/>
      <c r="G13" s="363"/>
      <c r="H13" s="363"/>
      <c r="I13" s="476"/>
      <c r="J13" s="476"/>
      <c r="K13" s="476"/>
      <c r="L13" s="476"/>
      <c r="M13" s="786" t="str">
        <f>'Facility Support Cntrl Account'!B31 &amp; ": " &amp; 'Facility Support Cntrl Account'!C31</f>
        <v>2.04.02.03: IR HVAC Work Package</v>
      </c>
      <c r="N13" s="787"/>
      <c r="O13" s="476"/>
      <c r="P13" s="476"/>
      <c r="Q13" s="366"/>
    </row>
    <row r="14" spans="2:20" ht="15.9" customHeight="1" thickBot="1">
      <c r="B14" s="22"/>
      <c r="C14" s="784"/>
      <c r="D14" s="32"/>
      <c r="E14" s="19"/>
      <c r="F14" s="19"/>
      <c r="G14" s="19"/>
      <c r="H14" s="363"/>
      <c r="I14" s="476"/>
      <c r="J14" s="476"/>
      <c r="K14" s="476"/>
      <c r="L14" s="476"/>
      <c r="M14" s="473"/>
      <c r="N14" s="473"/>
      <c r="O14" s="476"/>
      <c r="P14" s="476"/>
      <c r="Q14" s="366"/>
      <c r="S14" s="477"/>
      <c r="T14" s="477"/>
    </row>
    <row r="15" spans="2:20" ht="51.9" customHeight="1" thickBot="1">
      <c r="B15" s="22"/>
      <c r="C15" s="784"/>
      <c r="D15" s="32"/>
      <c r="E15" s="19"/>
      <c r="F15" s="20"/>
      <c r="G15" s="19"/>
      <c r="H15" s="363"/>
      <c r="I15" s="476"/>
      <c r="J15" s="476"/>
      <c r="K15" s="476"/>
      <c r="L15" s="476"/>
      <c r="M15" s="786" t="str">
        <f>'Facility Support Cntrl Account'!B42 &amp; ": " &amp; 'Facility Support Cntrl Account'!C42</f>
        <v>2.04.02.04:  IR Electronics Cooling Water Distribution System Work Package</v>
      </c>
      <c r="N15" s="787"/>
      <c r="O15" s="476"/>
      <c r="P15" s="476"/>
      <c r="Q15" s="366"/>
    </row>
    <row r="16" spans="2:20" ht="15.9" customHeight="1" thickBot="1">
      <c r="B16" s="22"/>
      <c r="C16" s="784"/>
      <c r="D16" s="32"/>
      <c r="E16" s="19"/>
      <c r="F16" s="19"/>
      <c r="G16" s="19"/>
      <c r="H16" s="363"/>
      <c r="I16" s="476"/>
      <c r="J16" s="476"/>
      <c r="K16" s="476"/>
      <c r="L16" s="476"/>
      <c r="M16" s="473"/>
      <c r="N16" s="473"/>
      <c r="O16" s="476"/>
      <c r="P16" s="476"/>
      <c r="Q16" s="366"/>
      <c r="S16" s="477"/>
      <c r="T16" s="477"/>
    </row>
    <row r="17" spans="2:20" ht="51.9" customHeight="1" thickBot="1">
      <c r="B17" s="22"/>
      <c r="C17" s="784"/>
      <c r="D17" s="32"/>
      <c r="E17" s="19"/>
      <c r="F17" s="19"/>
      <c r="G17" s="19"/>
      <c r="H17" s="363"/>
      <c r="I17" s="476"/>
      <c r="J17" s="476"/>
      <c r="K17" s="476"/>
      <c r="L17" s="476"/>
      <c r="M17" s="786" t="str">
        <f>'Facility Support Cntrl Account'!B53 &amp; ": " &amp; 'Facility Support Cntrl Account'!C53</f>
        <v>2.04.02.05: IR/AH Safety Subsystems Components Work Package</v>
      </c>
      <c r="N17" s="787"/>
      <c r="O17" s="476"/>
      <c r="P17" s="476"/>
      <c r="Q17" s="366"/>
    </row>
    <row r="18" spans="2:20" ht="15.9" customHeight="1" thickBot="1">
      <c r="B18" s="22"/>
      <c r="C18" s="784"/>
      <c r="D18" s="32"/>
      <c r="E18" s="19"/>
      <c r="F18" s="19"/>
      <c r="G18" s="19"/>
      <c r="H18" s="363"/>
      <c r="I18" s="476"/>
      <c r="J18" s="476"/>
      <c r="K18" s="476"/>
      <c r="L18" s="476"/>
      <c r="M18" s="473"/>
      <c r="N18" s="473"/>
      <c r="O18" s="476"/>
      <c r="P18" s="476"/>
      <c r="Q18" s="366"/>
      <c r="R18"/>
      <c r="S18" s="477"/>
      <c r="T18" s="477"/>
    </row>
    <row r="19" spans="2:20" ht="51.9" customHeight="1" thickBot="1">
      <c r="B19" s="22"/>
      <c r="C19" s="784"/>
      <c r="D19" s="32"/>
      <c r="E19" s="19"/>
      <c r="F19" s="19"/>
      <c r="G19" s="19"/>
      <c r="H19" s="363"/>
      <c r="I19" s="476"/>
      <c r="J19" s="476"/>
      <c r="K19" s="476"/>
      <c r="L19" s="476"/>
      <c r="M19" s="786" t="str">
        <f>'Facility Support Cntrl Account'!B64 &amp; ": " &amp; 'Facility Support Cntrl Account'!C64</f>
        <v>2.04.02.06: Assembly Hall Modifications</v>
      </c>
      <c r="N19" s="787"/>
      <c r="O19" s="476"/>
      <c r="P19" s="476"/>
      <c r="Q19" s="366"/>
      <c r="R19"/>
      <c r="S19" s="479"/>
      <c r="T19" s="479"/>
    </row>
    <row r="20" spans="2:20" ht="12.9" customHeight="1" thickBot="1">
      <c r="B20" s="22"/>
      <c r="C20" s="785"/>
      <c r="D20" s="32"/>
      <c r="E20" s="19"/>
      <c r="F20" s="19"/>
      <c r="G20" s="19"/>
      <c r="H20" s="363"/>
      <c r="I20" s="476"/>
      <c r="J20" s="476"/>
      <c r="K20" s="476"/>
      <c r="L20" s="476"/>
      <c r="M20" s="476"/>
      <c r="N20" s="367"/>
      <c r="O20" s="367"/>
      <c r="P20" s="367"/>
      <c r="Q20" s="366"/>
      <c r="R20"/>
      <c r="S20" s="477"/>
      <c r="T20" s="477"/>
    </row>
    <row r="21" spans="2:20" ht="12.9" customHeight="1" thickBot="1">
      <c r="B21" s="23"/>
      <c r="C21" s="24"/>
      <c r="D21" s="25"/>
      <c r="E21" s="25"/>
      <c r="F21" s="25"/>
      <c r="G21" s="25"/>
      <c r="H21" s="368"/>
      <c r="I21" s="369"/>
      <c r="J21" s="369"/>
      <c r="K21" s="369"/>
      <c r="L21" s="369"/>
      <c r="M21" s="369"/>
      <c r="N21" s="369"/>
      <c r="O21" s="369"/>
      <c r="P21" s="369"/>
      <c r="Q21" s="370"/>
      <c r="R21"/>
      <c r="S21"/>
      <c r="T21"/>
    </row>
    <row r="22" spans="2:20" ht="18">
      <c r="C22" s="12"/>
      <c r="D22" s="3"/>
      <c r="E22" s="3"/>
      <c r="F22" s="3"/>
      <c r="G22" s="3"/>
      <c r="I22" s="477"/>
      <c r="J22" s="477"/>
      <c r="K22" s="477"/>
      <c r="L22" s="477"/>
      <c r="M22" s="477"/>
      <c r="N22" s="477"/>
      <c r="O22" s="477"/>
      <c r="P22" s="477"/>
      <c r="R22"/>
      <c r="S22"/>
      <c r="T22"/>
    </row>
    <row r="23" spans="2:20" ht="18">
      <c r="C23" s="12"/>
      <c r="D23" s="3"/>
      <c r="E23" s="3"/>
      <c r="F23" s="3"/>
      <c r="G23" s="3"/>
      <c r="I23" s="477"/>
      <c r="J23" s="477"/>
      <c r="K23" s="477"/>
      <c r="L23" s="477"/>
      <c r="M23" s="477"/>
      <c r="N23" s="477"/>
      <c r="O23" s="477"/>
      <c r="P23" s="477"/>
      <c r="R23"/>
      <c r="S23"/>
      <c r="T23"/>
    </row>
    <row r="24" spans="2:20" ht="18">
      <c r="C24" s="12"/>
      <c r="D24" s="3"/>
      <c r="E24" s="3"/>
      <c r="F24" s="3"/>
      <c r="G24" s="3"/>
      <c r="I24" s="477"/>
      <c r="J24" s="477"/>
      <c r="K24" s="477"/>
      <c r="L24" s="477"/>
      <c r="M24" s="477"/>
      <c r="N24" s="477"/>
      <c r="O24" s="477"/>
      <c r="P24" s="477"/>
      <c r="R24"/>
      <c r="S24"/>
      <c r="T24"/>
    </row>
    <row r="25" spans="2:20" ht="18">
      <c r="C25" s="12"/>
      <c r="D25" s="3"/>
      <c r="E25" s="3"/>
      <c r="F25" s="3"/>
      <c r="G25" s="3"/>
      <c r="I25" s="477"/>
      <c r="J25" s="477"/>
      <c r="K25" s="477"/>
      <c r="L25" s="477"/>
      <c r="M25" s="477"/>
      <c r="N25" s="477"/>
      <c r="O25" s="477"/>
      <c r="P25" s="477"/>
      <c r="R25"/>
      <c r="S25"/>
      <c r="T25"/>
    </row>
    <row r="26" spans="2:20" ht="18">
      <c r="C26" s="12"/>
      <c r="D26" s="3"/>
      <c r="E26" s="3"/>
      <c r="F26" s="3"/>
      <c r="G26" s="3"/>
      <c r="I26" s="477"/>
      <c r="J26" s="477"/>
      <c r="K26" s="477"/>
      <c r="L26" s="477"/>
      <c r="M26" s="477"/>
      <c r="N26" s="477"/>
      <c r="O26" s="477"/>
      <c r="P26" s="477"/>
      <c r="R26"/>
      <c r="S26"/>
      <c r="T26"/>
    </row>
    <row r="27" spans="2:20" ht="18">
      <c r="C27" s="12"/>
      <c r="D27" s="3"/>
      <c r="E27" s="3"/>
      <c r="F27" s="3"/>
      <c r="G27" s="3"/>
      <c r="I27" s="477"/>
      <c r="J27" s="477"/>
      <c r="K27" s="477"/>
      <c r="L27" s="477"/>
      <c r="M27" s="477"/>
      <c r="N27" s="477"/>
      <c r="O27" s="477"/>
      <c r="P27" s="477"/>
      <c r="R27"/>
      <c r="S27"/>
      <c r="T27"/>
    </row>
    <row r="28" spans="2:20" ht="18">
      <c r="C28" s="12"/>
      <c r="D28" s="3"/>
      <c r="E28" s="3"/>
      <c r="F28" s="3"/>
      <c r="G28" s="3"/>
      <c r="I28" s="477"/>
      <c r="J28" s="477"/>
      <c r="K28" s="477"/>
      <c r="L28" s="477"/>
      <c r="M28" s="477"/>
      <c r="N28" s="477"/>
      <c r="O28" s="477"/>
      <c r="P28" s="477"/>
      <c r="R28"/>
      <c r="S28"/>
      <c r="T28"/>
    </row>
    <row r="29" spans="2:20" ht="18">
      <c r="C29" s="12"/>
      <c r="D29" s="3"/>
      <c r="E29" s="3"/>
      <c r="F29" s="3"/>
      <c r="G29" s="3"/>
      <c r="I29" s="477"/>
      <c r="J29" s="477"/>
      <c r="K29" s="477"/>
      <c r="L29" s="477"/>
      <c r="M29" s="477"/>
      <c r="N29" s="477"/>
      <c r="O29" s="477"/>
      <c r="P29" s="477"/>
      <c r="R29"/>
      <c r="S29"/>
      <c r="T29"/>
    </row>
    <row r="30" spans="2:20" ht="18">
      <c r="C30" s="12"/>
      <c r="D30" s="3"/>
      <c r="E30" s="3"/>
      <c r="F30" s="3"/>
      <c r="G30" s="3"/>
      <c r="I30" s="477"/>
      <c r="J30" s="477"/>
      <c r="K30" s="477"/>
      <c r="L30" s="477"/>
      <c r="M30" s="477"/>
      <c r="N30" s="477"/>
      <c r="O30" s="477"/>
      <c r="P30" s="477"/>
      <c r="R30"/>
      <c r="S30"/>
      <c r="T30"/>
    </row>
    <row r="31" spans="2:20" ht="18">
      <c r="C31" s="12"/>
      <c r="D31" s="3"/>
      <c r="E31" s="3"/>
      <c r="F31" s="3"/>
      <c r="G31" s="3"/>
      <c r="I31" s="477"/>
      <c r="J31" s="477"/>
      <c r="K31" s="477"/>
      <c r="L31" s="477"/>
      <c r="M31" s="477"/>
      <c r="N31" s="477"/>
      <c r="O31" s="477"/>
      <c r="P31" s="477"/>
      <c r="R31"/>
      <c r="S31"/>
      <c r="T31"/>
    </row>
    <row r="32" spans="2:20" ht="18">
      <c r="C32" s="12"/>
      <c r="D32" s="3"/>
      <c r="E32" s="3"/>
      <c r="F32" s="3"/>
      <c r="G32" s="3"/>
      <c r="I32" s="477"/>
      <c r="J32" s="477"/>
      <c r="K32" s="477"/>
      <c r="L32" s="477"/>
      <c r="M32" s="477"/>
      <c r="N32" s="477"/>
      <c r="O32" s="477"/>
      <c r="P32" s="477"/>
      <c r="R32"/>
      <c r="S32"/>
      <c r="T32"/>
    </row>
    <row r="33" spans="3:20">
      <c r="C33" s="12"/>
      <c r="D33" s="3"/>
      <c r="E33" s="3"/>
      <c r="F33" s="3"/>
      <c r="G33" s="3"/>
      <c r="I33" s="3"/>
      <c r="J33" s="3"/>
      <c r="K33" s="3"/>
      <c r="L33" s="3"/>
      <c r="M33" s="3"/>
      <c r="N33" s="3"/>
      <c r="O33" s="3"/>
      <c r="P33" s="3"/>
      <c r="R33"/>
      <c r="S33"/>
      <c r="T33"/>
    </row>
    <row r="34" spans="3:20">
      <c r="C34" s="12"/>
      <c r="D34" s="3"/>
      <c r="E34" s="3"/>
      <c r="F34" s="3"/>
      <c r="G34" s="3"/>
      <c r="I34" s="3"/>
      <c r="J34" s="3"/>
      <c r="K34" s="3"/>
      <c r="L34" s="3"/>
      <c r="M34" s="3"/>
      <c r="N34" s="3"/>
      <c r="O34" s="3"/>
      <c r="P34" s="3"/>
      <c r="R34"/>
      <c r="S34"/>
      <c r="T34"/>
    </row>
    <row r="35" spans="3:20">
      <c r="C35" s="12"/>
      <c r="D35" s="3"/>
      <c r="E35" s="3"/>
      <c r="F35" s="3"/>
      <c r="G35" s="3"/>
      <c r="I35" s="3"/>
      <c r="J35" s="3"/>
      <c r="K35" s="3"/>
      <c r="L35" s="3"/>
      <c r="M35" s="3"/>
      <c r="N35" s="3"/>
      <c r="O35" s="3"/>
      <c r="P35" s="3"/>
      <c r="Q35"/>
      <c r="R35"/>
      <c r="S35"/>
      <c r="T35"/>
    </row>
    <row r="36" spans="3:20">
      <c r="C36" s="12"/>
      <c r="D36" s="3"/>
      <c r="E36" s="3"/>
      <c r="F36" s="3"/>
      <c r="G36" s="3"/>
      <c r="I36" s="3"/>
      <c r="J36" s="3"/>
      <c r="K36" s="3"/>
      <c r="L36" s="3"/>
      <c r="M36" s="3"/>
      <c r="N36" s="3"/>
      <c r="O36" s="3"/>
      <c r="P36" s="3"/>
      <c r="Q36"/>
      <c r="R36"/>
      <c r="S36"/>
      <c r="T36"/>
    </row>
    <row r="37" spans="3:20">
      <c r="C37" s="12"/>
      <c r="D37" s="3"/>
      <c r="E37" s="3"/>
      <c r="F37" s="3"/>
      <c r="G37" s="3"/>
      <c r="I37" s="3"/>
      <c r="J37" s="3"/>
      <c r="K37" s="3"/>
      <c r="L37" s="3"/>
      <c r="M37" s="3"/>
      <c r="N37" s="3"/>
      <c r="O37" s="3"/>
      <c r="P37" s="3"/>
      <c r="Q37"/>
      <c r="R37"/>
      <c r="S37"/>
      <c r="T37"/>
    </row>
    <row r="38" spans="3:20">
      <c r="C38" s="12"/>
      <c r="D38" s="3"/>
      <c r="E38" s="3"/>
      <c r="F38" s="3"/>
      <c r="G38" s="3"/>
      <c r="I38" s="3"/>
      <c r="J38" s="3"/>
      <c r="K38" s="3"/>
      <c r="L38" s="3"/>
      <c r="M38" s="3"/>
      <c r="N38" s="3"/>
      <c r="O38" s="3"/>
      <c r="P38" s="3"/>
      <c r="Q38"/>
      <c r="R38"/>
      <c r="S38"/>
      <c r="T38"/>
    </row>
    <row r="39" spans="3:20">
      <c r="C39" s="12"/>
      <c r="D39" s="3"/>
      <c r="E39" s="3"/>
      <c r="F39" s="3"/>
      <c r="G39" s="3"/>
      <c r="I39" s="3"/>
      <c r="J39" s="3"/>
      <c r="K39" s="3"/>
      <c r="L39" s="3"/>
      <c r="M39" s="3"/>
      <c r="N39" s="3"/>
      <c r="O39" s="3"/>
      <c r="P39" s="3"/>
      <c r="Q39"/>
      <c r="R39"/>
      <c r="S39"/>
      <c r="T39"/>
    </row>
    <row r="40" spans="3:20">
      <c r="C40" s="12"/>
      <c r="D40" s="3"/>
      <c r="E40" s="3"/>
      <c r="F40" s="3"/>
      <c r="G40" s="3"/>
      <c r="I40" s="3"/>
      <c r="J40" s="3"/>
      <c r="K40" s="3"/>
      <c r="L40" s="3"/>
      <c r="M40" s="3"/>
      <c r="N40" s="3"/>
      <c r="O40" s="3"/>
      <c r="P40" s="3"/>
      <c r="Q40"/>
      <c r="R40"/>
      <c r="S40"/>
      <c r="T40"/>
    </row>
    <row r="41" spans="3:20">
      <c r="C41" s="12"/>
      <c r="D41" s="3"/>
      <c r="E41" s="3"/>
      <c r="F41" s="3"/>
      <c r="G41" s="3"/>
      <c r="I41" s="3"/>
      <c r="J41" s="3"/>
      <c r="K41" s="3"/>
      <c r="L41" s="3"/>
      <c r="M41" s="3"/>
      <c r="N41" s="3"/>
      <c r="O41" s="3"/>
      <c r="P41" s="3"/>
      <c r="Q41"/>
      <c r="R41"/>
      <c r="S41"/>
      <c r="T41"/>
    </row>
    <row r="42" spans="3:20">
      <c r="C42" s="12"/>
      <c r="D42" s="3"/>
      <c r="E42" s="3"/>
      <c r="F42" s="3"/>
      <c r="G42" s="3"/>
      <c r="I42" s="3"/>
      <c r="J42" s="3"/>
      <c r="K42" s="3"/>
      <c r="L42" s="3"/>
      <c r="M42" s="3"/>
      <c r="N42" s="3"/>
      <c r="O42" s="3"/>
      <c r="P42" s="3"/>
      <c r="Q42"/>
      <c r="R42"/>
      <c r="S42"/>
      <c r="T42"/>
    </row>
    <row r="43" spans="3:20">
      <c r="C43" s="12"/>
      <c r="D43" s="3"/>
      <c r="E43" s="3"/>
      <c r="F43" s="3"/>
      <c r="G43" s="3"/>
      <c r="I43" s="3"/>
      <c r="J43" s="3"/>
      <c r="K43" s="3"/>
      <c r="L43" s="3"/>
      <c r="M43" s="3"/>
      <c r="N43" s="3"/>
      <c r="O43" s="3"/>
      <c r="P43" s="3"/>
      <c r="Q43"/>
      <c r="R43"/>
      <c r="S43"/>
      <c r="T43"/>
    </row>
    <row r="44" spans="3:20">
      <c r="C44" s="12"/>
      <c r="D44" s="3"/>
      <c r="E44" s="3"/>
      <c r="F44" s="3"/>
      <c r="G44" s="3"/>
      <c r="I44" s="3"/>
      <c r="J44" s="3"/>
      <c r="K44" s="3"/>
      <c r="L44" s="3"/>
      <c r="M44" s="3"/>
      <c r="N44" s="3"/>
      <c r="O44" s="3"/>
      <c r="P44" s="3"/>
      <c r="Q44"/>
      <c r="R44"/>
      <c r="S44"/>
      <c r="T44"/>
    </row>
    <row r="45" spans="3:20">
      <c r="C45" s="10"/>
      <c r="D45" s="4"/>
      <c r="H45" s="5"/>
      <c r="I45" s="5"/>
      <c r="J45" s="5"/>
      <c r="K45" s="5"/>
      <c r="L45" s="5"/>
      <c r="M45" s="5"/>
      <c r="N45" s="5"/>
      <c r="O45" s="5"/>
      <c r="P45" s="5"/>
      <c r="Q45"/>
      <c r="R45"/>
      <c r="S45"/>
      <c r="T45"/>
    </row>
    <row r="46" spans="3:20">
      <c r="C46" s="10"/>
      <c r="D46" s="4"/>
      <c r="H46" s="5"/>
      <c r="I46" s="5"/>
      <c r="J46" s="5"/>
      <c r="K46" s="5"/>
      <c r="L46" s="5"/>
      <c r="M46" s="5"/>
      <c r="N46" s="5"/>
      <c r="O46" s="5"/>
      <c r="P46" s="5"/>
      <c r="Q46"/>
      <c r="R46"/>
      <c r="S46"/>
      <c r="T46"/>
    </row>
    <row r="47" spans="3:20">
      <c r="C47" s="10"/>
      <c r="D47" s="4"/>
      <c r="H47" s="5"/>
      <c r="I47" s="5"/>
      <c r="J47" s="5"/>
      <c r="K47" s="5"/>
      <c r="L47" s="5"/>
      <c r="M47" s="5"/>
      <c r="N47" s="5"/>
      <c r="O47" s="5"/>
      <c r="P47" s="5"/>
      <c r="Q47"/>
      <c r="R47"/>
      <c r="S47"/>
      <c r="T47"/>
    </row>
    <row r="48" spans="3:20">
      <c r="C48" s="10"/>
      <c r="D48" s="4"/>
      <c r="H48" s="6"/>
      <c r="I48" s="6"/>
      <c r="J48" s="6"/>
      <c r="K48" s="6"/>
      <c r="L48" s="6"/>
      <c r="M48" s="6"/>
      <c r="N48" s="6"/>
      <c r="O48" s="6"/>
      <c r="P48" s="6"/>
      <c r="Q48"/>
      <c r="R48"/>
      <c r="S48"/>
      <c r="T48"/>
    </row>
    <row r="49" spans="3:20">
      <c r="C49" s="10"/>
      <c r="D49" s="4"/>
      <c r="H49" s="6"/>
      <c r="I49" s="6"/>
      <c r="J49" s="6"/>
      <c r="K49" s="6"/>
      <c r="L49" s="6"/>
      <c r="M49" s="6"/>
      <c r="N49" s="6"/>
      <c r="O49" s="6"/>
      <c r="P49" s="6"/>
      <c r="Q49"/>
      <c r="R49"/>
      <c r="S49"/>
      <c r="T49"/>
    </row>
    <row r="50" spans="3:20">
      <c r="C50" s="10"/>
      <c r="D50" s="4"/>
      <c r="G50" s="1"/>
      <c r="H50" s="1"/>
      <c r="I50"/>
      <c r="J50"/>
      <c r="K50"/>
      <c r="L50"/>
      <c r="M50"/>
      <c r="N50"/>
      <c r="O50"/>
      <c r="P50"/>
      <c r="Q50"/>
      <c r="R50"/>
      <c r="S50"/>
      <c r="T50"/>
    </row>
    <row r="51" spans="3:20">
      <c r="C51" s="10"/>
      <c r="D51" s="4"/>
      <c r="G51" s="1"/>
      <c r="H51" s="1"/>
      <c r="I51"/>
      <c r="J51"/>
      <c r="K51"/>
      <c r="L51"/>
      <c r="M51"/>
      <c r="N51"/>
      <c r="O51"/>
      <c r="P51"/>
      <c r="Q51"/>
      <c r="R51"/>
      <c r="S51"/>
      <c r="T51"/>
    </row>
    <row r="52" spans="3:20">
      <c r="C52" s="10"/>
      <c r="D52" s="4"/>
      <c r="G52" s="1"/>
      <c r="H52" s="1"/>
      <c r="I52"/>
      <c r="J52"/>
      <c r="K52"/>
      <c r="L52"/>
      <c r="M52"/>
      <c r="N52"/>
      <c r="O52"/>
      <c r="P52"/>
      <c r="Q52"/>
      <c r="R52"/>
      <c r="S52"/>
      <c r="T52"/>
    </row>
    <row r="53" spans="3:20">
      <c r="C53" s="11"/>
      <c r="D53" s="4"/>
      <c r="G53" s="1"/>
      <c r="H53" s="1"/>
      <c r="I53"/>
      <c r="J53"/>
      <c r="K53"/>
      <c r="L53"/>
      <c r="M53"/>
      <c r="N53"/>
      <c r="O53"/>
      <c r="P53"/>
      <c r="Q53"/>
      <c r="R53"/>
      <c r="S53"/>
      <c r="T53"/>
    </row>
    <row r="54" spans="3:20">
      <c r="C54" s="11"/>
      <c r="D54" s="4"/>
      <c r="H54" s="6"/>
      <c r="I54" s="6"/>
      <c r="J54" s="6"/>
      <c r="K54" s="6"/>
      <c r="L54" s="6"/>
      <c r="M54" s="6"/>
      <c r="N54" s="6"/>
      <c r="O54" s="6"/>
      <c r="P54" s="6"/>
      <c r="Q54"/>
      <c r="R54"/>
      <c r="S54"/>
      <c r="T54"/>
    </row>
    <row r="55" spans="3:20">
      <c r="C55" s="10"/>
      <c r="D55" s="4"/>
      <c r="H55" s="6"/>
      <c r="I55" s="6"/>
      <c r="J55" s="6"/>
      <c r="K55" s="6"/>
      <c r="L55" s="6"/>
      <c r="M55" s="6"/>
      <c r="N55" s="6"/>
      <c r="O55" s="6"/>
      <c r="P55" s="6"/>
      <c r="Q55"/>
      <c r="R55"/>
      <c r="S55"/>
      <c r="T55"/>
    </row>
    <row r="56" spans="3:20">
      <c r="C56" s="10"/>
      <c r="D56" s="4"/>
      <c r="H56" s="6"/>
      <c r="I56" s="6"/>
      <c r="J56" s="6"/>
      <c r="K56" s="6"/>
      <c r="L56" s="6"/>
      <c r="M56" s="6"/>
      <c r="N56" s="6"/>
      <c r="O56" s="6"/>
      <c r="P56" s="6"/>
      <c r="Q56"/>
      <c r="R56"/>
      <c r="S56"/>
      <c r="T56"/>
    </row>
    <row r="57" spans="3:20">
      <c r="C57" s="10"/>
      <c r="D57" s="4"/>
      <c r="H57" s="6"/>
      <c r="I57" s="6"/>
      <c r="J57" s="6"/>
      <c r="K57" s="6"/>
      <c r="L57" s="6"/>
      <c r="M57" s="6"/>
      <c r="N57" s="6"/>
      <c r="O57" s="6"/>
      <c r="P57" s="6"/>
      <c r="Q57"/>
      <c r="R57"/>
      <c r="S57"/>
      <c r="T57"/>
    </row>
    <row r="58" spans="3:20">
      <c r="C58" s="10"/>
      <c r="D58" s="4"/>
      <c r="H58" s="6"/>
      <c r="I58" s="6"/>
      <c r="J58" s="6"/>
      <c r="K58" s="6"/>
      <c r="L58" s="6"/>
      <c r="M58" s="6"/>
      <c r="N58" s="6"/>
      <c r="O58" s="6"/>
      <c r="P58" s="6"/>
      <c r="Q58"/>
      <c r="R58"/>
      <c r="S58"/>
      <c r="T58"/>
    </row>
    <row r="59" spans="3:20">
      <c r="C59" s="10"/>
      <c r="D59" s="10"/>
      <c r="I59" s="6"/>
      <c r="J59" s="6"/>
      <c r="K59" s="6"/>
      <c r="L59" s="6"/>
      <c r="M59" s="6"/>
      <c r="N59" s="6"/>
      <c r="O59" s="6"/>
      <c r="P59" s="6"/>
      <c r="Q59"/>
      <c r="R59"/>
      <c r="S59"/>
      <c r="T59"/>
    </row>
    <row r="60" spans="3:20">
      <c r="C60" s="10"/>
      <c r="D60" s="10"/>
      <c r="I60" s="6"/>
      <c r="J60" s="6"/>
      <c r="K60" s="6"/>
      <c r="L60" s="6"/>
      <c r="M60" s="6"/>
      <c r="N60" s="6"/>
      <c r="O60" s="6"/>
      <c r="P60" s="6"/>
      <c r="Q60"/>
      <c r="R60"/>
      <c r="S60"/>
      <c r="T60"/>
    </row>
    <row r="61" spans="3:20">
      <c r="C61" s="10"/>
      <c r="D61" s="10"/>
      <c r="I61" s="6"/>
      <c r="J61" s="6"/>
      <c r="K61" s="6"/>
      <c r="L61" s="6"/>
      <c r="M61" s="6"/>
      <c r="N61" s="6"/>
      <c r="O61" s="6"/>
      <c r="P61" s="6"/>
      <c r="Q61"/>
      <c r="R61"/>
      <c r="S61"/>
      <c r="T61"/>
    </row>
    <row r="62" spans="3:20">
      <c r="C62" s="10"/>
      <c r="D62" s="10"/>
      <c r="I62" s="6"/>
      <c r="J62" s="6"/>
      <c r="K62" s="6"/>
      <c r="L62" s="6"/>
      <c r="M62" s="6"/>
      <c r="N62" s="6"/>
      <c r="O62" s="6"/>
      <c r="P62" s="6"/>
      <c r="Q62"/>
      <c r="R62"/>
      <c r="S62"/>
      <c r="T62"/>
    </row>
    <row r="63" spans="3:20">
      <c r="C63" s="10"/>
      <c r="D63" s="10"/>
      <c r="I63" s="6"/>
      <c r="J63" s="6"/>
      <c r="K63" s="6"/>
      <c r="L63" s="6"/>
      <c r="M63" s="6"/>
      <c r="N63" s="6"/>
      <c r="O63" s="6"/>
      <c r="P63" s="6"/>
      <c r="Q63"/>
      <c r="R63"/>
      <c r="S63"/>
      <c r="T63"/>
    </row>
    <row r="64" spans="3:20">
      <c r="C64" s="10"/>
      <c r="D64" s="10"/>
      <c r="I64" s="6"/>
      <c r="J64" s="6"/>
      <c r="K64" s="6"/>
      <c r="L64" s="6"/>
      <c r="M64" s="6"/>
      <c r="N64" s="6"/>
      <c r="O64" s="6"/>
      <c r="P64" s="6"/>
      <c r="Q64"/>
      <c r="R64"/>
      <c r="S64"/>
      <c r="T64"/>
    </row>
    <row r="65" spans="3:20">
      <c r="C65" s="10"/>
      <c r="D65" s="10"/>
      <c r="I65" s="6"/>
      <c r="J65" s="6"/>
      <c r="K65" s="6"/>
      <c r="L65" s="6"/>
      <c r="M65" s="6"/>
      <c r="N65" s="6"/>
      <c r="O65" s="6"/>
      <c r="P65" s="6"/>
      <c r="Q65"/>
      <c r="R65"/>
      <c r="S65"/>
      <c r="T65"/>
    </row>
    <row r="66" spans="3:20">
      <c r="C66" s="10"/>
      <c r="D66" s="10"/>
      <c r="I66" s="6"/>
      <c r="J66" s="6"/>
      <c r="K66" s="6"/>
      <c r="L66" s="6"/>
      <c r="M66" s="6"/>
      <c r="N66" s="6"/>
      <c r="O66" s="6"/>
      <c r="P66" s="6"/>
      <c r="Q66"/>
      <c r="R66"/>
      <c r="S66"/>
      <c r="T66"/>
    </row>
    <row r="67" spans="3:20">
      <c r="C67" s="10"/>
      <c r="D67" s="10"/>
      <c r="I67" s="6"/>
      <c r="J67" s="6"/>
      <c r="K67" s="6"/>
      <c r="L67" s="6"/>
      <c r="M67" s="6"/>
      <c r="N67" s="6"/>
      <c r="O67" s="6"/>
      <c r="P67" s="6"/>
      <c r="Q67"/>
      <c r="R67"/>
      <c r="S67"/>
      <c r="T67"/>
    </row>
    <row r="68" spans="3:20">
      <c r="C68" s="10"/>
      <c r="D68" s="10"/>
      <c r="Q68"/>
      <c r="R68"/>
      <c r="S68"/>
      <c r="T68"/>
    </row>
    <row r="69" spans="3:20">
      <c r="C69" s="10"/>
      <c r="D69" s="10"/>
      <c r="Q69"/>
      <c r="R69"/>
      <c r="S69"/>
      <c r="T69"/>
    </row>
    <row r="70" spans="3:20">
      <c r="C70" s="10"/>
      <c r="D70" s="10"/>
      <c r="Q70"/>
      <c r="R70"/>
      <c r="S70"/>
      <c r="T70"/>
    </row>
    <row r="71" spans="3:20">
      <c r="C71" s="10"/>
      <c r="D71" s="10"/>
      <c r="E71"/>
      <c r="F71"/>
      <c r="G71"/>
      <c r="H71"/>
      <c r="I71"/>
      <c r="J71"/>
      <c r="K71"/>
      <c r="L71"/>
      <c r="M71"/>
      <c r="N71"/>
      <c r="O71"/>
      <c r="P71"/>
      <c r="Q71"/>
      <c r="R71"/>
      <c r="S71"/>
      <c r="T71"/>
    </row>
    <row r="72" spans="3:20">
      <c r="C72" s="10"/>
      <c r="D72" s="10"/>
      <c r="E72"/>
      <c r="F72"/>
      <c r="G72"/>
      <c r="H72"/>
      <c r="I72"/>
      <c r="J72"/>
      <c r="K72"/>
      <c r="L72"/>
      <c r="M72"/>
      <c r="N72"/>
      <c r="O72"/>
      <c r="P72"/>
      <c r="Q72"/>
      <c r="R72"/>
      <c r="S72"/>
      <c r="T72"/>
    </row>
  </sheetData>
  <mergeCells count="10">
    <mergeCell ref="E5:N5"/>
    <mergeCell ref="H7:J7"/>
    <mergeCell ref="C9:C20"/>
    <mergeCell ref="M17:N17"/>
    <mergeCell ref="M19:N19"/>
    <mergeCell ref="L7:N7"/>
    <mergeCell ref="M9:N9"/>
    <mergeCell ref="M11:N11"/>
    <mergeCell ref="M13:N13"/>
    <mergeCell ref="M15:N15"/>
  </mergeCells>
  <hyperlinks>
    <hyperlink ref="C2" location="Navigation!A1" display="Return to Navigation Page" xr:uid="{00000000-0004-0000-0100-000000000000}"/>
    <hyperlink ref="M9" location="'Cryo Support Work Package'!A1" display="'Cryo Support Work Package'!A1" xr:uid="{00000000-0004-0000-0100-000001000000}"/>
    <hyperlink ref="N9" location="'Cryo Support Work Package'!A1" display="'Cryo Support Work Package'!A1" xr:uid="{00000000-0004-0000-0100-000002000000}"/>
    <hyperlink ref="M11" location="'Beampipe_Vac Work Package'!A1" display="'Beampipe_Vac Work Package'!A1" xr:uid="{00000000-0004-0000-0100-000003000000}"/>
    <hyperlink ref="N11" location="'Beampipe_Vac Work Package'!A1" display="'Beampipe_Vac Work Package'!A1" xr:uid="{00000000-0004-0000-0100-000004000000}"/>
    <hyperlink ref="M13" location="'IR HVAC Work Package'!A1" display="'IR HVAC Work Package'!A1" xr:uid="{00000000-0004-0000-0100-000005000000}"/>
    <hyperlink ref="N13" location="'IR HVAC Work Package'!A1" display="'IR HVAC Work Package'!A1" xr:uid="{00000000-0004-0000-0100-000006000000}"/>
    <hyperlink ref="M15" location="'Cooling Water Work Package'!A1" display="'Cooling Water Work Package'!A1" xr:uid="{00000000-0004-0000-0100-000007000000}"/>
    <hyperlink ref="N15" location="'Cooling Water Work Package'!A1" display="'Cooling Water Work Package'!A1" xr:uid="{00000000-0004-0000-0100-000008000000}"/>
    <hyperlink ref="M17" location="'Facility Safety Work Package'!A1" display="'Facility Safety Work Package'!A1" xr:uid="{00000000-0004-0000-0100-000009000000}"/>
    <hyperlink ref="N17" location="'Facility Safety Work Package'!A1" display="'Facility Safety Work Package'!A1" xr:uid="{00000000-0004-0000-0100-00000A000000}"/>
    <hyperlink ref="M19" location="'Assembly Hall Work Package'!A1" display="'Assembly Hall Work Package'!A1" xr:uid="{00000000-0004-0000-0100-00000B000000}"/>
    <hyperlink ref="N19" location="'Assembly Hall Work Package'!A1" display="'Assembly Hall Work Package'!A1" xr:uid="{00000000-0004-0000-0100-00000C000000}"/>
    <hyperlink ref="L7" location="'Facility Support Cntrl Account'!A1" display="2.09.03: Facility Support Systems" xr:uid="{00000000-0004-0000-0100-00000D000000}"/>
    <hyperlink ref="M7" location="'Facility Support Cntrl Account'!A1" display="'Facility Support Cntrl Account'!A1" xr:uid="{00000000-0004-0000-0100-00000E000000}"/>
    <hyperlink ref="N7" location="'Facility Support Cntrl Account'!A1" display="'Facility Support Cntrl Account'!A1" xr:uid="{00000000-0004-0000-0100-00000F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R134"/>
  <sheetViews>
    <sheetView zoomScale="60" zoomScaleNormal="60" workbookViewId="0">
      <selection activeCell="D10" sqref="D10"/>
    </sheetView>
  </sheetViews>
  <sheetFormatPr defaultColWidth="11" defaultRowHeight="15.6"/>
  <cols>
    <col min="1" max="1" width="2.3984375" customWidth="1"/>
    <col min="2" max="2" width="24.8984375" style="7" customWidth="1"/>
    <col min="3" max="3" width="42.8984375" style="55" customWidth="1"/>
    <col min="4" max="4" width="109.8984375" style="180" customWidth="1"/>
  </cols>
  <sheetData>
    <row r="1" spans="2:18" s="7" customFormat="1" ht="12" customHeight="1" thickBot="1">
      <c r="B1" s="455"/>
      <c r="C1" s="55"/>
      <c r="D1" s="180"/>
      <c r="E1" s="3"/>
      <c r="F1" s="3"/>
      <c r="G1" s="3"/>
    </row>
    <row r="2" spans="2:18" ht="35.1" customHeight="1" thickBot="1">
      <c r="B2"/>
      <c r="C2" s="530" t="s">
        <v>312</v>
      </c>
      <c r="D2" s="2"/>
      <c r="E2" s="4"/>
      <c r="F2" s="4"/>
      <c r="G2" s="4"/>
      <c r="H2" s="4"/>
      <c r="I2" s="4"/>
      <c r="J2" s="4"/>
      <c r="K2" s="4"/>
      <c r="L2" s="4"/>
      <c r="M2" s="4"/>
      <c r="N2" s="1"/>
      <c r="O2" s="1"/>
      <c r="P2" s="1"/>
      <c r="Q2" s="1"/>
      <c r="R2" s="1"/>
    </row>
    <row r="3" spans="2:18" ht="12" customHeight="1">
      <c r="B3"/>
      <c r="C3" s="527"/>
      <c r="D3" s="2"/>
      <c r="E3" s="4"/>
      <c r="F3" s="4"/>
      <c r="G3" s="4"/>
      <c r="H3" s="4"/>
      <c r="I3" s="4"/>
      <c r="J3" s="4"/>
      <c r="K3" s="4"/>
      <c r="L3" s="4"/>
      <c r="M3" s="4"/>
      <c r="N3" s="1"/>
      <c r="O3" s="1"/>
      <c r="P3" s="1"/>
      <c r="Q3" s="1"/>
      <c r="R3" s="1"/>
    </row>
    <row r="4" spans="2:18" s="7" customFormat="1" ht="42.9" customHeight="1">
      <c r="B4" s="455"/>
      <c r="C4" s="791" t="str">
        <f>"WBS " &amp; C6 &amp; ": " &amp; C7 &amp; " Dictionary"</f>
        <v>WBS 2.04.02: Facility Support Systems Dictionary</v>
      </c>
      <c r="D4" s="791"/>
      <c r="E4" s="791"/>
      <c r="F4" s="3"/>
      <c r="G4" s="3"/>
    </row>
    <row r="5" spans="2:18" ht="16.2" thickBot="1"/>
    <row r="6" spans="2:18" ht="30" customHeight="1">
      <c r="B6" s="792" t="s">
        <v>70</v>
      </c>
      <c r="C6" s="446" t="str">
        <f>'Facility Support Cntrl Account'!B7</f>
        <v>2.04.02</v>
      </c>
      <c r="D6" s="794" t="s">
        <v>7</v>
      </c>
    </row>
    <row r="7" spans="2:18" ht="30" customHeight="1">
      <c r="B7" s="793"/>
      <c r="C7" s="447" t="str">
        <f>'Facility Support Cntrl Account'!C7</f>
        <v>Facility Support Systems</v>
      </c>
      <c r="D7" s="795"/>
    </row>
    <row r="8" spans="2:18" ht="30" customHeight="1">
      <c r="B8" s="793"/>
      <c r="C8" s="447" t="s">
        <v>0</v>
      </c>
      <c r="D8" s="795"/>
    </row>
    <row r="9" spans="2:18" ht="21">
      <c r="B9" s="694" t="str">
        <f>C6</f>
        <v>2.04.02</v>
      </c>
      <c r="C9" s="448" t="str">
        <f>C7</f>
        <v>Facility Support Systems</v>
      </c>
      <c r="D9" s="449" t="s">
        <v>385</v>
      </c>
    </row>
    <row r="10" spans="2:18" ht="409.6">
      <c r="B10" s="695" t="str">
        <f>'Cryo Support Work Package'!C4</f>
        <v>2.04.02.01</v>
      </c>
      <c r="C10" s="448" t="str">
        <f>'Cryo Support Work Package'!C5</f>
        <v>Magnet Cryo, Electrical &amp; Control Structural Support in IR</v>
      </c>
      <c r="D10" s="706" t="str">
        <f>'BoE for Cryo Support in IR '!B13</f>
        <v xml:space="preserve">Technical Scope:
This work package encompasses all scientific, engineering and technical staff efforts to plan and supervise all aspects of the sPHENIXMagnet cryogenics, electrical and control structural supports. Design of cryogenic, electrical and control services and equipment is not part of this work package (see WBS 2.02 Magnet subsystem for info on those components).
Work Statement:
This work package includes the following tasks:
1.  Design an integrated support conceptual design for Cryogenic piping and controls wiring for the sPHENIX Magnet contained inside the Building 1008 Intersection Region (IR).
2. Create farication drawings for supports and related components. 
3. Procure parts
4. Deliver to sPHENIX complex at building 1008 for installation 
 NOTES: 
- The approximate 25 meter path will route from the west wall of the IR to the Magnet Valve Box which contains the refrigerated helium gas and control wiring connection points.
- All Cryo lines, Magnet power and monitoring cables and related equipment are not included here; those items are part of WBS 2.02
- Installation of these components is not included here; that is part of WBS 2.05. 
</v>
      </c>
    </row>
    <row r="11" spans="2:18" ht="46.8">
      <c r="B11" s="285" t="str">
        <f>'Cryo Support Work Package'!B7</f>
        <v>S337300 /S337310</v>
      </c>
      <c r="C11" s="450" t="str">
        <f>'Cryo Support Work Package'!C7</f>
        <v>Create Cryo Routing in IR Layout Drawings</v>
      </c>
      <c r="D11" s="451" t="str">
        <f>'Cryo Support Work Package'!D7</f>
        <v>Technical Scope: Evaluate and model the system requiremenrts for the Cryo, Electrical &amp; Control structural supports in the IR.
Work Statement: Gather all relevant information from existing PHENIX documentation.</v>
      </c>
    </row>
    <row r="12" spans="2:18" ht="31.2">
      <c r="B12" s="285" t="str">
        <f>'Cryo Support Work Package'!B8</f>
        <v>S337400</v>
      </c>
      <c r="C12" s="450" t="str">
        <f>'Cryo Support Work Package'!C8</f>
        <v>Create Cryo Structural Support in IR Detail &amp; Assembly Drawings</v>
      </c>
      <c r="D12" s="451" t="str">
        <f>'Cryo Support Work Package'!D8</f>
        <v>Technical Scope: Create Structural Support assembly drawings for Cryo Structural supports in the IR
Work Statement: Make appropriate detail drawings for Cryo Structural Supports.</v>
      </c>
    </row>
    <row r="13" spans="2:18" ht="31.2">
      <c r="B13" s="285" t="str">
        <f>'Cryo Support Work Package'!B9</f>
        <v>S337500</v>
      </c>
      <c r="C13" s="450" t="str">
        <f>'Cryo Support Work Package'!C9</f>
        <v>Review Magnet Cryo, Electrical &amp; Control Structural Support in IR Design/Safety</v>
      </c>
      <c r="D13" s="451" t="str">
        <f>'Cryo Support Work Package'!D9</f>
        <v>Technical Scope: Review the Cryo structural supports design/safety criteria.
Work Statement: Prepare documents and presentations as appropriate for review by CAD Safety Committee..</v>
      </c>
    </row>
    <row r="14" spans="2:18" ht="31.2">
      <c r="B14" s="285" t="str">
        <f>'Cryo Support Work Package'!B10</f>
        <v>S337600</v>
      </c>
      <c r="C14" s="450" t="str">
        <f>'Cryo Support Work Package'!C10</f>
        <v>Address Action Items from  Cryo Structural Support in IR Detail  Design &amp; Safety Reviews</v>
      </c>
      <c r="D14" s="451" t="str">
        <f>'Cryo Support Work Package'!D10</f>
        <v>Technical Scope: Address action items from the design and safety reviews.
Work Statement: Evaluate committee action items and address appropriately.</v>
      </c>
    </row>
    <row r="15" spans="2:18" ht="46.8">
      <c r="B15" s="285" t="str">
        <f>'Cryo Support Work Package'!B11</f>
        <v>S337700</v>
      </c>
      <c r="C15" s="450" t="str">
        <f>'Cryo Support Work Package'!C11</f>
        <v>Design/Safety Reviews Complete, Magnet Cryo, Electrical &amp; Control Structural Support in IR Components Released for Production</v>
      </c>
      <c r="D15" s="451" t="str">
        <f>'Cryo Support Work Package'!D11</f>
        <v>Milestone</v>
      </c>
    </row>
    <row r="16" spans="2:18" ht="46.8">
      <c r="B16" s="285" t="str">
        <f>'Cryo Support Work Package'!B12</f>
        <v>S337800</v>
      </c>
      <c r="C16" s="450" t="str">
        <f>'Cryo Support Work Package'!C12</f>
        <v>Prepare Magnet Cryo, Electrical &amp; Control Structural Support in IR Components Procurement Package(s)</v>
      </c>
      <c r="D16" s="451" t="str">
        <f>'Cryo Support Work Package'!D12</f>
        <v>Technical Scope: Prepare the procurement package for the Cryo, Electrical &amp; Control structural supports in the IR.
Work Statement: Prepare bid documents and initiate procurement of components.</v>
      </c>
    </row>
    <row r="17" spans="2:4" ht="46.8">
      <c r="B17" s="285" t="str">
        <f>'Cryo Support Work Package'!B13</f>
        <v>S337900</v>
      </c>
      <c r="C17" s="450" t="str">
        <f>'Cryo Support Work Package'!C13</f>
        <v xml:space="preserve">Evaluate &amp; Process  Magnet Cryo, Electrical &amp; Control Structural Support in IR Components Bids </v>
      </c>
      <c r="D17" s="451" t="str">
        <f>'Cryo Support Work Package'!D13</f>
        <v>Technical Scope: Evaluate the bid documents for the Cryo, Electrical &amp; Control structural supports in the IR.
Work Statement: Evaluate vendor bids, select vendor, place contract with vendor.</v>
      </c>
    </row>
    <row r="18" spans="2:4" ht="46.8">
      <c r="B18" s="285" t="str">
        <f>'Cryo Support Work Package'!B14</f>
        <v>S338000 /S337200</v>
      </c>
      <c r="C18" s="450" t="str">
        <f>'Cryo Support Work Package'!C14</f>
        <v>Procure &amp; Deliver  Magnet Cryo, Electrical &amp; Control Structural Support in IR Components (leadtime and fabrication included)</v>
      </c>
      <c r="D18" s="451" t="str">
        <f>'Cryo Support Work Package'!D14</f>
        <v>Technical Scope: Procure and deliver components to the IR.
Work Statement: Track and manage the procurement of all components for this item.</v>
      </c>
    </row>
    <row r="19" spans="2:4" ht="46.8">
      <c r="B19" s="285" t="str">
        <f>'Cryo Support Work Package'!B15</f>
        <v>S338100</v>
      </c>
      <c r="C19" s="450" t="str">
        <f>'Cryo Support Work Package'!C15</f>
        <v>Perform  Magnet Cryo, Electrical &amp; Control Structural Support in IR Components Acceptance</v>
      </c>
      <c r="D19" s="451" t="str">
        <f>'Cryo Support Work Package'!D15</f>
        <v>Technical Scope: Perform inspection/acceptance tests for the Cryo, Electrical &amp; Control structural supports in the IR.
Work Statement: Receive, inspect and acceptance test all components for this item as appropriate.</v>
      </c>
    </row>
    <row r="20" spans="2:4" ht="31.2">
      <c r="B20" s="285" t="str">
        <f>'Cryo Support Work Package'!B16</f>
        <v>S338200</v>
      </c>
      <c r="C20" s="450" t="str">
        <f>'Cryo Support Work Package'!C16</f>
        <v>Magnet cryo, electrical and control structural support components Ready for Installation</v>
      </c>
      <c r="D20" s="451" t="str">
        <f>'Cryo Support Work Package'!D16</f>
        <v>Milestone</v>
      </c>
    </row>
    <row r="21" spans="2:4" ht="270">
      <c r="B21" s="695" t="str">
        <f>'Beampipe_Vac Work Package'!C4</f>
        <v>2.04.02.02</v>
      </c>
      <c r="C21" s="448" t="str">
        <f>'Beampipe_Vac Work Package'!C5</f>
        <v>Beampipe/Vacuum Work Package</v>
      </c>
      <c r="D21" s="452" t="str">
        <f>'BoE for Beampipe_Vac'!B13</f>
        <v xml:space="preserve">Technical Scope:
This work package encompasses all scientific, engineering and technical staff efforts to plan and supervise all aspects of the sPHENIX Beampipe and vacuum equipment.
Work Statement:
This work package includes the following tasks:
1.  Evaluate the beampipe and vacuum needs for the sPHENIX detector
2. Design beampipe sections and beampipe supports and create appropriate drawings required to meet the specifications in 1.
3. Procure the beampipe components.
4. Deliver to sPHENIX complex at building 1008 for installation 
 NOTE: - Installation of these components is not included here; that is part of WBS 2.05 </v>
      </c>
    </row>
    <row r="22" spans="2:4" ht="31.2">
      <c r="B22" s="285" t="str">
        <f>'Beampipe_Vac Work Package'!B7</f>
        <v>S338400 /S338410</v>
      </c>
      <c r="C22" s="450" t="str">
        <f>'Beampipe_Vac Work Package'!C7</f>
        <v>Create Beampipe/Vacuum Layout</v>
      </c>
      <c r="D22" s="451" t="str">
        <f>'Beampipe_Vac Work Package'!D7</f>
        <v>Technical Scope: Evaluate and model the system requiremenrts for the Beampipe/Vacuum Layout in the IR.
Work Statement: Gather all relevant information from existing PHENIX documentation.</v>
      </c>
    </row>
    <row r="23" spans="2:4" ht="31.2">
      <c r="B23" s="285" t="str">
        <f>'Beampipe_Vac Work Package'!B8</f>
        <v>S338500</v>
      </c>
      <c r="C23" s="450" t="str">
        <f>'Beampipe_Vac Work Package'!C8</f>
        <v>Create Beampipe/Vacuum Envelope Drawing</v>
      </c>
      <c r="D23" s="451" t="str">
        <f>'Beampipe_Vac Work Package'!D8</f>
        <v>Technical Scope: Create Beampipe/Vacuum Envelope Drawings for the IR.
Work Statement: Make appropriate detail drawings for the Beampipe/Vacuum envelope.</v>
      </c>
    </row>
    <row r="24" spans="2:4" ht="31.2">
      <c r="B24" s="285" t="str">
        <f>'Beampipe_Vac Work Package'!B9</f>
        <v>S338600</v>
      </c>
      <c r="C24" s="450" t="str">
        <f>'Beampipe_Vac Work Package'!C9</f>
        <v>Create Beampipe/Vacuum subassembly and detail  Drawings</v>
      </c>
      <c r="D24" s="451" t="str">
        <f>'Beampipe_Vac Work Package'!D9</f>
        <v>Technical Scope: Create Beampipe/Vacuum subassembly and detail  Drawings.
Work Statement: Make appropriate detail drawings for the Beampipe/Vacuum subassemblies.</v>
      </c>
    </row>
    <row r="25" spans="2:4" ht="31.2">
      <c r="B25" s="285" t="str">
        <f>'Beampipe_Vac Work Package'!B10</f>
        <v>S338700 S338710</v>
      </c>
      <c r="C25" s="450" t="str">
        <f>'Beampipe_Vac Work Package'!C10</f>
        <v>Review Beampipe/Vacuum Design/Safety</v>
      </c>
      <c r="D25" s="451" t="str">
        <f>'Beampipe_Vac Work Package'!D10</f>
        <v>Technical Scope: Review Beampipe/Vacuum Design/Safety criteria.
Work Statement: Prepare documents and presentations as appropriate for review by CAD Safety Committee.</v>
      </c>
    </row>
    <row r="26" spans="2:4" ht="31.2">
      <c r="B26" s="285" t="str">
        <f>'Beampipe_Vac Work Package'!B11</f>
        <v>S338800 S338810</v>
      </c>
      <c r="C26" s="450" t="str">
        <f>'Beampipe_Vac Work Package'!C11</f>
        <v>Address Action Items from  Beampipe/Vacuum  Design &amp; Safety Reviews</v>
      </c>
      <c r="D26" s="451" t="str">
        <f>'Beampipe_Vac Work Package'!D11</f>
        <v>Technical Scope: Address Action Items from  Beampipe/Vacuum  Design &amp; Safety Reviews.
Work Statement: Evaluate committee action items and address appropriately.</v>
      </c>
    </row>
    <row r="27" spans="2:4" ht="46.8">
      <c r="B27" s="285" t="str">
        <f>'Beampipe_Vac Work Package'!B12</f>
        <v>S338900</v>
      </c>
      <c r="C27" s="450" t="str">
        <f>'Beampipe_Vac Work Package'!C12</f>
        <v>Design/Safety Reviews Complete, Beampipe/Vacuum components  Released for Production</v>
      </c>
      <c r="D27" s="451" t="str">
        <f>'Beampipe_Vac Work Package'!D12</f>
        <v>Milestone</v>
      </c>
    </row>
    <row r="28" spans="2:4" ht="46.8">
      <c r="B28" s="285" t="str">
        <f>'Beampipe_Vac Work Package'!B13</f>
        <v>S339010 /S339000</v>
      </c>
      <c r="C28" s="450" t="str">
        <f>'Beampipe_Vac Work Package'!C13</f>
        <v>Prepare Beampipe/Vacuum Components Procurement Package(s) Preparation</v>
      </c>
      <c r="D28" s="451" t="str">
        <f>'Beampipe_Vac Work Package'!D13</f>
        <v>Technical Scope: Technical Scope: Prepare the procurement package for the Beampipe/Vacuum Components Procurement Package(s).
Work Statement: Prepare bid documents and initiate procurement of components.</v>
      </c>
    </row>
    <row r="29" spans="2:4" ht="31.2">
      <c r="B29" s="285" t="str">
        <f>'Beampipe_Vac Work Package'!B14</f>
        <v>S339100 /S339110</v>
      </c>
      <c r="C29" s="450" t="str">
        <f>'Beampipe_Vac Work Package'!C14</f>
        <v>Evaluate &amp; Process Beampipe/Vacuum Components  Bids</v>
      </c>
      <c r="D29" s="451" t="str">
        <f>'Beampipe_Vac Work Package'!D14</f>
        <v>Technical Scope: Evaluate &amp; Process Beampipe/Vacuum Components  Bids
Work Statement: Evaluate vendor bids, select vendor, place contract with vendor.</v>
      </c>
    </row>
    <row r="30" spans="2:4" ht="46.8">
      <c r="B30" s="285" t="str">
        <f>'Beampipe_Vac Work Package'!B15</f>
        <v>S339200  /S338300  /s339210</v>
      </c>
      <c r="C30" s="450" t="str">
        <f>'Beampipe_Vac Work Package'!C15</f>
        <v>Procure &amp; Deliver Beampipe/Vacuum Components (leadtime and fabrication included)</v>
      </c>
      <c r="D30" s="451" t="str">
        <f>'Beampipe_Vac Work Package'!D15</f>
        <v>Technical Scope: Procure &amp; Deliver Beampipe/Vacuum Components to the IR.
Work Statement: Track and manage the procurement of all components for this item.</v>
      </c>
    </row>
    <row r="31" spans="2:4" ht="31.2">
      <c r="B31" s="285" t="str">
        <f>'Beampipe_Vac Work Package'!B16</f>
        <v xml:space="preserve">s339300 /S339310  </v>
      </c>
      <c r="C31" s="450" t="str">
        <f>'Beampipe_Vac Work Package'!C16</f>
        <v>Perform Beampipe/vacuum Acceptance</v>
      </c>
      <c r="D31" s="451" t="str">
        <f>'Beampipe_Vac Work Package'!D16</f>
        <v>Technical Scope: Perform Beampipe/vacuum inspection and acceptance tests.
Work Statement: Receive, inspect and acceptance test all components for this item as appropriate.</v>
      </c>
    </row>
    <row r="32" spans="2:4" ht="31.2">
      <c r="B32" s="285" t="str">
        <f>'Beampipe_Vac Work Package'!B17</f>
        <v>S339400</v>
      </c>
      <c r="C32" s="450" t="str">
        <f>'Beampipe_Vac Work Package'!C17</f>
        <v>Beampipe/Vacuum components Ready for Installation</v>
      </c>
      <c r="D32" s="451" t="str">
        <f>'Beampipe_Vac Work Package'!D17</f>
        <v>Milestone</v>
      </c>
    </row>
    <row r="33" spans="2:4" ht="288">
      <c r="B33" s="695" t="str">
        <f>'IR HVAC Work Package'!C4</f>
        <v>2.04.02.03</v>
      </c>
      <c r="C33" s="448" t="str">
        <f>'IR HVAC Work Package'!C5</f>
        <v>IR HVAC Work Package</v>
      </c>
      <c r="D33" s="452" t="str">
        <f>'BoE for IR HVAC'!B13</f>
        <v>Technical Scope:
This work package encompasses all scientific, engineering and technical staff efforts to plan and supervise all aspects of the sPHENIX IR HAC equipment requirements. 
Work Statement:
This work package includes the following tasks:
1 Evaluate the existing PHENIX IR HVAC system for adequate cooling of the new sPHENIX detector.
2. Design modifications or replacements, as required for air handlers, heaters, ductwork and refrigerant piping, etc.
3. Procure the necessary equipment to upgrade the existing HVAC temperature and humidity control system
4. Deliver all components and equipment to sPHENIX complex at building 1008 for installation 
 NOTE: - Installation of these components is not included here; that is part of WBS 2.05.</v>
      </c>
    </row>
    <row r="34" spans="2:4" ht="31.2">
      <c r="B34" s="285" t="str">
        <f>'IR HVAC Work Package'!B7</f>
        <v>S339600</v>
      </c>
      <c r="C34" s="450" t="str">
        <f>'IR HVAC Work Package'!C7</f>
        <v>Model IR HVAC Thermal Requirements</v>
      </c>
      <c r="D34" s="451" t="str">
        <f>'IR HVAC Work Package'!D7</f>
        <v>Technical Scope: Model IR HVAC Thermal Requirementsls in the IR.
Work Statement: Gather all relevant information from existing PHENIX documentation.</v>
      </c>
    </row>
    <row r="35" spans="2:4" ht="31.2">
      <c r="B35" s="285" t="str">
        <f>'IR HVAC Work Package'!B8</f>
        <v>S339700</v>
      </c>
      <c r="C35" s="450" t="str">
        <f>'IR HVAC Work Package'!C8</f>
        <v>Create IR HVAC Layout/schematic drawings &amp; Design specification control documents</v>
      </c>
      <c r="D35" s="451" t="str">
        <f>'IR HVAC Work Package'!D8</f>
        <v>Technical Scope: Create IR HVAC Layout/schematic drawings &amp; Design specifications .
Work Statement: Make appropriate detail drawings for the IR HVAC System.</v>
      </c>
    </row>
    <row r="36" spans="2:4" ht="31.2">
      <c r="B36" s="285" t="str">
        <f>'IR HVAC Work Package'!B9</f>
        <v>S339800</v>
      </c>
      <c r="C36" s="450" t="str">
        <f>'IR HVAC Work Package'!C9</f>
        <v>Review IR HVAC Design/Safety</v>
      </c>
      <c r="D36" s="451" t="str">
        <f>'IR HVAC Work Package'!D9</f>
        <v>Technical Scope: Review IR HVAC Design/Safety criteria.
Work Statement: Prepare documents and presentations as appropriate for review by CAD Safety Committee.</v>
      </c>
    </row>
    <row r="37" spans="2:4" ht="31.2">
      <c r="B37" s="285" t="str">
        <f>'IR HVAC Work Package'!B10</f>
        <v>S339900</v>
      </c>
      <c r="C37" s="450" t="str">
        <f>'IR HVAC Work Package'!C10</f>
        <v>Address Action Items froml IR HVAC Design &amp; Safety Reviews</v>
      </c>
      <c r="D37" s="451" t="str">
        <f>'IR HVAC Work Package'!D10</f>
        <v>Technical Scope: Address Action Items from IR HVAC Design &amp; Safety Reviews
Work Statement: Evaluate committee action items and address appropriately.</v>
      </c>
    </row>
    <row r="38" spans="2:4" ht="31.2">
      <c r="B38" s="285" t="str">
        <f>'IR HVAC Work Package'!B11</f>
        <v>S340000</v>
      </c>
      <c r="C38" s="450" t="str">
        <f>'IR HVAC Work Package'!C11</f>
        <v>Design/Safety Reviews Complete, IR HVAC Components  Released for Production</v>
      </c>
      <c r="D38" s="451" t="str">
        <f>'IR HVAC Work Package'!D11</f>
        <v>Milestone</v>
      </c>
    </row>
    <row r="39" spans="2:4" ht="31.2">
      <c r="B39" s="285" t="str">
        <f>'IR HVAC Work Package'!B12</f>
        <v>S340100</v>
      </c>
      <c r="C39" s="450" t="str">
        <f>'IR HVAC Work Package'!C12</f>
        <v xml:space="preserve">Prepare IR HVAC Components Procurement Package(s) </v>
      </c>
      <c r="D39" s="451" t="str">
        <f>'IR HVAC Work Package'!D12</f>
        <v>Technical Scope: Technical Scope: Prepare the procurement package for the IR HVAC Components Procurement Package(s). 
Work Statement: Prepare bid documents and initiate procurement of components.</v>
      </c>
    </row>
    <row r="40" spans="2:4" ht="31.2">
      <c r="B40" s="285" t="str">
        <f>'IR HVAC Work Package'!B13</f>
        <v>S340200</v>
      </c>
      <c r="C40" s="450" t="str">
        <f>'IR HVAC Work Package'!C13</f>
        <v>Evaluate &amp; Process IR HVACComponents  Bids</v>
      </c>
      <c r="D40" s="451" t="str">
        <f>'IR HVAC Work Package'!D13</f>
        <v>Technical Scope: Evaluate &amp; Process IR HVAC Components  Bids.
Work Statement: Evaluate endor bids, select vendor, place contract with vendor.</v>
      </c>
    </row>
    <row r="41" spans="2:4" ht="31.2">
      <c r="B41" s="285" t="str">
        <f>'IR HVAC Work Package'!B14</f>
        <v>S340300 /S339500</v>
      </c>
      <c r="C41" s="450" t="str">
        <f>'IR HVAC Work Package'!C14</f>
        <v>Procure &amp; Deliver IR HVAC Components (leadtime and fabrication included)</v>
      </c>
      <c r="D41" s="451" t="str">
        <f>'IR HVAC Work Package'!D14</f>
        <v>Technical Scope: Procure &amp; Deliver IR HVAC Components (leadtime and fabrication included).
Work Statement: Track and manage the procurement of all components for this item.</v>
      </c>
    </row>
    <row r="42" spans="2:4" ht="31.2">
      <c r="B42" s="285" t="str">
        <f>'IR HVAC Work Package'!B15</f>
        <v>S340400</v>
      </c>
      <c r="C42" s="450" t="str">
        <f>'IR HVAC Work Package'!C15</f>
        <v>Perform IR HVAC Components Acceptance</v>
      </c>
      <c r="D42" s="451" t="str">
        <f>'IR HVAC Work Package'!D15</f>
        <v>Technical Scope: Perform IR HVAC Components Acceptance tests.
Work Statement: Receive, inspect and acceptance test all components for this item as appropriate.</v>
      </c>
    </row>
    <row r="43" spans="2:4">
      <c r="B43" s="285" t="str">
        <f>'IR HVAC Work Package'!B16</f>
        <v>S340500</v>
      </c>
      <c r="C43" s="450" t="str">
        <f>'IR HVAC Work Package'!C16</f>
        <v>IR HVAC components  Ready for Installation</v>
      </c>
      <c r="D43" s="451" t="str">
        <f>'IR HVAC Work Package'!D16</f>
        <v>Milestone</v>
      </c>
    </row>
    <row r="44" spans="2:4" ht="270">
      <c r="B44" s="695" t="str">
        <f>'Cooling Water Work Package'!C4</f>
        <v>2.04.02.04</v>
      </c>
      <c r="C44" s="448" t="str">
        <f>'Cooling Water Work Package'!C5</f>
        <v xml:space="preserve"> IR Electronics Cooling Water Distribution System Work Package</v>
      </c>
      <c r="D44" s="452" t="str">
        <f>'BoE for Cooling Water'!B13</f>
        <v xml:space="preserve">Technical Scope:
This work package encompasses all scientific, engineering and technical staff efforts to plan and supervise all aspects of the sPHENIX IR Electronics Cooling Water Distribution equipment.
Work Statement:
This work package includes the following tasks:
1 Evaluate the existing PHENIX Electronics Cooling Water System to adequately cool the sPHENIX detector.
2. Design modifications or replacements, as required for pumps, supply &amp; return piping and heat exchangers.
3. Procure the necessary equipment to upgrade the existing temperature, pressure and flow control system.
4. Deliver all components and equipment to sPHENIX complex at building 1008 for installation 
 NOTE: - Installation of these components is not included here; that is part of WBS 2.05.  </v>
      </c>
    </row>
    <row r="45" spans="2:4" ht="31.2">
      <c r="B45" s="285" t="str">
        <f>'Cooling Water Work Package'!B7</f>
        <v>s340700  /s340710</v>
      </c>
      <c r="C45" s="450" t="str">
        <f>'Cooling Water Work Package'!C7</f>
        <v xml:space="preserve">Model IR Electronics Cooling Water Distribution Thermal Requirements </v>
      </c>
      <c r="D45" s="206" t="str">
        <f>'Cooling Water Work Package'!D7</f>
        <v>Technical Scope: Model IR Electronics Cooling Water Distribution Thermal Requirements. 
Work Statement: Gather all relevant information from existing PHENIX documentation.</v>
      </c>
    </row>
    <row r="46" spans="2:4" ht="46.8">
      <c r="B46" s="285" t="str">
        <f>'Cooling Water Work Package'!B8</f>
        <v>S340800</v>
      </c>
      <c r="C46" s="450" t="str">
        <f>'Cooling Water Work Package'!C8</f>
        <v>Create IR Electronics Cooling Water Distribution Layout/Schematic Drawings &amp; Design Specification Control Documents</v>
      </c>
      <c r="D46" s="206" t="str">
        <f>'Cooling Water Work Package'!D8</f>
        <v>Technical Scope: Create IR Electronics Cooling Water Distribution Layout/Schematic Drawings &amp; Design Specification Documents
Work Statement: Make appropriate detail drawings for the Electronics Cooling Water System.</v>
      </c>
    </row>
    <row r="47" spans="2:4" ht="31.2">
      <c r="B47" s="285" t="str">
        <f>'Cooling Water Work Package'!B9</f>
        <v>S340900</v>
      </c>
      <c r="C47" s="450" t="str">
        <f>'Cooling Water Work Package'!C9</f>
        <v>Review IR Electronics cooling water System Design/Safety</v>
      </c>
      <c r="D47" s="206" t="str">
        <f>'Cooling Water Work Package'!D9</f>
        <v>Technical Scope: Review IR Electronics cooling water System Design/Safety criteria
Work Statement: Prepare documents and presentations as appropriate for review by CAD Safety Committee.</v>
      </c>
    </row>
    <row r="48" spans="2:4" ht="46.8">
      <c r="B48" s="285" t="str">
        <f>'Cooling Water Work Package'!B10</f>
        <v>S341000</v>
      </c>
      <c r="C48" s="450" t="str">
        <f>'Cooling Water Work Package'!C10</f>
        <v>Address Action Items from IR Electronics Cooling Water Distribution Design &amp; Safety Reviews</v>
      </c>
      <c r="D48" s="206" t="str">
        <f>'Cooling Water Work Package'!D10</f>
        <v>Technical Scope: Address Action Items from IR Electronics Cooling Water Distribution Design &amp; Safety Reviews.
Work Statement: Evaluate committee action items and address appropriately.</v>
      </c>
    </row>
    <row r="49" spans="2:4" ht="46.8">
      <c r="B49" s="285" t="str">
        <f>'Cooling Water Work Package'!B11</f>
        <v>S341100</v>
      </c>
      <c r="C49" s="450" t="str">
        <f>'Cooling Water Work Package'!C11</f>
        <v>Design/Safety Reviews Complete, IR Electronics Cooling Water Distribution System Components  Released for Production</v>
      </c>
      <c r="D49" s="206" t="str">
        <f>'Cooling Water Work Package'!D11</f>
        <v>Milestone</v>
      </c>
    </row>
    <row r="50" spans="2:4" ht="46.8">
      <c r="B50" s="285" t="str">
        <f>'Cooling Water Work Package'!B12</f>
        <v>S341200</v>
      </c>
      <c r="C50" s="450" t="str">
        <f>'Cooling Water Work Package'!C12</f>
        <v>Prepare IR Electronics Cooling Water Distribution System Components Procurement Package(s)</v>
      </c>
      <c r="D50" s="206" t="str">
        <f>'Cooling Water Work Package'!D12</f>
        <v>Technical Scope: Technical Scope: Prepare  the IR Electronics Cooling Water Distribution System Components Procurement Package(s)
Work Statement: Prepare bid documents and initiate procurement of components.</v>
      </c>
    </row>
    <row r="51" spans="2:4" ht="31.2">
      <c r="B51" s="285" t="str">
        <f>'Cooling Water Work Package'!B13</f>
        <v>S341300</v>
      </c>
      <c r="C51" s="450" t="str">
        <f>'Cooling Water Work Package'!C13</f>
        <v>Evaluate &amp; Process IR Electronics Cooling Water Distribution System Components Bids</v>
      </c>
      <c r="D51" s="206" t="str">
        <f>'Cooling Water Work Package'!D13</f>
        <v>Technical Scope: Evaluate &amp; Process IR Electronics Cooling Water Distribution System Components Bids.
Work Statement: Evaluate vendor bids, select vendor, place contract with vendor.</v>
      </c>
    </row>
    <row r="52" spans="2:4" ht="46.8">
      <c r="B52" s="285" t="str">
        <f>'Cooling Water Work Package'!B14</f>
        <v>S341400 /S340600</v>
      </c>
      <c r="C52" s="450" t="str">
        <f>'Cooling Water Work Package'!C14</f>
        <v>Procure &amp; Deliver IR Electronics Cooling Water Distribution Components (leadtime and fabrication included)</v>
      </c>
      <c r="D52" s="206" t="str">
        <f>'Cooling Water Work Package'!D14</f>
        <v>Technical Scope: Procure &amp; Deliver IR Electronics Cooling Water Distribution Components to the IR
Work Statement: Track and manage the procurement of all components for this item.</v>
      </c>
    </row>
    <row r="53" spans="2:4" ht="31.2">
      <c r="B53" s="285" t="str">
        <f>'Cooling Water Work Package'!B15</f>
        <v>S341500</v>
      </c>
      <c r="C53" s="450" t="str">
        <f>'Cooling Water Work Package'!C15</f>
        <v>Perform IR Electronics Cooling Water Distribution System Components Acceptance</v>
      </c>
      <c r="D53" s="206" t="str">
        <f>'Cooling Water Work Package'!D15</f>
        <v>Technical Scope: Perform IR Electronics Cooling Water Distribution System Components Acceptance tests
Work Statement: Receive, inspect and acceptance test all components for this item as appropriate.</v>
      </c>
    </row>
    <row r="54" spans="2:4" ht="31.2">
      <c r="B54" s="285" t="str">
        <f>'Cooling Water Work Package'!B16</f>
        <v>S341600</v>
      </c>
      <c r="C54" s="450" t="str">
        <f>'Cooling Water Work Package'!C16</f>
        <v>IR Electronics Cooling Water Distribution System Components Ready for Installation</v>
      </c>
      <c r="D54" s="206" t="str">
        <f>'Cooling Water Work Package'!D16</f>
        <v>Milestone</v>
      </c>
    </row>
    <row r="55" spans="2:4" ht="342">
      <c r="B55" s="695" t="str">
        <f>'Facility Safety Work Package'!C4</f>
        <v>2.04.02.05</v>
      </c>
      <c r="C55" s="453" t="str">
        <f>'Facility Safety Work Package'!C5</f>
        <v>IR/AH Safety Subsystems Components Work Package</v>
      </c>
      <c r="D55" s="452" t="str">
        <f>'BoE for Facility Safety'!B13</f>
        <v xml:space="preserve">Technical Scope:
This work package encompasses all scientific, engineering and technical staff efforts to plan and supervise all aspects of the specification and design of the off-detector/carriage safety subsystems including in related SMCS, ODH, Fire, Smoke and Radiation safety systems.  (Note On-detector/carriage safety subsystems are covered in work package WBS 2.04.01.05.)
Work Statement:
This work package includes the following tasks:
1 Design the individual Off Detector "Safety Monitor and Control Systems" (SMCS) to protect the sPHENIX subsystems from faults.
2. Design the new ODH detection system for personnel protection from a magnet quench. 
2. Procure the necessary equipment to upgrade the existing On-Detector SMCS control system and new ODH system.
3. Deliver all components and equipment to sPHENIX complex at building 1008 for installation 
 NOTE: - Installation of these components is not included here; that is part of WBS 2.05.               </v>
      </c>
    </row>
    <row r="56" spans="2:4" ht="31.2">
      <c r="B56" s="285" t="str">
        <f>'Facility Safety Work Package'!B7</f>
        <v>S341800 /S341810</v>
      </c>
      <c r="C56" s="450" t="str">
        <f>'Facility Safety Work Package'!C7</f>
        <v>Analyze IR/AH Safety Subsystems Requirements</v>
      </c>
      <c r="D56" s="206" t="str">
        <f>'Facility Safety Work Package'!D7</f>
        <v>Technical Scope: Analyze Off Detector/Carriage Safety Subsystems Requirements.Work Statement: Gather all relevant information from existing PHENIX documentation.</v>
      </c>
    </row>
    <row r="57" spans="2:4" ht="46.8">
      <c r="B57" s="285" t="str">
        <f>'Facility Safety Work Package'!B8</f>
        <v>S341900</v>
      </c>
      <c r="C57" s="450" t="str">
        <f>'Facility Safety Work Package'!C8</f>
        <v>Create Schematic Design and Specification Control Documents for IR/AH Safety Subsystems</v>
      </c>
      <c r="D57" s="206" t="str">
        <f>'Facility Safety Work Package'!D8</f>
        <v>Technical Scope: Create Schematic Design and Specification Control Documents for Off-Detector/Carriage Safety Subsystems
Work Statement: Make appropriate detail drawings for Off Detector/Carriage Safety Subsystems.</v>
      </c>
    </row>
    <row r="58" spans="2:4" ht="31.2">
      <c r="B58" s="285" t="str">
        <f>'Facility Safety Work Package'!B9</f>
        <v>S342000</v>
      </c>
      <c r="C58" s="450" t="str">
        <f>'Facility Safety Work Package'!C9</f>
        <v>Review IR/AH Safety Subsystems Design/Safety</v>
      </c>
      <c r="D58" s="206" t="str">
        <f>'Facility Safety Work Package'!D9</f>
        <v>Technical Scope: Review Off Detector/Carriage Safety Subsystems Design/Safety
Work Statement: Prepare documents and presentations as appropriate for review by CAD Safety Committee.</v>
      </c>
    </row>
    <row r="59" spans="2:4" ht="31.2">
      <c r="B59" s="285" t="str">
        <f>'Facility Safety Work Package'!B10</f>
        <v>S342100</v>
      </c>
      <c r="C59" s="450" t="str">
        <f>'Facility Safety Work Package'!C10</f>
        <v>Address Action Items from IR/AH Safety Subsystems  Design &amp; Safety Reviews</v>
      </c>
      <c r="D59" s="206" t="str">
        <f>'Facility Safety Work Package'!D10</f>
        <v>Technical Scope: Address Action Items from  Off Detector/Carriage Safety Subsystems  Design &amp; Safety Reviews.
Work Statement: Evaluate committee action items and address appropriately.</v>
      </c>
    </row>
    <row r="60" spans="2:4" ht="46.8">
      <c r="B60" s="285" t="str">
        <f>'Facility Safety Work Package'!B11</f>
        <v>S342200</v>
      </c>
      <c r="C60" s="450" t="str">
        <f>'Facility Safety Work Package'!C11</f>
        <v>Design/Safety Reviews Complete, IR/AH Safety Subsystems Components Released for Production</v>
      </c>
      <c r="D60" s="206" t="str">
        <f>'Facility Safety Work Package'!D11</f>
        <v>Milestone</v>
      </c>
    </row>
    <row r="61" spans="2:4" ht="31.2">
      <c r="B61" s="285" t="str">
        <f>'Facility Safety Work Package'!B12</f>
        <v>S342300</v>
      </c>
      <c r="C61" s="450" t="str">
        <f>'Facility Safety Work Package'!C12</f>
        <v xml:space="preserve">Prepare IR/AH Safety Subsystems Components Procurement Package(s) </v>
      </c>
      <c r="D61" s="206" t="str">
        <f>'Facility Safety Work Package'!D12</f>
        <v>Technical Scope: Prepare Off Detector/Carriage Safety Subsystems Components Procurement Package(s) 
Work Statement: Prepare bid documents and initiate procurement of components.</v>
      </c>
    </row>
    <row r="62" spans="2:4" ht="31.2">
      <c r="B62" s="285" t="str">
        <f>'Facility Safety Work Package'!B13</f>
        <v>S342400</v>
      </c>
      <c r="C62" s="450" t="str">
        <f>'Facility Safety Work Package'!C13</f>
        <v>Evaluate &amp; Process IR/AH Safety Subsystems Components Bids</v>
      </c>
      <c r="D62" s="206" t="str">
        <f>'Facility Safety Work Package'!D13</f>
        <v>Technical Scope: Evaluate &amp; Process Off Detector/Carriage Safety Subsystems Components Bids.
Work Statement: Evaluate vendor bids, select vendor, place contract with vendor.</v>
      </c>
    </row>
    <row r="63" spans="2:4" ht="46.8">
      <c r="B63" s="285" t="str">
        <f>'Facility Safety Work Package'!B14</f>
        <v>S342500  /S341700</v>
      </c>
      <c r="C63" s="450" t="str">
        <f>'Facility Safety Work Package'!C14</f>
        <v>Procure &amp; Deliver IR/AH Safety Subsystems Components   (leadtime and fabrication included)</v>
      </c>
      <c r="D63" s="206" t="str">
        <f>'Facility Safety Work Package'!D14</f>
        <v>Technical Scope: Procure &amp; Deliver Off Detector/Carriage Safety Subsystems Components   (leadtime and fabrication included)
Work Statement: Track and manage the procurement of all components for this item..</v>
      </c>
    </row>
    <row r="64" spans="2:4" ht="31.2">
      <c r="B64" s="285" t="str">
        <f>'Facility Safety Work Package'!B15</f>
        <v>S342600</v>
      </c>
      <c r="C64" s="450" t="str">
        <f>'Facility Safety Work Package'!C15</f>
        <v>Perform IR/AH Safety Subsystems Components  Acceptance</v>
      </c>
      <c r="D64" s="206" t="str">
        <f>'Facility Safety Work Package'!D15</f>
        <v>Technical Scope: Perform Off Detector/Carriage Safety Subsystems Components  Acceptanc tests.
Work Statement: Receive, inspect and acceptance test all components for this item as appropriate.</v>
      </c>
    </row>
    <row r="65" spans="2:4" ht="31.2">
      <c r="B65" s="285" t="str">
        <f>'Facility Safety Work Package'!B16</f>
        <v>S342700</v>
      </c>
      <c r="C65" s="450" t="str">
        <f>'Facility Safety Work Package'!C16</f>
        <v>IR/AH Safety Subsystems Components   Ready for Installation</v>
      </c>
      <c r="D65" s="206" t="str">
        <f>'Facility Safety Work Package'!D16</f>
        <v>Milestone</v>
      </c>
    </row>
    <row r="66" spans="2:4" ht="396">
      <c r="B66" s="695" t="str">
        <f>'Assembly Hall Work Package'!C4</f>
        <v>2.04.02.06</v>
      </c>
      <c r="C66" s="453" t="str">
        <f>'Assembly Hall Work Package'!C5</f>
        <v>Assembly Hall Modifications</v>
      </c>
      <c r="D66" s="452" t="str">
        <f>'BoE for Assembly Hall'!B13</f>
        <v xml:space="preserve">Technical Scope:
This work package encompasses all scientific, engineering and technical staff efforts to plan and supervise all aspects of the specification and design of Assembly Hall generic equipment/infrastructure required to support the sPHENIX upgrade. (Note IR infrastructure, detector specific equipment and services, tooling, fixtures and services specifically designed for the subsytems is not part of this work package). (See the work packages associated with the individual subsystems, WBS 1.02 through 1.07, WBS 2.05, WBS 3.01 and 3.02 and the other work packages in WBS 2.09 for information on these specific items.)
Work Statement:
This work package includes the following tasks:
1.   Analyze Assembly Hall Requirements
2.   Create Assembly Hall modifications Schematic Design and Specification Control Documents
3.   Review Assembly Hall modifications for Design/Safety; adress action items
4.   Prepare Assembly Hall modifications Procurement Package(s)
5.   Evaluate &amp; Process Assembly Hall modifications Bids
6.   Procure &amp; Deliver Assembly Hall modifications (leadtime and fabrication included)
7.   PerformAssembly Hall modifications Acceptance
 NOTE: - Installation of these components is not included here; that is part of WBS 2.05. </v>
      </c>
    </row>
    <row r="67" spans="2:4" ht="31.2">
      <c r="B67" s="285" t="str">
        <f>'Assembly Hall Work Package'!B7</f>
        <v>S342900</v>
      </c>
      <c r="C67" s="450" t="str">
        <f>'Assembly Hall Work Package'!C7</f>
        <v>Analyze Assembly Hall Modification Requirements</v>
      </c>
      <c r="D67" s="206" t="str">
        <f>'Assembly Hall Work Package'!D7</f>
        <v>Technical Scope: Analyze Assembly Hall Modification Requirements
Work Statement: Gather all relevant information from existing PHENIX documentation.</v>
      </c>
    </row>
    <row r="68" spans="2:4" ht="31.2">
      <c r="B68" s="285" t="str">
        <f>'Assembly Hall Work Package'!B8</f>
        <v>S343000</v>
      </c>
      <c r="C68" s="450" t="str">
        <f>'Assembly Hall Work Package'!C8</f>
        <v>Create Assembly Hall Modifications Schematic Design and Specification Control Documents</v>
      </c>
      <c r="D68" s="206" t="str">
        <f>'Assembly Hall Work Package'!D8</f>
        <v>Technical Scope: Create Assembly Hall Modifications Schematic Design and Specification Control Documents
Work Statement: Make appropriate detail drawings for Assembly Hall Modifications.</v>
      </c>
    </row>
    <row r="69" spans="2:4" ht="31.2">
      <c r="B69" s="285" t="str">
        <f>'Assembly Hall Work Package'!B9</f>
        <v>S343100</v>
      </c>
      <c r="C69" s="450" t="str">
        <f>'Assembly Hall Work Package'!C9</f>
        <v>Review Assembly Hall Modifications Design/Safety</v>
      </c>
      <c r="D69" s="206" t="str">
        <f>'Assembly Hall Work Package'!D9</f>
        <v>Technical Scope: Review Assembly Hall Modifications Design/Safety criteria.
Work Statement: Prepare documents and presentations as appropriate for review by CAD Safety Committee.</v>
      </c>
    </row>
    <row r="70" spans="2:4" ht="31.2">
      <c r="B70" s="285" t="str">
        <f>'Assembly Hall Work Package'!B10</f>
        <v>S343200</v>
      </c>
      <c r="C70" s="450" t="str">
        <f>'Assembly Hall Work Package'!C10</f>
        <v>Address Action Items from  Assembly Hall Modifications Design &amp; Safety Reviews</v>
      </c>
      <c r="D70" s="206" t="str">
        <f>'Assembly Hall Work Package'!D10</f>
        <v>Technical Scope: Address Action Items from  Assembly Hall Modifications Design &amp; Safety Reviews.
Work Statement: Evaluate committee action items and address appropriately.</v>
      </c>
    </row>
    <row r="71" spans="2:4" ht="46.8">
      <c r="B71" s="285" t="str">
        <f>'Assembly Hall Work Package'!B11</f>
        <v>S343300</v>
      </c>
      <c r="C71" s="450" t="str">
        <f>'Assembly Hall Work Package'!C11</f>
        <v>Design/Safety Reviews Complete, Assembly Hall Modifications Components Released for Production</v>
      </c>
      <c r="D71" s="206" t="str">
        <f>'Assembly Hall Work Package'!D11</f>
        <v>Milestone</v>
      </c>
    </row>
    <row r="72" spans="2:4" ht="31.2">
      <c r="B72" s="285" t="str">
        <f>'Assembly Hall Work Package'!B12</f>
        <v>S343400</v>
      </c>
      <c r="C72" s="450" t="str">
        <f>'Assembly Hall Work Package'!C12</f>
        <v xml:space="preserve">Prepare Assembly Hall Modifications Components Procurement Package(s) </v>
      </c>
      <c r="D72" s="206" t="str">
        <f>'Assembly Hall Work Package'!D12</f>
        <v>Technical Scope: Prepare Assembly Hall Modifications Components Procurement Package(s) 
Work Statement: Prepare bid documents and initiate procurement of components.</v>
      </c>
    </row>
    <row r="73" spans="2:4" ht="31.2">
      <c r="B73" s="285" t="str">
        <f>'Assembly Hall Work Package'!B13</f>
        <v>S343500</v>
      </c>
      <c r="C73" s="450" t="str">
        <f>'Assembly Hall Work Package'!C13</f>
        <v>Evaluate &amp; Process Assembly Hall Modifications Components Bids</v>
      </c>
      <c r="D73" s="206" t="str">
        <f>'Assembly Hall Work Package'!D13</f>
        <v>Technical Scope: Evaluate &amp; Process Assembly Hall Modifications Components Bids
Work Statement: Evaluate vendor bids, select vendor, place contract with vendor.</v>
      </c>
    </row>
    <row r="74" spans="2:4" ht="46.8">
      <c r="B74" s="285" t="str">
        <f>'Assembly Hall Work Package'!B14</f>
        <v>S342800 /S343600</v>
      </c>
      <c r="C74" s="450" t="str">
        <f>'Assembly Hall Work Package'!C14</f>
        <v>Procure &amp; Deliver Assembly Hall Modifications Components   (leadtime and fabrication included)</v>
      </c>
      <c r="D74" s="206" t="str">
        <f>'Assembly Hall Work Package'!D14</f>
        <v>Technical Scope: Procure &amp; Deliver Assembly Hall Modifications Components   (leadtime and fabrication included)
Work Statement: Track and manage the procurement of all components for this item.</v>
      </c>
    </row>
    <row r="75" spans="2:4" ht="31.2">
      <c r="B75" s="285" t="str">
        <f>'Assembly Hall Work Package'!B15</f>
        <v>S343700</v>
      </c>
      <c r="C75" s="450" t="str">
        <f>'Assembly Hall Work Package'!C15</f>
        <v>Perform Assembly Hall Modifications Components Acceptance</v>
      </c>
      <c r="D75" s="206" t="str">
        <f>'Assembly Hall Work Package'!D15</f>
        <v>Technical Scope:Perform Assembly Hall Modifications Components Acceptance tests.
Work Statement: Receive, inspect and acceptance test all components for this item as appropriate.</v>
      </c>
    </row>
    <row r="76" spans="2:4" ht="31.8" thickBot="1">
      <c r="B76" s="286" t="str">
        <f>'Assembly Hall Work Package'!B16</f>
        <v>S343800</v>
      </c>
      <c r="C76" s="454" t="str">
        <f>'Assembly Hall Work Package'!C16</f>
        <v>Assembly Hall  Components Ready for Installation</v>
      </c>
      <c r="D76" s="209" t="str">
        <f>'Assembly Hall Work Package'!D16</f>
        <v>Milestone</v>
      </c>
    </row>
    <row r="119" spans="2:3">
      <c r="B119"/>
      <c r="C119"/>
    </row>
    <row r="120" spans="2:3">
      <c r="B120"/>
      <c r="C120"/>
    </row>
    <row r="121" spans="2:3">
      <c r="B121"/>
      <c r="C121"/>
    </row>
    <row r="122" spans="2:3">
      <c r="B122"/>
      <c r="C122"/>
    </row>
    <row r="123" spans="2:3">
      <c r="B123"/>
      <c r="C123"/>
    </row>
    <row r="124" spans="2:3">
      <c r="B124"/>
      <c r="C124"/>
    </row>
    <row r="125" spans="2:3">
      <c r="B125"/>
      <c r="C125"/>
    </row>
    <row r="126" spans="2:3">
      <c r="B126"/>
      <c r="C126"/>
    </row>
    <row r="127" spans="2:3">
      <c r="B127"/>
      <c r="C127"/>
    </row>
    <row r="128" spans="2:3">
      <c r="B128"/>
      <c r="C128"/>
    </row>
    <row r="129" spans="2:3">
      <c r="B129"/>
      <c r="C129"/>
    </row>
    <row r="130" spans="2:3">
      <c r="B130"/>
      <c r="C130"/>
    </row>
    <row r="131" spans="2:3">
      <c r="B131"/>
      <c r="C131"/>
    </row>
    <row r="132" spans="2:3">
      <c r="B132"/>
      <c r="C132"/>
    </row>
    <row r="133" spans="2:3">
      <c r="B133"/>
      <c r="C133"/>
    </row>
    <row r="134" spans="2:3">
      <c r="B134"/>
      <c r="C134"/>
    </row>
  </sheetData>
  <mergeCells count="3">
    <mergeCell ref="C4:E4"/>
    <mergeCell ref="B6:B8"/>
    <mergeCell ref="D6:D8"/>
  </mergeCells>
  <hyperlinks>
    <hyperlink ref="C2" location="Navigation!A1" display="Return to Navigation Page" xr:uid="{00000000-0004-0000-0200-000000000000}"/>
    <hyperlink ref="B9" location="'Facility Support Cntrl Account'!A1" display="'Facility Support Cntrl Account'!A1" xr:uid="{00000000-0004-0000-0200-000001000000}"/>
    <hyperlink ref="B10" location="'Cryo Support Work Package'!A1" display="'Cryo Support Work Package'!A1" xr:uid="{00000000-0004-0000-0200-000002000000}"/>
    <hyperlink ref="B21" location="'Beampipe_Vac Work Package'!A1" display="'Beampipe_Vac Work Package'!A1" xr:uid="{00000000-0004-0000-0200-000003000000}"/>
    <hyperlink ref="B33" location="'IR HVAC Work Package'!A1" display="'IR HVAC Work Package'!A1" xr:uid="{00000000-0004-0000-0200-000004000000}"/>
    <hyperlink ref="B44" location="'Cooling Water Work Package'!A1" display="'Cooling Water Work Package'!A1" xr:uid="{00000000-0004-0000-0200-000005000000}"/>
    <hyperlink ref="B55" location="'Facility Safety Work Package'!A1" display="'Facility Safety Work Package'!A1" xr:uid="{00000000-0004-0000-0200-000006000000}"/>
    <hyperlink ref="B66" location="'Assembly Hall Work Package'!A1" display="'Assembly Hall Work Package'!A1" xr:uid="{00000000-0004-0000-0200-000007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B1:Q100"/>
  <sheetViews>
    <sheetView zoomScale="60" zoomScaleNormal="60" workbookViewId="0">
      <selection activeCell="E81" sqref="E81"/>
    </sheetView>
  </sheetViews>
  <sheetFormatPr defaultColWidth="10.8984375" defaultRowHeight="15.6"/>
  <cols>
    <col min="1" max="1" width="3.5" style="373" customWidth="1"/>
    <col min="2" max="2" width="5" style="373" customWidth="1"/>
    <col min="3" max="3" width="6.09765625" style="373" customWidth="1"/>
    <col min="4" max="4" width="15.5" style="373" customWidth="1"/>
    <col min="5" max="9" width="10.8984375" style="373"/>
    <col min="10" max="10" width="11.3984375" style="373" bestFit="1" customWidth="1"/>
    <col min="11" max="12" width="10.8984375" style="373"/>
    <col min="13" max="13" width="16" style="373" customWidth="1"/>
    <col min="14" max="16384" width="10.8984375" style="373"/>
  </cols>
  <sheetData>
    <row r="1" spans="2:17" ht="16.2" thickBot="1"/>
    <row r="2" spans="2:17" ht="26.1" customHeight="1">
      <c r="B2" s="374"/>
      <c r="C2" s="375"/>
      <c r="D2" s="375"/>
      <c r="E2" s="375"/>
      <c r="F2" s="855" t="s">
        <v>47</v>
      </c>
      <c r="G2" s="856"/>
      <c r="H2" s="856"/>
      <c r="I2" s="856"/>
      <c r="J2" s="856"/>
      <c r="K2" s="856"/>
      <c r="L2" s="857"/>
      <c r="M2" s="862" t="s">
        <v>25</v>
      </c>
      <c r="N2" s="864">
        <v>42814</v>
      </c>
      <c r="O2" s="865"/>
      <c r="P2" s="865"/>
      <c r="Q2" s="866"/>
    </row>
    <row r="3" spans="2:17" ht="15.9" customHeight="1" thickBot="1">
      <c r="B3" s="376"/>
      <c r="C3" s="377"/>
      <c r="D3" s="377"/>
      <c r="E3" s="377"/>
      <c r="F3" s="858"/>
      <c r="G3" s="859"/>
      <c r="H3" s="859"/>
      <c r="I3" s="859"/>
      <c r="J3" s="859"/>
      <c r="K3" s="859"/>
      <c r="L3" s="860"/>
      <c r="M3" s="863"/>
      <c r="N3" s="867"/>
      <c r="O3" s="867"/>
      <c r="P3" s="867"/>
      <c r="Q3" s="868"/>
    </row>
    <row r="4" spans="2:17" ht="18" customHeight="1">
      <c r="B4" s="376"/>
      <c r="C4" s="377"/>
      <c r="D4" s="377"/>
      <c r="E4" s="377"/>
      <c r="F4" s="858"/>
      <c r="G4" s="859"/>
      <c r="H4" s="859"/>
      <c r="I4" s="859"/>
      <c r="J4" s="859"/>
      <c r="K4" s="859"/>
      <c r="L4" s="860"/>
      <c r="M4" s="862" t="s">
        <v>26</v>
      </c>
      <c r="N4" s="865" t="s">
        <v>174</v>
      </c>
      <c r="O4" s="865"/>
      <c r="P4" s="865"/>
      <c r="Q4" s="866"/>
    </row>
    <row r="5" spans="2:17" ht="16.2" thickBot="1">
      <c r="B5" s="376"/>
      <c r="C5" s="377"/>
      <c r="D5" s="377"/>
      <c r="E5" s="377"/>
      <c r="F5" s="858"/>
      <c r="G5" s="859"/>
      <c r="H5" s="859"/>
      <c r="I5" s="859"/>
      <c r="J5" s="859"/>
      <c r="K5" s="859"/>
      <c r="L5" s="860"/>
      <c r="M5" s="869"/>
      <c r="N5" s="867"/>
      <c r="O5" s="867"/>
      <c r="P5" s="867"/>
      <c r="Q5" s="868"/>
    </row>
    <row r="6" spans="2:17" ht="21" customHeight="1">
      <c r="B6" s="376"/>
      <c r="C6" s="377"/>
      <c r="D6" s="377"/>
      <c r="E6" s="377"/>
      <c r="F6" s="858"/>
      <c r="G6" s="859"/>
      <c r="H6" s="859"/>
      <c r="I6" s="859"/>
      <c r="J6" s="859"/>
      <c r="K6" s="859"/>
      <c r="L6" s="859"/>
      <c r="M6" s="870" t="s">
        <v>27</v>
      </c>
      <c r="N6" s="872"/>
      <c r="O6" s="872"/>
      <c r="P6" s="872"/>
      <c r="Q6" s="873"/>
    </row>
    <row r="7" spans="2:17" ht="16.2" thickBot="1">
      <c r="B7" s="376"/>
      <c r="C7" s="377"/>
      <c r="D7" s="377"/>
      <c r="E7" s="377"/>
      <c r="F7" s="858"/>
      <c r="G7" s="861"/>
      <c r="H7" s="861"/>
      <c r="I7" s="861"/>
      <c r="J7" s="861"/>
      <c r="K7" s="861"/>
      <c r="L7" s="861"/>
      <c r="M7" s="871"/>
      <c r="N7" s="874"/>
      <c r="O7" s="874"/>
      <c r="P7" s="874"/>
      <c r="Q7" s="875"/>
    </row>
    <row r="8" spans="2:17" s="378" customFormat="1" ht="27" customHeight="1">
      <c r="B8" s="821" t="s">
        <v>29</v>
      </c>
      <c r="C8" s="822"/>
      <c r="D8" s="822"/>
      <c r="E8" s="822"/>
      <c r="F8" s="823"/>
      <c r="G8" s="821" t="s">
        <v>28</v>
      </c>
      <c r="H8" s="822"/>
      <c r="I8" s="822"/>
      <c r="J8" s="822"/>
      <c r="K8" s="822"/>
      <c r="L8" s="822"/>
      <c r="M8" s="837"/>
      <c r="N8" s="838" t="s">
        <v>30</v>
      </c>
      <c r="O8" s="839"/>
      <c r="P8" s="839"/>
      <c r="Q8" s="837"/>
    </row>
    <row r="9" spans="2:17">
      <c r="B9" s="840" t="str">
        <f>'Facility Support Cntrl Account'!C7</f>
        <v>Facility Support Systems</v>
      </c>
      <c r="C9" s="841"/>
      <c r="D9" s="841"/>
      <c r="E9" s="841"/>
      <c r="F9" s="842"/>
      <c r="G9" s="838" t="str">
        <f>'Facility Support Cntrl Account'!B7</f>
        <v>2.04.02</v>
      </c>
      <c r="H9" s="839"/>
      <c r="I9" s="839"/>
      <c r="J9" s="839"/>
      <c r="K9" s="839"/>
      <c r="L9" s="839"/>
      <c r="M9" s="837"/>
      <c r="N9" s="849" t="s">
        <v>46</v>
      </c>
      <c r="O9" s="850"/>
      <c r="P9" s="850"/>
      <c r="Q9" s="851"/>
    </row>
    <row r="10" spans="2:17" ht="24" customHeight="1" thickBot="1">
      <c r="B10" s="843"/>
      <c r="C10" s="844"/>
      <c r="D10" s="844"/>
      <c r="E10" s="844"/>
      <c r="F10" s="845"/>
      <c r="G10" s="846"/>
      <c r="H10" s="847"/>
      <c r="I10" s="847"/>
      <c r="J10" s="847"/>
      <c r="K10" s="847"/>
      <c r="L10" s="847"/>
      <c r="M10" s="848"/>
      <c r="N10" s="852"/>
      <c r="O10" s="853"/>
      <c r="P10" s="853"/>
      <c r="Q10" s="854"/>
    </row>
    <row r="11" spans="2:17" ht="24" customHeight="1" thickBot="1">
      <c r="B11" s="457"/>
      <c r="C11" s="796" t="s">
        <v>313</v>
      </c>
      <c r="D11" s="796"/>
      <c r="E11" s="796"/>
      <c r="F11" s="796"/>
      <c r="G11" s="456"/>
      <c r="H11" s="456"/>
      <c r="I11" s="456"/>
      <c r="J11" s="456"/>
      <c r="K11" s="456"/>
      <c r="L11" s="456"/>
      <c r="M11" s="456"/>
      <c r="N11" s="458"/>
      <c r="O11" s="458"/>
      <c r="P11" s="458"/>
      <c r="Q11" s="459"/>
    </row>
    <row r="12" spans="2:17" s="378" customFormat="1" ht="68.099999999999994" customHeight="1">
      <c r="B12" s="811" t="s">
        <v>31</v>
      </c>
      <c r="C12" s="812"/>
      <c r="D12" s="812"/>
      <c r="E12" s="812"/>
      <c r="F12" s="812"/>
      <c r="G12" s="812"/>
      <c r="H12" s="812"/>
      <c r="I12" s="812"/>
      <c r="J12" s="812"/>
      <c r="K12" s="812"/>
      <c r="L12" s="812"/>
      <c r="M12" s="812"/>
      <c r="N12" s="812"/>
      <c r="O12" s="812"/>
      <c r="P12" s="812"/>
      <c r="Q12" s="813"/>
    </row>
    <row r="13" spans="2:17" ht="72" customHeight="1">
      <c r="B13" s="814" t="s">
        <v>369</v>
      </c>
      <c r="C13" s="815"/>
      <c r="D13" s="815"/>
      <c r="E13" s="815"/>
      <c r="F13" s="815"/>
      <c r="G13" s="815"/>
      <c r="H13" s="815"/>
      <c r="I13" s="815"/>
      <c r="J13" s="815"/>
      <c r="K13" s="815"/>
      <c r="L13" s="815"/>
      <c r="M13" s="815"/>
      <c r="N13" s="815"/>
      <c r="O13" s="815"/>
      <c r="P13" s="815"/>
      <c r="Q13" s="816"/>
    </row>
    <row r="14" spans="2:17" ht="72" customHeight="1">
      <c r="B14" s="817"/>
      <c r="C14" s="815"/>
      <c r="D14" s="815"/>
      <c r="E14" s="815"/>
      <c r="F14" s="815"/>
      <c r="G14" s="815"/>
      <c r="H14" s="815"/>
      <c r="I14" s="815"/>
      <c r="J14" s="815"/>
      <c r="K14" s="815"/>
      <c r="L14" s="815"/>
      <c r="M14" s="815"/>
      <c r="N14" s="815"/>
      <c r="O14" s="815"/>
      <c r="P14" s="815"/>
      <c r="Q14" s="816"/>
    </row>
    <row r="15" spans="2:17" ht="72" customHeight="1">
      <c r="B15" s="817"/>
      <c r="C15" s="815"/>
      <c r="D15" s="815"/>
      <c r="E15" s="815"/>
      <c r="F15" s="815"/>
      <c r="G15" s="815"/>
      <c r="H15" s="815"/>
      <c r="I15" s="815"/>
      <c r="J15" s="815"/>
      <c r="K15" s="815"/>
      <c r="L15" s="815"/>
      <c r="M15" s="815"/>
      <c r="N15" s="815"/>
      <c r="O15" s="815"/>
      <c r="P15" s="815"/>
      <c r="Q15" s="816"/>
    </row>
    <row r="16" spans="2:17" ht="72" customHeight="1">
      <c r="B16" s="817"/>
      <c r="C16" s="815"/>
      <c r="D16" s="815"/>
      <c r="E16" s="815"/>
      <c r="F16" s="815"/>
      <c r="G16" s="815"/>
      <c r="H16" s="815"/>
      <c r="I16" s="815"/>
      <c r="J16" s="815"/>
      <c r="K16" s="815"/>
      <c r="L16" s="815"/>
      <c r="M16" s="815"/>
      <c r="N16" s="815"/>
      <c r="O16" s="815"/>
      <c r="P16" s="815"/>
      <c r="Q16" s="816"/>
    </row>
    <row r="17" spans="2:17" ht="72" customHeight="1" thickBot="1">
      <c r="B17" s="818"/>
      <c r="C17" s="819"/>
      <c r="D17" s="819"/>
      <c r="E17" s="819"/>
      <c r="F17" s="819"/>
      <c r="G17" s="819"/>
      <c r="H17" s="819"/>
      <c r="I17" s="819"/>
      <c r="J17" s="819"/>
      <c r="K17" s="819"/>
      <c r="L17" s="819"/>
      <c r="M17" s="819"/>
      <c r="N17" s="819"/>
      <c r="O17" s="819"/>
      <c r="P17" s="819"/>
      <c r="Q17" s="820"/>
    </row>
    <row r="18" spans="2:17" s="378" customFormat="1" ht="27" customHeight="1">
      <c r="B18" s="821" t="s">
        <v>32</v>
      </c>
      <c r="C18" s="822"/>
      <c r="D18" s="822"/>
      <c r="E18" s="822"/>
      <c r="F18" s="822"/>
      <c r="G18" s="822"/>
      <c r="H18" s="822"/>
      <c r="I18" s="822"/>
      <c r="J18" s="822"/>
      <c r="K18" s="822"/>
      <c r="L18" s="822"/>
      <c r="M18" s="822"/>
      <c r="N18" s="822"/>
      <c r="O18" s="822"/>
      <c r="P18" s="822"/>
      <c r="Q18" s="823"/>
    </row>
    <row r="19" spans="2:17">
      <c r="B19" s="379"/>
      <c r="Q19" s="380"/>
    </row>
    <row r="20" spans="2:17">
      <c r="B20" s="379"/>
      <c r="Q20" s="380"/>
    </row>
    <row r="21" spans="2:17" ht="18.600000000000001" thickBot="1">
      <c r="B21" s="379"/>
      <c r="C21" s="18"/>
      <c r="D21" s="382" t="s">
        <v>33</v>
      </c>
      <c r="Q21" s="380"/>
    </row>
    <row r="22" spans="2:17" ht="18.600000000000001" thickBot="1">
      <c r="B22" s="379"/>
      <c r="C22" s="18"/>
      <c r="D22" s="382" t="s">
        <v>34</v>
      </c>
      <c r="Q22" s="380"/>
    </row>
    <row r="23" spans="2:17" ht="18.600000000000001" thickBot="1">
      <c r="B23" s="379"/>
      <c r="C23" s="18"/>
      <c r="D23" s="382" t="s">
        <v>35</v>
      </c>
      <c r="Q23" s="380"/>
    </row>
    <row r="24" spans="2:17" ht="18.600000000000001" thickBot="1">
      <c r="B24" s="379"/>
      <c r="C24" s="18"/>
      <c r="D24" s="382" t="s">
        <v>36</v>
      </c>
      <c r="Q24" s="380"/>
    </row>
    <row r="25" spans="2:17" ht="18.600000000000001" thickBot="1">
      <c r="B25" s="379"/>
      <c r="C25" s="18"/>
      <c r="D25" s="382" t="s">
        <v>37</v>
      </c>
      <c r="Q25" s="380"/>
    </row>
    <row r="26" spans="2:17" ht="18.600000000000001" thickBot="1">
      <c r="B26" s="379"/>
      <c r="C26" s="18" t="s">
        <v>45</v>
      </c>
      <c r="D26" s="382" t="s">
        <v>38</v>
      </c>
      <c r="Q26" s="380"/>
    </row>
    <row r="27" spans="2:17" ht="18.600000000000001" thickBot="1">
      <c r="B27" s="379"/>
      <c r="C27" s="18" t="s">
        <v>45</v>
      </c>
      <c r="D27" s="382" t="s">
        <v>39</v>
      </c>
      <c r="Q27" s="380"/>
    </row>
    <row r="28" spans="2:17" ht="18.600000000000001" thickBot="1">
      <c r="B28" s="379"/>
      <c r="C28" s="18"/>
      <c r="D28" s="382" t="s">
        <v>40</v>
      </c>
      <c r="Q28" s="380"/>
    </row>
    <row r="29" spans="2:17">
      <c r="B29" s="379"/>
      <c r="Q29" s="380"/>
    </row>
    <row r="30" spans="2:17" ht="16.2" thickBot="1">
      <c r="B30" s="383"/>
      <c r="C30" s="381"/>
      <c r="D30" s="381"/>
      <c r="E30" s="381"/>
      <c r="F30" s="381"/>
      <c r="G30" s="381"/>
      <c r="H30" s="381"/>
      <c r="I30" s="381"/>
      <c r="J30" s="381"/>
      <c r="K30" s="381"/>
      <c r="L30" s="381"/>
      <c r="M30" s="381"/>
      <c r="N30" s="381"/>
      <c r="O30" s="381"/>
      <c r="P30" s="381"/>
      <c r="Q30" s="384"/>
    </row>
    <row r="31" spans="2:17" s="378" customFormat="1" ht="26.1" customHeight="1">
      <c r="B31" s="821" t="s">
        <v>41</v>
      </c>
      <c r="C31" s="822"/>
      <c r="D31" s="822"/>
      <c r="E31" s="822"/>
      <c r="F31" s="822"/>
      <c r="G31" s="822"/>
      <c r="H31" s="822"/>
      <c r="I31" s="822"/>
      <c r="J31" s="822"/>
      <c r="K31" s="822"/>
      <c r="L31" s="822"/>
      <c r="M31" s="822"/>
      <c r="N31" s="822"/>
      <c r="O31" s="822"/>
      <c r="P31" s="822"/>
      <c r="Q31" s="823"/>
    </row>
    <row r="32" spans="2:17">
      <c r="B32" s="824" t="s">
        <v>171</v>
      </c>
      <c r="C32" s="825"/>
      <c r="D32" s="825"/>
      <c r="E32" s="825"/>
      <c r="F32" s="825"/>
      <c r="G32" s="825"/>
      <c r="H32" s="825"/>
      <c r="I32" s="825"/>
      <c r="J32" s="825"/>
      <c r="K32" s="825"/>
      <c r="L32" s="825"/>
      <c r="M32" s="825"/>
      <c r="N32" s="825"/>
      <c r="O32" s="825"/>
      <c r="P32" s="825"/>
      <c r="Q32" s="826"/>
    </row>
    <row r="33" spans="2:17">
      <c r="B33" s="827"/>
      <c r="C33" s="825"/>
      <c r="D33" s="825"/>
      <c r="E33" s="825"/>
      <c r="F33" s="825"/>
      <c r="G33" s="825"/>
      <c r="H33" s="825"/>
      <c r="I33" s="825"/>
      <c r="J33" s="825"/>
      <c r="K33" s="825"/>
      <c r="L33" s="825"/>
      <c r="M33" s="825"/>
      <c r="N33" s="825"/>
      <c r="O33" s="825"/>
      <c r="P33" s="825"/>
      <c r="Q33" s="826"/>
    </row>
    <row r="34" spans="2:17">
      <c r="B34" s="827"/>
      <c r="C34" s="825"/>
      <c r="D34" s="825"/>
      <c r="E34" s="825"/>
      <c r="F34" s="825"/>
      <c r="G34" s="825"/>
      <c r="H34" s="825"/>
      <c r="I34" s="825"/>
      <c r="J34" s="825"/>
      <c r="K34" s="825"/>
      <c r="L34" s="825"/>
      <c r="M34" s="825"/>
      <c r="N34" s="825"/>
      <c r="O34" s="825"/>
      <c r="P34" s="825"/>
      <c r="Q34" s="826"/>
    </row>
    <row r="35" spans="2:17">
      <c r="B35" s="827"/>
      <c r="C35" s="825"/>
      <c r="D35" s="825"/>
      <c r="E35" s="825"/>
      <c r="F35" s="825"/>
      <c r="G35" s="825"/>
      <c r="H35" s="825"/>
      <c r="I35" s="825"/>
      <c r="J35" s="825"/>
      <c r="K35" s="825"/>
      <c r="L35" s="825"/>
      <c r="M35" s="825"/>
      <c r="N35" s="825"/>
      <c r="O35" s="825"/>
      <c r="P35" s="825"/>
      <c r="Q35" s="826"/>
    </row>
    <row r="36" spans="2:17">
      <c r="B36" s="827"/>
      <c r="C36" s="825"/>
      <c r="D36" s="825"/>
      <c r="E36" s="825"/>
      <c r="F36" s="825"/>
      <c r="G36" s="825"/>
      <c r="H36" s="825"/>
      <c r="I36" s="825"/>
      <c r="J36" s="825"/>
      <c r="K36" s="825"/>
      <c r="L36" s="825"/>
      <c r="M36" s="825"/>
      <c r="N36" s="825"/>
      <c r="O36" s="825"/>
      <c r="P36" s="825"/>
      <c r="Q36" s="826"/>
    </row>
    <row r="37" spans="2:17">
      <c r="B37" s="827"/>
      <c r="C37" s="825"/>
      <c r="D37" s="825"/>
      <c r="E37" s="825"/>
      <c r="F37" s="825"/>
      <c r="G37" s="825"/>
      <c r="H37" s="825"/>
      <c r="I37" s="825"/>
      <c r="J37" s="825"/>
      <c r="K37" s="825"/>
      <c r="L37" s="825"/>
      <c r="M37" s="825"/>
      <c r="N37" s="825"/>
      <c r="O37" s="825"/>
      <c r="P37" s="825"/>
      <c r="Q37" s="826"/>
    </row>
    <row r="38" spans="2:17">
      <c r="B38" s="827"/>
      <c r="C38" s="825"/>
      <c r="D38" s="825"/>
      <c r="E38" s="825"/>
      <c r="F38" s="825"/>
      <c r="G38" s="825"/>
      <c r="H38" s="825"/>
      <c r="I38" s="825"/>
      <c r="J38" s="825"/>
      <c r="K38" s="825"/>
      <c r="L38" s="825"/>
      <c r="M38" s="825"/>
      <c r="N38" s="825"/>
      <c r="O38" s="825"/>
      <c r="P38" s="825"/>
      <c r="Q38" s="826"/>
    </row>
    <row r="39" spans="2:17">
      <c r="B39" s="827"/>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c r="B42" s="827"/>
      <c r="C42" s="825"/>
      <c r="D42" s="825"/>
      <c r="E42" s="825"/>
      <c r="F42" s="825"/>
      <c r="G42" s="825"/>
      <c r="H42" s="825"/>
      <c r="I42" s="825"/>
      <c r="J42" s="825"/>
      <c r="K42" s="825"/>
      <c r="L42" s="825"/>
      <c r="M42" s="825"/>
      <c r="N42" s="825"/>
      <c r="O42" s="825"/>
      <c r="P42" s="825"/>
      <c r="Q42" s="826"/>
    </row>
    <row r="43" spans="2:17" ht="16.2" thickBot="1">
      <c r="B43" s="828"/>
      <c r="C43" s="829"/>
      <c r="D43" s="829"/>
      <c r="E43" s="829"/>
      <c r="F43" s="829"/>
      <c r="G43" s="829"/>
      <c r="H43" s="829"/>
      <c r="I43" s="829"/>
      <c r="J43" s="829"/>
      <c r="K43" s="829"/>
      <c r="L43" s="829"/>
      <c r="M43" s="829"/>
      <c r="N43" s="829"/>
      <c r="O43" s="829"/>
      <c r="P43" s="829"/>
      <c r="Q43" s="830"/>
    </row>
    <row r="44" spans="2:17">
      <c r="B44" s="831" t="s">
        <v>42</v>
      </c>
      <c r="C44" s="832"/>
      <c r="D44" s="832"/>
      <c r="E44" s="832"/>
      <c r="F44" s="832"/>
      <c r="G44" s="832"/>
      <c r="H44" s="832"/>
      <c r="I44" s="832"/>
      <c r="J44" s="832"/>
      <c r="K44" s="832"/>
      <c r="L44" s="832"/>
      <c r="M44" s="832"/>
      <c r="N44" s="832"/>
      <c r="O44" s="832"/>
      <c r="P44" s="832"/>
      <c r="Q44" s="833"/>
    </row>
    <row r="45" spans="2:17">
      <c r="B45" s="834"/>
      <c r="C45" s="835"/>
      <c r="D45" s="835"/>
      <c r="E45" s="835"/>
      <c r="F45" s="835"/>
      <c r="G45" s="835"/>
      <c r="H45" s="835"/>
      <c r="I45" s="835"/>
      <c r="J45" s="835"/>
      <c r="K45" s="835"/>
      <c r="L45" s="835"/>
      <c r="M45" s="835"/>
      <c r="N45" s="835"/>
      <c r="O45" s="835"/>
      <c r="P45" s="835"/>
      <c r="Q45" s="836"/>
    </row>
    <row r="46" spans="2:17">
      <c r="B46" s="797" t="s">
        <v>320</v>
      </c>
      <c r="C46" s="798"/>
      <c r="D46" s="798"/>
      <c r="E46" s="798"/>
      <c r="F46" s="798"/>
      <c r="G46" s="798"/>
      <c r="H46" s="798"/>
      <c r="I46" s="798"/>
      <c r="J46" s="798"/>
      <c r="K46" s="798"/>
      <c r="L46" s="798"/>
      <c r="M46" s="798"/>
      <c r="N46" s="798"/>
      <c r="O46" s="798"/>
      <c r="P46" s="798"/>
      <c r="Q46" s="799"/>
    </row>
    <row r="47" spans="2:17">
      <c r="B47" s="800"/>
      <c r="C47" s="798"/>
      <c r="D47" s="798"/>
      <c r="E47" s="798"/>
      <c r="F47" s="798"/>
      <c r="G47" s="798"/>
      <c r="H47" s="798"/>
      <c r="I47" s="798"/>
      <c r="J47" s="798"/>
      <c r="K47" s="798"/>
      <c r="L47" s="798"/>
      <c r="M47" s="798"/>
      <c r="N47" s="798"/>
      <c r="O47" s="798"/>
      <c r="P47" s="798"/>
      <c r="Q47" s="799"/>
    </row>
    <row r="48" spans="2:17">
      <c r="B48" s="800"/>
      <c r="C48" s="798"/>
      <c r="D48" s="798"/>
      <c r="E48" s="798"/>
      <c r="F48" s="798"/>
      <c r="G48" s="798"/>
      <c r="H48" s="798"/>
      <c r="I48" s="798"/>
      <c r="J48" s="798"/>
      <c r="K48" s="798"/>
      <c r="L48" s="798"/>
      <c r="M48" s="798"/>
      <c r="N48" s="798"/>
      <c r="O48" s="798"/>
      <c r="P48" s="798"/>
      <c r="Q48" s="799"/>
    </row>
    <row r="49" spans="2:17">
      <c r="B49" s="800"/>
      <c r="C49" s="798"/>
      <c r="D49" s="798"/>
      <c r="E49" s="798"/>
      <c r="F49" s="798"/>
      <c r="G49" s="798"/>
      <c r="H49" s="798"/>
      <c r="I49" s="798"/>
      <c r="J49" s="798"/>
      <c r="K49" s="798"/>
      <c r="L49" s="798"/>
      <c r="M49" s="798"/>
      <c r="N49" s="798"/>
      <c r="O49" s="798"/>
      <c r="P49" s="798"/>
      <c r="Q49" s="799"/>
    </row>
    <row r="50" spans="2:17">
      <c r="B50" s="800"/>
      <c r="C50" s="798"/>
      <c r="D50" s="798"/>
      <c r="E50" s="798"/>
      <c r="F50" s="798"/>
      <c r="G50" s="798"/>
      <c r="H50" s="798"/>
      <c r="I50" s="798"/>
      <c r="J50" s="798"/>
      <c r="K50" s="798"/>
      <c r="L50" s="798"/>
      <c r="M50" s="798"/>
      <c r="N50" s="798"/>
      <c r="O50" s="798"/>
      <c r="P50" s="798"/>
      <c r="Q50" s="799"/>
    </row>
    <row r="51" spans="2:17">
      <c r="B51" s="800"/>
      <c r="C51" s="798"/>
      <c r="D51" s="798"/>
      <c r="E51" s="798"/>
      <c r="F51" s="798"/>
      <c r="G51" s="798"/>
      <c r="H51" s="798"/>
      <c r="I51" s="798"/>
      <c r="J51" s="798"/>
      <c r="K51" s="798"/>
      <c r="L51" s="798"/>
      <c r="M51" s="798"/>
      <c r="N51" s="798"/>
      <c r="O51" s="798"/>
      <c r="P51" s="798"/>
      <c r="Q51" s="799"/>
    </row>
    <row r="52" spans="2:17">
      <c r="B52" s="800"/>
      <c r="C52" s="798"/>
      <c r="D52" s="798"/>
      <c r="E52" s="798"/>
      <c r="F52" s="798"/>
      <c r="G52" s="798"/>
      <c r="H52" s="798"/>
      <c r="I52" s="798"/>
      <c r="J52" s="798"/>
      <c r="K52" s="798"/>
      <c r="L52" s="798"/>
      <c r="M52" s="798"/>
      <c r="N52" s="798"/>
      <c r="O52" s="798"/>
      <c r="P52" s="798"/>
      <c r="Q52" s="799"/>
    </row>
    <row r="53" spans="2:17">
      <c r="B53" s="800"/>
      <c r="C53" s="798"/>
      <c r="D53" s="798"/>
      <c r="E53" s="798"/>
      <c r="F53" s="798"/>
      <c r="G53" s="798"/>
      <c r="H53" s="798"/>
      <c r="I53" s="798"/>
      <c r="J53" s="798"/>
      <c r="K53" s="798"/>
      <c r="L53" s="798"/>
      <c r="M53" s="798"/>
      <c r="N53" s="798"/>
      <c r="O53" s="798"/>
      <c r="P53" s="798"/>
      <c r="Q53" s="799"/>
    </row>
    <row r="54" spans="2:17">
      <c r="B54" s="800"/>
      <c r="C54" s="798"/>
      <c r="D54" s="798"/>
      <c r="E54" s="798"/>
      <c r="F54" s="798"/>
      <c r="G54" s="798"/>
      <c r="H54" s="798"/>
      <c r="I54" s="798"/>
      <c r="J54" s="798"/>
      <c r="K54" s="798"/>
      <c r="L54" s="798"/>
      <c r="M54" s="798"/>
      <c r="N54" s="798"/>
      <c r="O54" s="798"/>
      <c r="P54" s="798"/>
      <c r="Q54" s="799"/>
    </row>
    <row r="55" spans="2:17">
      <c r="B55" s="800"/>
      <c r="C55" s="798"/>
      <c r="D55" s="798"/>
      <c r="E55" s="798"/>
      <c r="F55" s="798"/>
      <c r="G55" s="798"/>
      <c r="H55" s="798"/>
      <c r="I55" s="798"/>
      <c r="J55" s="798"/>
      <c r="K55" s="798"/>
      <c r="L55" s="798"/>
      <c r="M55" s="798"/>
      <c r="N55" s="798"/>
      <c r="O55" s="798"/>
      <c r="P55" s="798"/>
      <c r="Q55" s="799"/>
    </row>
    <row r="56" spans="2:17">
      <c r="B56" s="800"/>
      <c r="C56" s="798"/>
      <c r="D56" s="798"/>
      <c r="E56" s="798"/>
      <c r="F56" s="798"/>
      <c r="G56" s="798"/>
      <c r="H56" s="798"/>
      <c r="I56" s="798"/>
      <c r="J56" s="798"/>
      <c r="K56" s="798"/>
      <c r="L56" s="798"/>
      <c r="M56" s="798"/>
      <c r="N56" s="798"/>
      <c r="O56" s="798"/>
      <c r="P56" s="798"/>
      <c r="Q56" s="799"/>
    </row>
    <row r="57" spans="2:17">
      <c r="B57" s="800"/>
      <c r="C57" s="798"/>
      <c r="D57" s="798"/>
      <c r="E57" s="798"/>
      <c r="F57" s="798"/>
      <c r="G57" s="798"/>
      <c r="H57" s="798"/>
      <c r="I57" s="798"/>
      <c r="J57" s="798"/>
      <c r="K57" s="798"/>
      <c r="L57" s="798"/>
      <c r="M57" s="798"/>
      <c r="N57" s="798"/>
      <c r="O57" s="798"/>
      <c r="P57" s="798"/>
      <c r="Q57" s="799"/>
    </row>
    <row r="58" spans="2:17">
      <c r="B58" s="800"/>
      <c r="C58" s="798"/>
      <c r="D58" s="798"/>
      <c r="E58" s="798"/>
      <c r="F58" s="798"/>
      <c r="G58" s="798"/>
      <c r="H58" s="798"/>
      <c r="I58" s="798"/>
      <c r="J58" s="798"/>
      <c r="K58" s="798"/>
      <c r="L58" s="798"/>
      <c r="M58" s="798"/>
      <c r="N58" s="798"/>
      <c r="O58" s="798"/>
      <c r="P58" s="798"/>
      <c r="Q58" s="799"/>
    </row>
    <row r="59" spans="2:17">
      <c r="B59" s="800"/>
      <c r="C59" s="798"/>
      <c r="D59" s="798"/>
      <c r="E59" s="798"/>
      <c r="F59" s="798"/>
      <c r="G59" s="798"/>
      <c r="H59" s="798"/>
      <c r="I59" s="798"/>
      <c r="J59" s="798"/>
      <c r="K59" s="798"/>
      <c r="L59" s="798"/>
      <c r="M59" s="798"/>
      <c r="N59" s="798"/>
      <c r="O59" s="798"/>
      <c r="P59" s="798"/>
      <c r="Q59" s="799"/>
    </row>
    <row r="60" spans="2:17">
      <c r="B60" s="800"/>
      <c r="C60" s="798"/>
      <c r="D60" s="798"/>
      <c r="E60" s="798"/>
      <c r="F60" s="798"/>
      <c r="G60" s="798"/>
      <c r="H60" s="798"/>
      <c r="I60" s="798"/>
      <c r="J60" s="798"/>
      <c r="K60" s="798"/>
      <c r="L60" s="798"/>
      <c r="M60" s="798"/>
      <c r="N60" s="798"/>
      <c r="O60" s="798"/>
      <c r="P60" s="798"/>
      <c r="Q60" s="799"/>
    </row>
    <row r="61" spans="2:17" ht="16.2" thickBot="1">
      <c r="B61" s="801"/>
      <c r="C61" s="802"/>
      <c r="D61" s="802"/>
      <c r="E61" s="802"/>
      <c r="F61" s="802"/>
      <c r="G61" s="802"/>
      <c r="H61" s="802"/>
      <c r="I61" s="802"/>
      <c r="J61" s="802"/>
      <c r="K61" s="802"/>
      <c r="L61" s="802"/>
      <c r="M61" s="802"/>
      <c r="N61" s="802"/>
      <c r="O61" s="802"/>
      <c r="P61" s="802"/>
      <c r="Q61" s="803"/>
    </row>
    <row r="62" spans="2:17">
      <c r="B62" s="804" t="s">
        <v>43</v>
      </c>
      <c r="C62" s="805"/>
      <c r="D62" s="805"/>
      <c r="E62" s="805"/>
      <c r="F62" s="805"/>
      <c r="G62" s="805"/>
      <c r="H62" s="805"/>
      <c r="I62" s="805"/>
      <c r="J62" s="805"/>
      <c r="K62" s="805"/>
      <c r="L62" s="805"/>
      <c r="M62" s="805"/>
      <c r="N62" s="805"/>
      <c r="O62" s="805"/>
      <c r="P62" s="805"/>
      <c r="Q62" s="806"/>
    </row>
    <row r="63" spans="2:17">
      <c r="B63" s="807"/>
      <c r="C63" s="808"/>
      <c r="D63" s="808"/>
      <c r="E63" s="808"/>
      <c r="F63" s="808"/>
      <c r="G63" s="808"/>
      <c r="H63" s="808"/>
      <c r="I63" s="808"/>
      <c r="J63" s="808"/>
      <c r="K63" s="808"/>
      <c r="L63" s="808"/>
      <c r="M63" s="808"/>
      <c r="N63" s="808"/>
      <c r="O63" s="808"/>
      <c r="P63" s="808"/>
      <c r="Q63" s="809"/>
    </row>
    <row r="64" spans="2:17" ht="24.9" customHeight="1">
      <c r="B64" s="810" t="s">
        <v>370</v>
      </c>
      <c r="C64" s="798"/>
      <c r="D64" s="798"/>
      <c r="E64" s="798"/>
      <c r="F64" s="798"/>
      <c r="G64" s="798"/>
      <c r="H64" s="798"/>
      <c r="I64" s="798"/>
      <c r="J64" s="798"/>
      <c r="K64" s="798"/>
      <c r="L64" s="798"/>
      <c r="M64" s="798"/>
      <c r="N64" s="798"/>
      <c r="O64" s="798"/>
      <c r="P64" s="798"/>
      <c r="Q64" s="799"/>
    </row>
    <row r="65" spans="2:17" ht="15" customHeight="1">
      <c r="B65" s="800"/>
      <c r="C65" s="798"/>
      <c r="D65" s="798"/>
      <c r="E65" s="798"/>
      <c r="F65" s="798"/>
      <c r="G65" s="798"/>
      <c r="H65" s="798"/>
      <c r="I65" s="798"/>
      <c r="J65" s="798"/>
      <c r="K65" s="798"/>
      <c r="L65" s="798"/>
      <c r="M65" s="798"/>
      <c r="N65" s="798"/>
      <c r="O65" s="798"/>
      <c r="P65" s="798"/>
      <c r="Q65" s="799"/>
    </row>
    <row r="66" spans="2:17" ht="15" customHeight="1">
      <c r="B66" s="800"/>
      <c r="C66" s="798"/>
      <c r="D66" s="798"/>
      <c r="E66" s="798"/>
      <c r="F66" s="798"/>
      <c r="G66" s="798"/>
      <c r="H66" s="798"/>
      <c r="I66" s="798"/>
      <c r="J66" s="798"/>
      <c r="K66" s="798"/>
      <c r="L66" s="798"/>
      <c r="M66" s="798"/>
      <c r="N66" s="798"/>
      <c r="O66" s="798"/>
      <c r="P66" s="798"/>
      <c r="Q66" s="799"/>
    </row>
    <row r="67" spans="2:17" ht="15" customHeight="1">
      <c r="B67" s="800"/>
      <c r="C67" s="798"/>
      <c r="D67" s="798"/>
      <c r="E67" s="798"/>
      <c r="F67" s="798"/>
      <c r="G67" s="798"/>
      <c r="H67" s="798"/>
      <c r="I67" s="798"/>
      <c r="J67" s="798"/>
      <c r="K67" s="798"/>
      <c r="L67" s="798"/>
      <c r="M67" s="798"/>
      <c r="N67" s="798"/>
      <c r="O67" s="798"/>
      <c r="P67" s="798"/>
      <c r="Q67" s="799"/>
    </row>
    <row r="68" spans="2:17" ht="15" customHeight="1">
      <c r="B68" s="800"/>
      <c r="C68" s="798"/>
      <c r="D68" s="798"/>
      <c r="E68" s="798"/>
      <c r="F68" s="798"/>
      <c r="G68" s="798"/>
      <c r="H68" s="798"/>
      <c r="I68" s="798"/>
      <c r="J68" s="798"/>
      <c r="K68" s="798"/>
      <c r="L68" s="798"/>
      <c r="M68" s="798"/>
      <c r="N68" s="798"/>
      <c r="O68" s="798"/>
      <c r="P68" s="798"/>
      <c r="Q68" s="799"/>
    </row>
    <row r="69" spans="2:17" ht="15.9" customHeight="1" thickBot="1">
      <c r="B69" s="801"/>
      <c r="C69" s="802"/>
      <c r="D69" s="802"/>
      <c r="E69" s="802"/>
      <c r="F69" s="802"/>
      <c r="G69" s="802"/>
      <c r="H69" s="802"/>
      <c r="I69" s="802"/>
      <c r="J69" s="802"/>
      <c r="K69" s="802"/>
      <c r="L69" s="802"/>
      <c r="M69" s="802"/>
      <c r="N69" s="802"/>
      <c r="O69" s="802"/>
      <c r="P69" s="802"/>
      <c r="Q69" s="803"/>
    </row>
    <row r="70" spans="2:17" ht="15" customHeight="1">
      <c r="B70" s="804" t="s">
        <v>44</v>
      </c>
      <c r="C70" s="805"/>
      <c r="D70" s="805"/>
      <c r="E70" s="805"/>
      <c r="F70" s="805"/>
      <c r="G70" s="805"/>
      <c r="H70" s="805"/>
      <c r="I70" s="805"/>
      <c r="J70" s="805"/>
      <c r="K70" s="805"/>
      <c r="L70" s="805"/>
      <c r="M70" s="805"/>
      <c r="N70" s="805"/>
      <c r="O70" s="805"/>
      <c r="P70" s="805"/>
      <c r="Q70" s="806"/>
    </row>
    <row r="71" spans="2:17" ht="24.9" customHeight="1" thickBot="1">
      <c r="B71" s="807"/>
      <c r="C71" s="808"/>
      <c r="D71" s="808"/>
      <c r="E71" s="808"/>
      <c r="F71" s="808"/>
      <c r="G71" s="808"/>
      <c r="H71" s="808"/>
      <c r="I71" s="808"/>
      <c r="J71" s="808"/>
      <c r="K71" s="808"/>
      <c r="L71" s="808"/>
      <c r="M71" s="808"/>
      <c r="N71" s="808"/>
      <c r="O71" s="808"/>
      <c r="P71" s="808"/>
      <c r="Q71" s="809"/>
    </row>
    <row r="72" spans="2:17" ht="24.9" customHeight="1">
      <c r="B72" s="379"/>
      <c r="C72" s="482" t="s">
        <v>14</v>
      </c>
      <c r="D72" s="483"/>
      <c r="E72" s="876" t="s">
        <v>308</v>
      </c>
      <c r="F72" s="876"/>
      <c r="G72" s="876"/>
      <c r="H72" s="483"/>
      <c r="I72" s="877" t="s">
        <v>309</v>
      </c>
      <c r="J72" s="877"/>
      <c r="K72" s="878"/>
      <c r="Q72" s="380"/>
    </row>
    <row r="73" spans="2:17" ht="24.9" customHeight="1">
      <c r="B73" s="379"/>
      <c r="C73" s="484"/>
      <c r="D73" s="485"/>
      <c r="E73" s="486"/>
      <c r="F73" s="486"/>
      <c r="G73" s="486"/>
      <c r="H73" s="485"/>
      <c r="I73" s="645"/>
      <c r="J73" s="645"/>
      <c r="K73" s="487"/>
      <c r="Q73" s="380"/>
    </row>
    <row r="74" spans="2:17" ht="24.9" customHeight="1">
      <c r="B74" s="379"/>
      <c r="C74" s="879" t="str">
        <f>'Procurement $ by  Work Package'!B4</f>
        <v>2.04.02.01</v>
      </c>
      <c r="D74" s="880"/>
      <c r="E74" s="881" t="str">
        <f>'Procurement $ by  Work Package'!C4</f>
        <v>Magnet Cryo, Electrical &amp; Control Structural Support in IR</v>
      </c>
      <c r="F74" s="881"/>
      <c r="G74" s="881"/>
      <c r="H74" s="488"/>
      <c r="I74" s="882">
        <f>'Procurement $ by  Work Package'!D4</f>
        <v>50000</v>
      </c>
      <c r="J74" s="882"/>
      <c r="K74" s="883"/>
      <c r="Q74" s="380"/>
    </row>
    <row r="75" spans="2:17" ht="24.9" customHeight="1">
      <c r="B75" s="379"/>
      <c r="C75" s="879" t="str">
        <f>'Procurement $ by  Work Package'!B5</f>
        <v>2.04.02.02</v>
      </c>
      <c r="D75" s="880"/>
      <c r="E75" s="881" t="str">
        <f>'Procurement $ by  Work Package'!C5</f>
        <v>Beampipe/Vacuum Work Package</v>
      </c>
      <c r="F75" s="881"/>
      <c r="G75" s="881"/>
      <c r="H75" s="488"/>
      <c r="I75" s="882">
        <f>'Procurement $ by  Work Package'!D5</f>
        <v>50000</v>
      </c>
      <c r="J75" s="882"/>
      <c r="K75" s="883"/>
      <c r="Q75" s="380"/>
    </row>
    <row r="76" spans="2:17" ht="24.9" customHeight="1">
      <c r="B76" s="379"/>
      <c r="C76" s="879" t="str">
        <f>'Procurement $ by  Work Package'!B6</f>
        <v>2.04.02.03</v>
      </c>
      <c r="D76" s="880"/>
      <c r="E76" s="881" t="str">
        <f>'Procurement $ by  Work Package'!C6</f>
        <v>IR HVAC Work Package</v>
      </c>
      <c r="F76" s="881"/>
      <c r="G76" s="881"/>
      <c r="H76" s="488"/>
      <c r="I76" s="882">
        <f>'Procurement $ by  Work Package'!D6</f>
        <v>35000</v>
      </c>
      <c r="J76" s="882"/>
      <c r="K76" s="883"/>
      <c r="M76"/>
      <c r="Q76" s="380"/>
    </row>
    <row r="77" spans="2:17" ht="15" customHeight="1">
      <c r="B77" s="379"/>
      <c r="C77" s="879" t="str">
        <f>'Procurement $ by  Work Package'!B7</f>
        <v>2.04.02.04</v>
      </c>
      <c r="D77" s="880"/>
      <c r="E77" s="881" t="str">
        <f>'Procurement $ by  Work Package'!C7</f>
        <v xml:space="preserve"> IR Electronics Cooling Water Distribution System Work Package</v>
      </c>
      <c r="F77" s="881"/>
      <c r="G77" s="881"/>
      <c r="H77" s="488"/>
      <c r="I77" s="882">
        <f>'Procurement $ by  Work Package'!D7</f>
        <v>65000</v>
      </c>
      <c r="J77" s="882"/>
      <c r="K77" s="883"/>
      <c r="Q77" s="380"/>
    </row>
    <row r="78" spans="2:17" ht="15.9" customHeight="1">
      <c r="B78" s="379"/>
      <c r="C78" s="879" t="str">
        <f>'Procurement $ by  Work Package'!B8</f>
        <v>2.04.02.05</v>
      </c>
      <c r="D78" s="880"/>
      <c r="E78" s="881" t="str">
        <f>'Procurement $ by  Work Package'!C8</f>
        <v>IR/AH Safety Subsystems Components Work Package</v>
      </c>
      <c r="F78" s="881"/>
      <c r="G78" s="881"/>
      <c r="H78" s="488"/>
      <c r="I78" s="882">
        <f>'Procurement $ by  Work Package'!D8</f>
        <v>32000</v>
      </c>
      <c r="J78" s="882"/>
      <c r="K78" s="883"/>
      <c r="Q78" s="380"/>
    </row>
    <row r="79" spans="2:17" ht="15" customHeight="1">
      <c r="B79" s="379"/>
      <c r="C79" s="879" t="str">
        <f>'Procurement $ by  Work Package'!B9</f>
        <v>2.04.02.06</v>
      </c>
      <c r="D79" s="880"/>
      <c r="E79" s="881" t="str">
        <f>'Procurement $ by  Work Package'!C9</f>
        <v>Assembly Hall Modifications</v>
      </c>
      <c r="F79" s="881"/>
      <c r="G79" s="881"/>
      <c r="H79" s="488"/>
      <c r="I79" s="882">
        <f>'Procurement $ by  Work Package'!D9</f>
        <v>10000</v>
      </c>
      <c r="J79" s="882"/>
      <c r="K79" s="883"/>
      <c r="Q79" s="380"/>
    </row>
    <row r="80" spans="2:17" ht="15" customHeight="1">
      <c r="B80" s="379"/>
      <c r="C80" s="879"/>
      <c r="D80" s="880"/>
      <c r="E80" s="884" t="s">
        <v>386</v>
      </c>
      <c r="F80" s="885"/>
      <c r="G80" s="885"/>
      <c r="H80" s="885"/>
      <c r="I80" s="485"/>
      <c r="J80" s="489">
        <f>SUM(I74:K79)</f>
        <v>242000</v>
      </c>
      <c r="K80" s="490"/>
      <c r="Q80" s="380"/>
    </row>
    <row r="81" spans="2:17" ht="24.9" customHeight="1" thickBot="1">
      <c r="B81" s="379"/>
      <c r="C81" s="491"/>
      <c r="D81" s="492"/>
      <c r="E81" s="492"/>
      <c r="F81" s="492"/>
      <c r="G81" s="492"/>
      <c r="H81" s="492"/>
      <c r="I81" s="492"/>
      <c r="J81" s="492"/>
      <c r="K81" s="493"/>
      <c r="Q81" s="380"/>
    </row>
    <row r="82" spans="2:17" ht="15" customHeight="1" thickBot="1">
      <c r="B82" s="383"/>
      <c r="C82" s="381"/>
      <c r="D82" s="381"/>
      <c r="E82" s="381"/>
      <c r="F82" s="381"/>
      <c r="G82" s="381"/>
      <c r="H82" s="381"/>
      <c r="I82" s="381"/>
      <c r="J82" s="381"/>
      <c r="K82" s="381"/>
      <c r="L82" s="381"/>
      <c r="M82" s="381"/>
      <c r="N82" s="381"/>
      <c r="O82" s="381"/>
      <c r="P82" s="381"/>
      <c r="Q82" s="384"/>
    </row>
    <row r="83" spans="2:17" ht="15" customHeight="1">
      <c r="B83" s="804" t="s">
        <v>339</v>
      </c>
      <c r="C83" s="805"/>
      <c r="D83" s="805"/>
      <c r="E83" s="805"/>
      <c r="F83" s="805"/>
      <c r="G83" s="805"/>
      <c r="H83" s="805"/>
      <c r="I83" s="805"/>
      <c r="J83" s="805"/>
      <c r="K83" s="805"/>
      <c r="L83" s="805"/>
      <c r="M83" s="805"/>
      <c r="N83" s="805"/>
      <c r="O83" s="805"/>
      <c r="P83" s="805"/>
      <c r="Q83" s="806"/>
    </row>
    <row r="84" spans="2:17" ht="15" customHeight="1">
      <c r="B84" s="807"/>
      <c r="C84" s="808"/>
      <c r="D84" s="808"/>
      <c r="E84" s="808"/>
      <c r="F84" s="808"/>
      <c r="G84" s="808"/>
      <c r="H84" s="808"/>
      <c r="I84" s="808"/>
      <c r="J84" s="808"/>
      <c r="K84" s="808"/>
      <c r="L84" s="808"/>
      <c r="M84" s="808"/>
      <c r="N84" s="808"/>
      <c r="O84" s="808"/>
      <c r="P84" s="808"/>
      <c r="Q84" s="809"/>
    </row>
    <row r="85" spans="2:17" ht="15" customHeight="1">
      <c r="B85" s="886" t="s">
        <v>358</v>
      </c>
      <c r="C85" s="887"/>
      <c r="D85" s="887"/>
      <c r="E85" s="887"/>
      <c r="F85" s="887"/>
      <c r="G85" s="887"/>
      <c r="H85" s="887"/>
      <c r="I85" s="887"/>
      <c r="J85" s="887"/>
      <c r="K85" s="887"/>
      <c r="L85" s="887"/>
      <c r="M85" s="887"/>
      <c r="N85" s="887"/>
      <c r="O85" s="887"/>
      <c r="P85" s="887"/>
      <c r="Q85" s="888"/>
    </row>
    <row r="86" spans="2:17" ht="15" customHeight="1">
      <c r="B86" s="886"/>
      <c r="C86" s="887"/>
      <c r="D86" s="887"/>
      <c r="E86" s="887"/>
      <c r="F86" s="887"/>
      <c r="G86" s="887"/>
      <c r="H86" s="887"/>
      <c r="I86" s="887"/>
      <c r="J86" s="887"/>
      <c r="K86" s="887"/>
      <c r="L86" s="887"/>
      <c r="M86" s="887"/>
      <c r="N86" s="887"/>
      <c r="O86" s="887"/>
      <c r="P86" s="887"/>
      <c r="Q86" s="888"/>
    </row>
    <row r="87" spans="2:17" ht="15.9" customHeight="1">
      <c r="B87" s="886"/>
      <c r="C87" s="887"/>
      <c r="D87" s="887"/>
      <c r="E87" s="887"/>
      <c r="F87" s="887"/>
      <c r="G87" s="887"/>
      <c r="H87" s="887"/>
      <c r="I87" s="887"/>
      <c r="J87" s="887"/>
      <c r="K87" s="887"/>
      <c r="L87" s="887"/>
      <c r="M87" s="887"/>
      <c r="N87" s="887"/>
      <c r="O87" s="887"/>
      <c r="P87" s="887"/>
      <c r="Q87" s="888"/>
    </row>
    <row r="88" spans="2:17">
      <c r="B88" s="886"/>
      <c r="C88" s="887"/>
      <c r="D88" s="887"/>
      <c r="E88" s="887"/>
      <c r="F88" s="887"/>
      <c r="G88" s="887"/>
      <c r="H88" s="887"/>
      <c r="I88" s="887"/>
      <c r="J88" s="887"/>
      <c r="K88" s="887"/>
      <c r="L88" s="887"/>
      <c r="M88" s="887"/>
      <c r="N88" s="887"/>
      <c r="O88" s="887"/>
      <c r="P88" s="887"/>
      <c r="Q88" s="888"/>
    </row>
    <row r="89" spans="2:17" ht="24.9" customHeight="1">
      <c r="B89" s="886"/>
      <c r="C89" s="887"/>
      <c r="D89" s="887"/>
      <c r="E89" s="887"/>
      <c r="F89" s="887"/>
      <c r="G89" s="887"/>
      <c r="H89" s="887"/>
      <c r="I89" s="887"/>
      <c r="J89" s="887"/>
      <c r="K89" s="887"/>
      <c r="L89" s="887"/>
      <c r="M89" s="887"/>
      <c r="N89" s="887"/>
      <c r="O89" s="887"/>
      <c r="P89" s="887"/>
      <c r="Q89" s="888"/>
    </row>
    <row r="90" spans="2:17" ht="24.9" customHeight="1">
      <c r="B90" s="886"/>
      <c r="C90" s="887"/>
      <c r="D90" s="887"/>
      <c r="E90" s="887"/>
      <c r="F90" s="887"/>
      <c r="G90" s="887"/>
      <c r="H90" s="887"/>
      <c r="I90" s="887"/>
      <c r="J90" s="887"/>
      <c r="K90" s="887"/>
      <c r="L90" s="887"/>
      <c r="M90" s="887"/>
      <c r="N90" s="887"/>
      <c r="O90" s="887"/>
      <c r="P90" s="887"/>
      <c r="Q90" s="888"/>
    </row>
    <row r="91" spans="2:17" ht="24.9" customHeight="1" thickBot="1">
      <c r="B91" s="886"/>
      <c r="C91" s="887"/>
      <c r="D91" s="887"/>
      <c r="E91" s="887"/>
      <c r="F91" s="887"/>
      <c r="G91" s="887"/>
      <c r="H91" s="887"/>
      <c r="I91" s="887"/>
      <c r="J91" s="887"/>
      <c r="K91" s="887"/>
      <c r="L91" s="887"/>
      <c r="M91" s="887"/>
      <c r="N91" s="887"/>
      <c r="O91" s="887"/>
      <c r="P91" s="887"/>
      <c r="Q91" s="888"/>
    </row>
    <row r="92" spans="2:17" ht="15.9" customHeight="1">
      <c r="B92" s="494"/>
      <c r="C92" s="889" t="str">
        <f>"Bottoms Up Composite Labor estimate uncertainty for WBS #"  &amp;'Facility Support Cntrl Account'!B7&amp;": "&amp;'Facility Support Cntrl Account'!C7</f>
        <v>Bottoms Up Composite Labor estimate uncertainty for WBS #2.04.02: Facility Support Systems</v>
      </c>
      <c r="D92" s="890"/>
      <c r="E92" s="890"/>
      <c r="F92" s="890"/>
      <c r="G92" s="890"/>
      <c r="H92" s="890"/>
      <c r="I92" s="495"/>
      <c r="J92" s="890" t="s">
        <v>340</v>
      </c>
      <c r="K92" s="890"/>
      <c r="L92" s="496">
        <f>'Facility Support Cntrl Account'!CD7</f>
        <v>0.25000000000000006</v>
      </c>
      <c r="M92" s="365"/>
      <c r="N92" s="365"/>
      <c r="O92" s="365"/>
      <c r="P92" s="365"/>
      <c r="Q92" s="497"/>
    </row>
    <row r="93" spans="2:17" ht="9" customHeight="1">
      <c r="B93" s="494"/>
      <c r="C93" s="891"/>
      <c r="D93" s="892"/>
      <c r="E93" s="892"/>
      <c r="F93" s="892"/>
      <c r="G93" s="892"/>
      <c r="H93" s="892"/>
      <c r="I93" s="498"/>
      <c r="J93" s="646"/>
      <c r="K93" s="646"/>
      <c r="L93" s="499"/>
      <c r="M93" s="365"/>
      <c r="N93" s="365"/>
      <c r="O93" s="365"/>
      <c r="P93" s="365"/>
      <c r="Q93" s="497"/>
    </row>
    <row r="94" spans="2:17" ht="33.9" customHeight="1" thickBot="1">
      <c r="B94" s="494"/>
      <c r="C94" s="893"/>
      <c r="D94" s="894"/>
      <c r="E94" s="894"/>
      <c r="F94" s="894"/>
      <c r="G94" s="894"/>
      <c r="H94" s="894"/>
      <c r="I94" s="500"/>
      <c r="J94" s="894" t="s">
        <v>341</v>
      </c>
      <c r="K94" s="894"/>
      <c r="L94" s="501">
        <f>'Facility Support Cntrl Account'!CE7</f>
        <v>0.31632231404958677</v>
      </c>
      <c r="M94" s="365"/>
      <c r="N94" s="365"/>
      <c r="O94" s="365"/>
      <c r="P94" s="365"/>
      <c r="Q94" s="497"/>
    </row>
    <row r="95" spans="2:17" ht="33.9" customHeight="1" thickBot="1">
      <c r="B95" s="502"/>
      <c r="C95" s="503"/>
      <c r="D95" s="503"/>
      <c r="E95" s="503"/>
      <c r="F95" s="503"/>
      <c r="G95" s="503"/>
      <c r="H95" s="503"/>
      <c r="I95" s="503"/>
      <c r="J95" s="503"/>
      <c r="K95" s="503"/>
      <c r="L95" s="503"/>
      <c r="M95" s="503"/>
      <c r="N95" s="503"/>
      <c r="O95" s="503"/>
      <c r="P95" s="503"/>
      <c r="Q95" s="504"/>
    </row>
    <row r="96" spans="2:17" ht="33.9" customHeight="1"/>
    <row r="97" ht="33.9" customHeight="1"/>
    <row r="98" ht="33.9" customHeight="1"/>
    <row r="99" ht="15" customHeight="1"/>
    <row r="100" ht="15.9" customHeight="1"/>
  </sheetData>
  <mergeCells count="51">
    <mergeCell ref="B83:Q84"/>
    <mergeCell ref="B85:Q91"/>
    <mergeCell ref="C92:H94"/>
    <mergeCell ref="J92:K92"/>
    <mergeCell ref="J94:K94"/>
    <mergeCell ref="C80:D80"/>
    <mergeCell ref="E80:H80"/>
    <mergeCell ref="C79:D79"/>
    <mergeCell ref="E79:G79"/>
    <mergeCell ref="I79:K79"/>
    <mergeCell ref="C77:D77"/>
    <mergeCell ref="E77:G77"/>
    <mergeCell ref="I77:K77"/>
    <mergeCell ref="C78:D78"/>
    <mergeCell ref="E78:G78"/>
    <mergeCell ref="I78:K78"/>
    <mergeCell ref="C75:D75"/>
    <mergeCell ref="E75:G75"/>
    <mergeCell ref="I75:K75"/>
    <mergeCell ref="C76:D76"/>
    <mergeCell ref="E76:G76"/>
    <mergeCell ref="I76:K76"/>
    <mergeCell ref="B70:Q71"/>
    <mergeCell ref="E72:G72"/>
    <mergeCell ref="I72:K72"/>
    <mergeCell ref="C74:D74"/>
    <mergeCell ref="E74:G74"/>
    <mergeCell ref="I74:K74"/>
    <mergeCell ref="F2:L7"/>
    <mergeCell ref="M2:M3"/>
    <mergeCell ref="N2:Q3"/>
    <mergeCell ref="M4:M5"/>
    <mergeCell ref="N4:Q5"/>
    <mergeCell ref="M6:M7"/>
    <mergeCell ref="N6:Q7"/>
    <mergeCell ref="B8:F8"/>
    <mergeCell ref="G8:M8"/>
    <mergeCell ref="N8:Q8"/>
    <mergeCell ref="B9:F10"/>
    <mergeCell ref="G9:M10"/>
    <mergeCell ref="N9:Q10"/>
    <mergeCell ref="C11:F11"/>
    <mergeCell ref="B46:Q61"/>
    <mergeCell ref="B62:Q63"/>
    <mergeCell ref="B64:Q69"/>
    <mergeCell ref="B12:Q12"/>
    <mergeCell ref="B13:Q17"/>
    <mergeCell ref="B18:Q18"/>
    <mergeCell ref="B31:Q31"/>
    <mergeCell ref="B32:Q43"/>
    <mergeCell ref="B44:Q45"/>
  </mergeCells>
  <hyperlinks>
    <hyperlink ref="B32" location="'Facility Support Cntrl Account'!A1" display="(click here to see the details of the labor and material cost estimate for this control account)" xr:uid="{00000000-0004-0000-0300-000000000000}"/>
    <hyperlink ref="C32" location="'Facility Support Cntrl Account'!A1" display="'Facility Support Cntrl Account'!A1" xr:uid="{00000000-0004-0000-0300-000001000000}"/>
    <hyperlink ref="D32" location="'Facility Support Cntrl Account'!A1" display="'Facility Support Cntrl Account'!A1" xr:uid="{00000000-0004-0000-0300-000002000000}"/>
    <hyperlink ref="E32" location="'Facility Support Cntrl Account'!A1" display="'Facility Support Cntrl Account'!A1" xr:uid="{00000000-0004-0000-0300-000003000000}"/>
    <hyperlink ref="F32" location="'Facility Support Cntrl Account'!A1" display="'Facility Support Cntrl Account'!A1" xr:uid="{00000000-0004-0000-0300-000004000000}"/>
    <hyperlink ref="G32" location="'Facility Support Cntrl Account'!A1" display="'Facility Support Cntrl Account'!A1" xr:uid="{00000000-0004-0000-0300-000005000000}"/>
    <hyperlink ref="H32" location="'Facility Support Cntrl Account'!A1" display="'Facility Support Cntrl Account'!A1" xr:uid="{00000000-0004-0000-0300-000006000000}"/>
    <hyperlink ref="I32" location="'Facility Support Cntrl Account'!A1" display="'Facility Support Cntrl Account'!A1" xr:uid="{00000000-0004-0000-0300-000007000000}"/>
    <hyperlink ref="J32" location="'Facility Support Cntrl Account'!A1" display="'Facility Support Cntrl Account'!A1" xr:uid="{00000000-0004-0000-0300-000008000000}"/>
    <hyperlink ref="K32" location="'Facility Support Cntrl Account'!A1" display="'Facility Support Cntrl Account'!A1" xr:uid="{00000000-0004-0000-0300-000009000000}"/>
    <hyperlink ref="L32" location="'Facility Support Cntrl Account'!A1" display="'Facility Support Cntrl Account'!A1" xr:uid="{00000000-0004-0000-0300-00000A000000}"/>
    <hyperlink ref="M32" location="'Facility Support Cntrl Account'!A1" display="'Facility Support Cntrl Account'!A1" xr:uid="{00000000-0004-0000-0300-00000B000000}"/>
    <hyperlink ref="N32" location="'Facility Support Cntrl Account'!A1" display="'Facility Support Cntrl Account'!A1" xr:uid="{00000000-0004-0000-0300-00000C000000}"/>
    <hyperlink ref="O32" location="'Facility Support Cntrl Account'!A1" display="'Facility Support Cntrl Account'!A1" xr:uid="{00000000-0004-0000-0300-00000D000000}"/>
    <hyperlink ref="P32" location="'Facility Support Cntrl Account'!A1" display="'Facility Support Cntrl Account'!A1" xr:uid="{00000000-0004-0000-0300-00000E000000}"/>
    <hyperlink ref="Q32" location="'Facility Support Cntrl Account'!A1" display="'Facility Support Cntrl Account'!A1" xr:uid="{00000000-0004-0000-0300-00000F000000}"/>
    <hyperlink ref="B33" location="'Facility Support Cntrl Account'!A1" display="'Facility Support Cntrl Account'!A1" xr:uid="{00000000-0004-0000-0300-000010000000}"/>
    <hyperlink ref="C33" location="'Facility Support Cntrl Account'!A1" display="'Facility Support Cntrl Account'!A1" xr:uid="{00000000-0004-0000-0300-000011000000}"/>
    <hyperlink ref="D33" location="'Facility Support Cntrl Account'!A1" display="'Facility Support Cntrl Account'!A1" xr:uid="{00000000-0004-0000-0300-000012000000}"/>
    <hyperlink ref="E33" location="'Facility Support Cntrl Account'!A1" display="'Facility Support Cntrl Account'!A1" xr:uid="{00000000-0004-0000-0300-000013000000}"/>
    <hyperlink ref="F33" location="'Facility Support Cntrl Account'!A1" display="'Facility Support Cntrl Account'!A1" xr:uid="{00000000-0004-0000-0300-000014000000}"/>
    <hyperlink ref="G33" location="'Facility Support Cntrl Account'!A1" display="'Facility Support Cntrl Account'!A1" xr:uid="{00000000-0004-0000-0300-000015000000}"/>
    <hyperlink ref="H33" location="'Facility Support Cntrl Account'!A1" display="'Facility Support Cntrl Account'!A1" xr:uid="{00000000-0004-0000-0300-000016000000}"/>
    <hyperlink ref="I33" location="'Facility Support Cntrl Account'!A1" display="'Facility Support Cntrl Account'!A1" xr:uid="{00000000-0004-0000-0300-000017000000}"/>
    <hyperlink ref="J33" location="'Facility Support Cntrl Account'!A1" display="'Facility Support Cntrl Account'!A1" xr:uid="{00000000-0004-0000-0300-000018000000}"/>
    <hyperlink ref="K33" location="'Facility Support Cntrl Account'!A1" display="'Facility Support Cntrl Account'!A1" xr:uid="{00000000-0004-0000-0300-000019000000}"/>
    <hyperlink ref="L33" location="'Facility Support Cntrl Account'!A1" display="'Facility Support Cntrl Account'!A1" xr:uid="{00000000-0004-0000-0300-00001A000000}"/>
    <hyperlink ref="M33" location="'Facility Support Cntrl Account'!A1" display="'Facility Support Cntrl Account'!A1" xr:uid="{00000000-0004-0000-0300-00001B000000}"/>
    <hyperlink ref="N33" location="'Facility Support Cntrl Account'!A1" display="'Facility Support Cntrl Account'!A1" xr:uid="{00000000-0004-0000-0300-00001C000000}"/>
    <hyperlink ref="O33" location="'Facility Support Cntrl Account'!A1" display="'Facility Support Cntrl Account'!A1" xr:uid="{00000000-0004-0000-0300-00001D000000}"/>
    <hyperlink ref="P33" location="'Facility Support Cntrl Account'!A1" display="'Facility Support Cntrl Account'!A1" xr:uid="{00000000-0004-0000-0300-00001E000000}"/>
    <hyperlink ref="Q33" location="'Facility Support Cntrl Account'!A1" display="'Facility Support Cntrl Account'!A1" xr:uid="{00000000-0004-0000-0300-00001F000000}"/>
    <hyperlink ref="B34" location="'Facility Support Cntrl Account'!A1" display="'Facility Support Cntrl Account'!A1" xr:uid="{00000000-0004-0000-0300-000020000000}"/>
    <hyperlink ref="C34" location="'Facility Support Cntrl Account'!A1" display="'Facility Support Cntrl Account'!A1" xr:uid="{00000000-0004-0000-0300-000021000000}"/>
    <hyperlink ref="D34" location="'Facility Support Cntrl Account'!A1" display="'Facility Support Cntrl Account'!A1" xr:uid="{00000000-0004-0000-0300-000022000000}"/>
    <hyperlink ref="E34" location="'Facility Support Cntrl Account'!A1" display="'Facility Support Cntrl Account'!A1" xr:uid="{00000000-0004-0000-0300-000023000000}"/>
    <hyperlink ref="F34" location="'Facility Support Cntrl Account'!A1" display="'Facility Support Cntrl Account'!A1" xr:uid="{00000000-0004-0000-0300-000024000000}"/>
    <hyperlink ref="G34" location="'Facility Support Cntrl Account'!A1" display="'Facility Support Cntrl Account'!A1" xr:uid="{00000000-0004-0000-0300-000025000000}"/>
    <hyperlink ref="H34" location="'Facility Support Cntrl Account'!A1" display="'Facility Support Cntrl Account'!A1" xr:uid="{00000000-0004-0000-0300-000026000000}"/>
    <hyperlink ref="I34" location="'Facility Support Cntrl Account'!A1" display="'Facility Support Cntrl Account'!A1" xr:uid="{00000000-0004-0000-0300-000027000000}"/>
    <hyperlink ref="J34" location="'Facility Support Cntrl Account'!A1" display="'Facility Support Cntrl Account'!A1" xr:uid="{00000000-0004-0000-0300-000028000000}"/>
    <hyperlink ref="K34" location="'Facility Support Cntrl Account'!A1" display="'Facility Support Cntrl Account'!A1" xr:uid="{00000000-0004-0000-0300-000029000000}"/>
    <hyperlink ref="L34" location="'Facility Support Cntrl Account'!A1" display="'Facility Support Cntrl Account'!A1" xr:uid="{00000000-0004-0000-0300-00002A000000}"/>
    <hyperlink ref="M34" location="'Facility Support Cntrl Account'!A1" display="'Facility Support Cntrl Account'!A1" xr:uid="{00000000-0004-0000-0300-00002B000000}"/>
    <hyperlink ref="N34" location="'Facility Support Cntrl Account'!A1" display="'Facility Support Cntrl Account'!A1" xr:uid="{00000000-0004-0000-0300-00002C000000}"/>
    <hyperlink ref="O34" location="'Facility Support Cntrl Account'!A1" display="'Facility Support Cntrl Account'!A1" xr:uid="{00000000-0004-0000-0300-00002D000000}"/>
    <hyperlink ref="P34" location="'Facility Support Cntrl Account'!A1" display="'Facility Support Cntrl Account'!A1" xr:uid="{00000000-0004-0000-0300-00002E000000}"/>
    <hyperlink ref="Q34" location="'Facility Support Cntrl Account'!A1" display="'Facility Support Cntrl Account'!A1" xr:uid="{00000000-0004-0000-0300-00002F000000}"/>
    <hyperlink ref="B35" location="'Facility Support Cntrl Account'!A1" display="'Facility Support Cntrl Account'!A1" xr:uid="{00000000-0004-0000-0300-000030000000}"/>
    <hyperlink ref="C35" location="'Facility Support Cntrl Account'!A1" display="'Facility Support Cntrl Account'!A1" xr:uid="{00000000-0004-0000-0300-000031000000}"/>
    <hyperlink ref="D35" location="'Facility Support Cntrl Account'!A1" display="'Facility Support Cntrl Account'!A1" xr:uid="{00000000-0004-0000-0300-000032000000}"/>
    <hyperlink ref="E35" location="'Facility Support Cntrl Account'!A1" display="'Facility Support Cntrl Account'!A1" xr:uid="{00000000-0004-0000-0300-000033000000}"/>
    <hyperlink ref="F35" location="'Facility Support Cntrl Account'!A1" display="'Facility Support Cntrl Account'!A1" xr:uid="{00000000-0004-0000-0300-000034000000}"/>
    <hyperlink ref="G35" location="'Facility Support Cntrl Account'!A1" display="'Facility Support Cntrl Account'!A1" xr:uid="{00000000-0004-0000-0300-000035000000}"/>
    <hyperlink ref="H35" location="'Facility Support Cntrl Account'!A1" display="'Facility Support Cntrl Account'!A1" xr:uid="{00000000-0004-0000-0300-000036000000}"/>
    <hyperlink ref="I35" location="'Facility Support Cntrl Account'!A1" display="'Facility Support Cntrl Account'!A1" xr:uid="{00000000-0004-0000-0300-000037000000}"/>
    <hyperlink ref="J35" location="'Facility Support Cntrl Account'!A1" display="'Facility Support Cntrl Account'!A1" xr:uid="{00000000-0004-0000-0300-000038000000}"/>
    <hyperlink ref="K35" location="'Facility Support Cntrl Account'!A1" display="'Facility Support Cntrl Account'!A1" xr:uid="{00000000-0004-0000-0300-000039000000}"/>
    <hyperlink ref="L35" location="'Facility Support Cntrl Account'!A1" display="'Facility Support Cntrl Account'!A1" xr:uid="{00000000-0004-0000-0300-00003A000000}"/>
    <hyperlink ref="M35" location="'Facility Support Cntrl Account'!A1" display="'Facility Support Cntrl Account'!A1" xr:uid="{00000000-0004-0000-0300-00003B000000}"/>
    <hyperlink ref="N35" location="'Facility Support Cntrl Account'!A1" display="'Facility Support Cntrl Account'!A1" xr:uid="{00000000-0004-0000-0300-00003C000000}"/>
    <hyperlink ref="O35" location="'Facility Support Cntrl Account'!A1" display="'Facility Support Cntrl Account'!A1" xr:uid="{00000000-0004-0000-0300-00003D000000}"/>
    <hyperlink ref="P35" location="'Facility Support Cntrl Account'!A1" display="'Facility Support Cntrl Account'!A1" xr:uid="{00000000-0004-0000-0300-00003E000000}"/>
    <hyperlink ref="Q35" location="'Facility Support Cntrl Account'!A1" display="'Facility Support Cntrl Account'!A1" xr:uid="{00000000-0004-0000-0300-00003F000000}"/>
    <hyperlink ref="B36" location="'Facility Support Cntrl Account'!A1" display="'Facility Support Cntrl Account'!A1" xr:uid="{00000000-0004-0000-0300-000040000000}"/>
    <hyperlink ref="C36" location="'Facility Support Cntrl Account'!A1" display="'Facility Support Cntrl Account'!A1" xr:uid="{00000000-0004-0000-0300-000041000000}"/>
    <hyperlink ref="D36" location="'Facility Support Cntrl Account'!A1" display="'Facility Support Cntrl Account'!A1" xr:uid="{00000000-0004-0000-0300-000042000000}"/>
    <hyperlink ref="E36" location="'Facility Support Cntrl Account'!A1" display="'Facility Support Cntrl Account'!A1" xr:uid="{00000000-0004-0000-0300-000043000000}"/>
    <hyperlink ref="F36" location="'Facility Support Cntrl Account'!A1" display="'Facility Support Cntrl Account'!A1" xr:uid="{00000000-0004-0000-0300-000044000000}"/>
    <hyperlink ref="G36" location="'Facility Support Cntrl Account'!A1" display="'Facility Support Cntrl Account'!A1" xr:uid="{00000000-0004-0000-0300-000045000000}"/>
    <hyperlink ref="H36" location="'Facility Support Cntrl Account'!A1" display="'Facility Support Cntrl Account'!A1" xr:uid="{00000000-0004-0000-0300-000046000000}"/>
    <hyperlink ref="I36" location="'Facility Support Cntrl Account'!A1" display="'Facility Support Cntrl Account'!A1" xr:uid="{00000000-0004-0000-0300-000047000000}"/>
    <hyperlink ref="J36" location="'Facility Support Cntrl Account'!A1" display="'Facility Support Cntrl Account'!A1" xr:uid="{00000000-0004-0000-0300-000048000000}"/>
    <hyperlink ref="K36" location="'Facility Support Cntrl Account'!A1" display="'Facility Support Cntrl Account'!A1" xr:uid="{00000000-0004-0000-0300-000049000000}"/>
    <hyperlink ref="L36" location="'Facility Support Cntrl Account'!A1" display="'Facility Support Cntrl Account'!A1" xr:uid="{00000000-0004-0000-0300-00004A000000}"/>
    <hyperlink ref="M36" location="'Facility Support Cntrl Account'!A1" display="'Facility Support Cntrl Account'!A1" xr:uid="{00000000-0004-0000-0300-00004B000000}"/>
    <hyperlink ref="N36" location="'Facility Support Cntrl Account'!A1" display="'Facility Support Cntrl Account'!A1" xr:uid="{00000000-0004-0000-0300-00004C000000}"/>
    <hyperlink ref="O36" location="'Facility Support Cntrl Account'!A1" display="'Facility Support Cntrl Account'!A1" xr:uid="{00000000-0004-0000-0300-00004D000000}"/>
    <hyperlink ref="P36" location="'Facility Support Cntrl Account'!A1" display="'Facility Support Cntrl Account'!A1" xr:uid="{00000000-0004-0000-0300-00004E000000}"/>
    <hyperlink ref="Q36" location="'Facility Support Cntrl Account'!A1" display="'Facility Support Cntrl Account'!A1" xr:uid="{00000000-0004-0000-0300-00004F000000}"/>
    <hyperlink ref="B37" location="'Facility Support Cntrl Account'!A1" display="'Facility Support Cntrl Account'!A1" xr:uid="{00000000-0004-0000-0300-000050000000}"/>
    <hyperlink ref="C37" location="'Facility Support Cntrl Account'!A1" display="'Facility Support Cntrl Account'!A1" xr:uid="{00000000-0004-0000-0300-000051000000}"/>
    <hyperlink ref="D37" location="'Facility Support Cntrl Account'!A1" display="'Facility Support Cntrl Account'!A1" xr:uid="{00000000-0004-0000-0300-000052000000}"/>
    <hyperlink ref="E37" location="'Facility Support Cntrl Account'!A1" display="'Facility Support Cntrl Account'!A1" xr:uid="{00000000-0004-0000-0300-000053000000}"/>
    <hyperlink ref="F37" location="'Facility Support Cntrl Account'!A1" display="'Facility Support Cntrl Account'!A1" xr:uid="{00000000-0004-0000-0300-000054000000}"/>
    <hyperlink ref="G37" location="'Facility Support Cntrl Account'!A1" display="'Facility Support Cntrl Account'!A1" xr:uid="{00000000-0004-0000-0300-000055000000}"/>
    <hyperlink ref="H37" location="'Facility Support Cntrl Account'!A1" display="'Facility Support Cntrl Account'!A1" xr:uid="{00000000-0004-0000-0300-000056000000}"/>
    <hyperlink ref="I37" location="'Facility Support Cntrl Account'!A1" display="'Facility Support Cntrl Account'!A1" xr:uid="{00000000-0004-0000-0300-000057000000}"/>
    <hyperlink ref="J37" location="'Facility Support Cntrl Account'!A1" display="'Facility Support Cntrl Account'!A1" xr:uid="{00000000-0004-0000-0300-000058000000}"/>
    <hyperlink ref="K37" location="'Facility Support Cntrl Account'!A1" display="'Facility Support Cntrl Account'!A1" xr:uid="{00000000-0004-0000-0300-000059000000}"/>
    <hyperlink ref="L37" location="'Facility Support Cntrl Account'!A1" display="'Facility Support Cntrl Account'!A1" xr:uid="{00000000-0004-0000-0300-00005A000000}"/>
    <hyperlink ref="M37" location="'Facility Support Cntrl Account'!A1" display="'Facility Support Cntrl Account'!A1" xr:uid="{00000000-0004-0000-0300-00005B000000}"/>
    <hyperlink ref="N37" location="'Facility Support Cntrl Account'!A1" display="'Facility Support Cntrl Account'!A1" xr:uid="{00000000-0004-0000-0300-00005C000000}"/>
    <hyperlink ref="O37" location="'Facility Support Cntrl Account'!A1" display="'Facility Support Cntrl Account'!A1" xr:uid="{00000000-0004-0000-0300-00005D000000}"/>
    <hyperlink ref="P37" location="'Facility Support Cntrl Account'!A1" display="'Facility Support Cntrl Account'!A1" xr:uid="{00000000-0004-0000-0300-00005E000000}"/>
    <hyperlink ref="Q37" location="'Facility Support Cntrl Account'!A1" display="'Facility Support Cntrl Account'!A1" xr:uid="{00000000-0004-0000-0300-00005F000000}"/>
    <hyperlink ref="B38" location="'Facility Support Cntrl Account'!A1" display="'Facility Support Cntrl Account'!A1" xr:uid="{00000000-0004-0000-0300-000060000000}"/>
    <hyperlink ref="C38" location="'Facility Support Cntrl Account'!A1" display="'Facility Support Cntrl Account'!A1" xr:uid="{00000000-0004-0000-0300-000061000000}"/>
    <hyperlink ref="D38" location="'Facility Support Cntrl Account'!A1" display="'Facility Support Cntrl Account'!A1" xr:uid="{00000000-0004-0000-0300-000062000000}"/>
    <hyperlink ref="E38" location="'Facility Support Cntrl Account'!A1" display="'Facility Support Cntrl Account'!A1" xr:uid="{00000000-0004-0000-0300-000063000000}"/>
    <hyperlink ref="F38" location="'Facility Support Cntrl Account'!A1" display="'Facility Support Cntrl Account'!A1" xr:uid="{00000000-0004-0000-0300-000064000000}"/>
    <hyperlink ref="G38" location="'Facility Support Cntrl Account'!A1" display="'Facility Support Cntrl Account'!A1" xr:uid="{00000000-0004-0000-0300-000065000000}"/>
    <hyperlink ref="H38" location="'Facility Support Cntrl Account'!A1" display="'Facility Support Cntrl Account'!A1" xr:uid="{00000000-0004-0000-0300-000066000000}"/>
    <hyperlink ref="I38" location="'Facility Support Cntrl Account'!A1" display="'Facility Support Cntrl Account'!A1" xr:uid="{00000000-0004-0000-0300-000067000000}"/>
    <hyperlink ref="J38" location="'Facility Support Cntrl Account'!A1" display="'Facility Support Cntrl Account'!A1" xr:uid="{00000000-0004-0000-0300-000068000000}"/>
    <hyperlink ref="K38" location="'Facility Support Cntrl Account'!A1" display="'Facility Support Cntrl Account'!A1" xr:uid="{00000000-0004-0000-0300-000069000000}"/>
    <hyperlink ref="L38" location="'Facility Support Cntrl Account'!A1" display="'Facility Support Cntrl Account'!A1" xr:uid="{00000000-0004-0000-0300-00006A000000}"/>
    <hyperlink ref="M38" location="'Facility Support Cntrl Account'!A1" display="'Facility Support Cntrl Account'!A1" xr:uid="{00000000-0004-0000-0300-00006B000000}"/>
    <hyperlink ref="N38" location="'Facility Support Cntrl Account'!A1" display="'Facility Support Cntrl Account'!A1" xr:uid="{00000000-0004-0000-0300-00006C000000}"/>
    <hyperlink ref="O38" location="'Facility Support Cntrl Account'!A1" display="'Facility Support Cntrl Account'!A1" xr:uid="{00000000-0004-0000-0300-00006D000000}"/>
    <hyperlink ref="P38" location="'Facility Support Cntrl Account'!A1" display="'Facility Support Cntrl Account'!A1" xr:uid="{00000000-0004-0000-0300-00006E000000}"/>
    <hyperlink ref="Q38" location="'Facility Support Cntrl Account'!A1" display="'Facility Support Cntrl Account'!A1" xr:uid="{00000000-0004-0000-0300-00006F000000}"/>
    <hyperlink ref="B39" location="'Facility Support Cntrl Account'!A1" display="'Facility Support Cntrl Account'!A1" xr:uid="{00000000-0004-0000-0300-000070000000}"/>
    <hyperlink ref="C39" location="'Facility Support Cntrl Account'!A1" display="'Facility Support Cntrl Account'!A1" xr:uid="{00000000-0004-0000-0300-000071000000}"/>
    <hyperlink ref="D39" location="'Facility Support Cntrl Account'!A1" display="'Facility Support Cntrl Account'!A1" xr:uid="{00000000-0004-0000-0300-000072000000}"/>
    <hyperlink ref="E39" location="'Facility Support Cntrl Account'!A1" display="'Facility Support Cntrl Account'!A1" xr:uid="{00000000-0004-0000-0300-000073000000}"/>
    <hyperlink ref="F39" location="'Facility Support Cntrl Account'!A1" display="'Facility Support Cntrl Account'!A1" xr:uid="{00000000-0004-0000-0300-000074000000}"/>
    <hyperlink ref="G39" location="'Facility Support Cntrl Account'!A1" display="'Facility Support Cntrl Account'!A1" xr:uid="{00000000-0004-0000-0300-000075000000}"/>
    <hyperlink ref="H39" location="'Facility Support Cntrl Account'!A1" display="'Facility Support Cntrl Account'!A1" xr:uid="{00000000-0004-0000-0300-000076000000}"/>
    <hyperlink ref="I39" location="'Facility Support Cntrl Account'!A1" display="'Facility Support Cntrl Account'!A1" xr:uid="{00000000-0004-0000-0300-000077000000}"/>
    <hyperlink ref="J39" location="'Facility Support Cntrl Account'!A1" display="'Facility Support Cntrl Account'!A1" xr:uid="{00000000-0004-0000-0300-000078000000}"/>
    <hyperlink ref="K39" location="'Facility Support Cntrl Account'!A1" display="'Facility Support Cntrl Account'!A1" xr:uid="{00000000-0004-0000-0300-000079000000}"/>
    <hyperlink ref="L39" location="'Facility Support Cntrl Account'!A1" display="'Facility Support Cntrl Account'!A1" xr:uid="{00000000-0004-0000-0300-00007A000000}"/>
    <hyperlink ref="M39" location="'Facility Support Cntrl Account'!A1" display="'Facility Support Cntrl Account'!A1" xr:uid="{00000000-0004-0000-0300-00007B000000}"/>
    <hyperlink ref="N39" location="'Facility Support Cntrl Account'!A1" display="'Facility Support Cntrl Account'!A1" xr:uid="{00000000-0004-0000-0300-00007C000000}"/>
    <hyperlink ref="O39" location="'Facility Support Cntrl Account'!A1" display="'Facility Support Cntrl Account'!A1" xr:uid="{00000000-0004-0000-0300-00007D000000}"/>
    <hyperlink ref="P39" location="'Facility Support Cntrl Account'!A1" display="'Facility Support Cntrl Account'!A1" xr:uid="{00000000-0004-0000-0300-00007E000000}"/>
    <hyperlink ref="Q39" location="'Facility Support Cntrl Account'!A1" display="'Facility Support Cntrl Account'!A1" xr:uid="{00000000-0004-0000-0300-00007F000000}"/>
    <hyperlink ref="B40" location="'Facility Support Cntrl Account'!A1" display="'Facility Support Cntrl Account'!A1" xr:uid="{00000000-0004-0000-0300-000080000000}"/>
    <hyperlink ref="C40" location="'Facility Support Cntrl Account'!A1" display="'Facility Support Cntrl Account'!A1" xr:uid="{00000000-0004-0000-0300-000081000000}"/>
    <hyperlink ref="D40" location="'Facility Support Cntrl Account'!A1" display="'Facility Support Cntrl Account'!A1" xr:uid="{00000000-0004-0000-0300-000082000000}"/>
    <hyperlink ref="E40" location="'Facility Support Cntrl Account'!A1" display="'Facility Support Cntrl Account'!A1" xr:uid="{00000000-0004-0000-0300-000083000000}"/>
    <hyperlink ref="F40" location="'Facility Support Cntrl Account'!A1" display="'Facility Support Cntrl Account'!A1" xr:uid="{00000000-0004-0000-0300-000084000000}"/>
    <hyperlink ref="G40" location="'Facility Support Cntrl Account'!A1" display="'Facility Support Cntrl Account'!A1" xr:uid="{00000000-0004-0000-0300-000085000000}"/>
    <hyperlink ref="H40" location="'Facility Support Cntrl Account'!A1" display="'Facility Support Cntrl Account'!A1" xr:uid="{00000000-0004-0000-0300-000086000000}"/>
    <hyperlink ref="I40" location="'Facility Support Cntrl Account'!A1" display="'Facility Support Cntrl Account'!A1" xr:uid="{00000000-0004-0000-0300-000087000000}"/>
    <hyperlink ref="J40" location="'Facility Support Cntrl Account'!A1" display="'Facility Support Cntrl Account'!A1" xr:uid="{00000000-0004-0000-0300-000088000000}"/>
    <hyperlink ref="K40" location="'Facility Support Cntrl Account'!A1" display="'Facility Support Cntrl Account'!A1" xr:uid="{00000000-0004-0000-0300-000089000000}"/>
    <hyperlink ref="L40" location="'Facility Support Cntrl Account'!A1" display="'Facility Support Cntrl Account'!A1" xr:uid="{00000000-0004-0000-0300-00008A000000}"/>
    <hyperlink ref="M40" location="'Facility Support Cntrl Account'!A1" display="'Facility Support Cntrl Account'!A1" xr:uid="{00000000-0004-0000-0300-00008B000000}"/>
    <hyperlink ref="N40" location="'Facility Support Cntrl Account'!A1" display="'Facility Support Cntrl Account'!A1" xr:uid="{00000000-0004-0000-0300-00008C000000}"/>
    <hyperlink ref="O40" location="'Facility Support Cntrl Account'!A1" display="'Facility Support Cntrl Account'!A1" xr:uid="{00000000-0004-0000-0300-00008D000000}"/>
    <hyperlink ref="P40" location="'Facility Support Cntrl Account'!A1" display="'Facility Support Cntrl Account'!A1" xr:uid="{00000000-0004-0000-0300-00008E000000}"/>
    <hyperlink ref="Q40" location="'Facility Support Cntrl Account'!A1" display="'Facility Support Cntrl Account'!A1" xr:uid="{00000000-0004-0000-0300-00008F000000}"/>
    <hyperlink ref="B41" location="'Facility Support Cntrl Account'!A1" display="'Facility Support Cntrl Account'!A1" xr:uid="{00000000-0004-0000-0300-000090000000}"/>
    <hyperlink ref="C41" location="'Facility Support Cntrl Account'!A1" display="'Facility Support Cntrl Account'!A1" xr:uid="{00000000-0004-0000-0300-000091000000}"/>
    <hyperlink ref="D41" location="'Facility Support Cntrl Account'!A1" display="'Facility Support Cntrl Account'!A1" xr:uid="{00000000-0004-0000-0300-000092000000}"/>
    <hyperlink ref="E41" location="'Facility Support Cntrl Account'!A1" display="'Facility Support Cntrl Account'!A1" xr:uid="{00000000-0004-0000-0300-000093000000}"/>
    <hyperlink ref="F41" location="'Facility Support Cntrl Account'!A1" display="'Facility Support Cntrl Account'!A1" xr:uid="{00000000-0004-0000-0300-000094000000}"/>
    <hyperlink ref="G41" location="'Facility Support Cntrl Account'!A1" display="'Facility Support Cntrl Account'!A1" xr:uid="{00000000-0004-0000-0300-000095000000}"/>
    <hyperlink ref="H41" location="'Facility Support Cntrl Account'!A1" display="'Facility Support Cntrl Account'!A1" xr:uid="{00000000-0004-0000-0300-000096000000}"/>
    <hyperlink ref="I41" location="'Facility Support Cntrl Account'!A1" display="'Facility Support Cntrl Account'!A1" xr:uid="{00000000-0004-0000-0300-000097000000}"/>
    <hyperlink ref="J41" location="'Facility Support Cntrl Account'!A1" display="'Facility Support Cntrl Account'!A1" xr:uid="{00000000-0004-0000-0300-000098000000}"/>
    <hyperlink ref="K41" location="'Facility Support Cntrl Account'!A1" display="'Facility Support Cntrl Account'!A1" xr:uid="{00000000-0004-0000-0300-000099000000}"/>
    <hyperlink ref="L41" location="'Facility Support Cntrl Account'!A1" display="'Facility Support Cntrl Account'!A1" xr:uid="{00000000-0004-0000-0300-00009A000000}"/>
    <hyperlink ref="M41" location="'Facility Support Cntrl Account'!A1" display="'Facility Support Cntrl Account'!A1" xr:uid="{00000000-0004-0000-0300-00009B000000}"/>
    <hyperlink ref="N41" location="'Facility Support Cntrl Account'!A1" display="'Facility Support Cntrl Account'!A1" xr:uid="{00000000-0004-0000-0300-00009C000000}"/>
    <hyperlink ref="O41" location="'Facility Support Cntrl Account'!A1" display="'Facility Support Cntrl Account'!A1" xr:uid="{00000000-0004-0000-0300-00009D000000}"/>
    <hyperlink ref="P41" location="'Facility Support Cntrl Account'!A1" display="'Facility Support Cntrl Account'!A1" xr:uid="{00000000-0004-0000-0300-00009E000000}"/>
    <hyperlink ref="Q41" location="'Facility Support Cntrl Account'!A1" display="'Facility Support Cntrl Account'!A1" xr:uid="{00000000-0004-0000-0300-00009F000000}"/>
    <hyperlink ref="B42" location="'Facility Support Cntrl Account'!A1" display="'Facility Support Cntrl Account'!A1" xr:uid="{00000000-0004-0000-0300-0000A0000000}"/>
    <hyperlink ref="C42" location="'Facility Support Cntrl Account'!A1" display="'Facility Support Cntrl Account'!A1" xr:uid="{00000000-0004-0000-0300-0000A1000000}"/>
    <hyperlink ref="D42" location="'Facility Support Cntrl Account'!A1" display="'Facility Support Cntrl Account'!A1" xr:uid="{00000000-0004-0000-0300-0000A2000000}"/>
    <hyperlink ref="E42" location="'Facility Support Cntrl Account'!A1" display="'Facility Support Cntrl Account'!A1" xr:uid="{00000000-0004-0000-0300-0000A3000000}"/>
    <hyperlink ref="F42" location="'Facility Support Cntrl Account'!A1" display="'Facility Support Cntrl Account'!A1" xr:uid="{00000000-0004-0000-0300-0000A4000000}"/>
    <hyperlink ref="G42" location="'Facility Support Cntrl Account'!A1" display="'Facility Support Cntrl Account'!A1" xr:uid="{00000000-0004-0000-0300-0000A5000000}"/>
    <hyperlink ref="H42" location="'Facility Support Cntrl Account'!A1" display="'Facility Support Cntrl Account'!A1" xr:uid="{00000000-0004-0000-0300-0000A6000000}"/>
    <hyperlink ref="I42" location="'Facility Support Cntrl Account'!A1" display="'Facility Support Cntrl Account'!A1" xr:uid="{00000000-0004-0000-0300-0000A7000000}"/>
    <hyperlink ref="J42" location="'Facility Support Cntrl Account'!A1" display="'Facility Support Cntrl Account'!A1" xr:uid="{00000000-0004-0000-0300-0000A8000000}"/>
    <hyperlink ref="K42" location="'Facility Support Cntrl Account'!A1" display="'Facility Support Cntrl Account'!A1" xr:uid="{00000000-0004-0000-0300-0000A9000000}"/>
    <hyperlink ref="L42" location="'Facility Support Cntrl Account'!A1" display="'Facility Support Cntrl Account'!A1" xr:uid="{00000000-0004-0000-0300-0000AA000000}"/>
    <hyperlink ref="M42" location="'Facility Support Cntrl Account'!A1" display="'Facility Support Cntrl Account'!A1" xr:uid="{00000000-0004-0000-0300-0000AB000000}"/>
    <hyperlink ref="N42" location="'Facility Support Cntrl Account'!A1" display="'Facility Support Cntrl Account'!A1" xr:uid="{00000000-0004-0000-0300-0000AC000000}"/>
    <hyperlink ref="O42" location="'Facility Support Cntrl Account'!A1" display="'Facility Support Cntrl Account'!A1" xr:uid="{00000000-0004-0000-0300-0000AD000000}"/>
    <hyperlink ref="P42" location="'Facility Support Cntrl Account'!A1" display="'Facility Support Cntrl Account'!A1" xr:uid="{00000000-0004-0000-0300-0000AE000000}"/>
    <hyperlink ref="Q42" location="'Facility Support Cntrl Account'!A1" display="'Facility Support Cntrl Account'!A1" xr:uid="{00000000-0004-0000-0300-0000AF000000}"/>
    <hyperlink ref="B43" location="'Facility Support Cntrl Account'!A1" display="'Facility Support Cntrl Account'!A1" xr:uid="{00000000-0004-0000-0300-0000B0000000}"/>
    <hyperlink ref="C43" location="'Facility Support Cntrl Account'!A1" display="'Facility Support Cntrl Account'!A1" xr:uid="{00000000-0004-0000-0300-0000B1000000}"/>
    <hyperlink ref="D43" location="'Facility Support Cntrl Account'!A1" display="'Facility Support Cntrl Account'!A1" xr:uid="{00000000-0004-0000-0300-0000B2000000}"/>
    <hyperlink ref="E43" location="'Facility Support Cntrl Account'!A1" display="'Facility Support Cntrl Account'!A1" xr:uid="{00000000-0004-0000-0300-0000B3000000}"/>
    <hyperlink ref="F43" location="'Facility Support Cntrl Account'!A1" display="'Facility Support Cntrl Account'!A1" xr:uid="{00000000-0004-0000-0300-0000B4000000}"/>
    <hyperlink ref="G43" location="'Facility Support Cntrl Account'!A1" display="'Facility Support Cntrl Account'!A1" xr:uid="{00000000-0004-0000-0300-0000B5000000}"/>
    <hyperlink ref="H43" location="'Facility Support Cntrl Account'!A1" display="'Facility Support Cntrl Account'!A1" xr:uid="{00000000-0004-0000-0300-0000B6000000}"/>
    <hyperlink ref="I43" location="'Facility Support Cntrl Account'!A1" display="'Facility Support Cntrl Account'!A1" xr:uid="{00000000-0004-0000-0300-0000B7000000}"/>
    <hyperlink ref="J43" location="'Facility Support Cntrl Account'!A1" display="'Facility Support Cntrl Account'!A1" xr:uid="{00000000-0004-0000-0300-0000B8000000}"/>
    <hyperlink ref="K43" location="'Facility Support Cntrl Account'!A1" display="'Facility Support Cntrl Account'!A1" xr:uid="{00000000-0004-0000-0300-0000B9000000}"/>
    <hyperlink ref="L43" location="'Facility Support Cntrl Account'!A1" display="'Facility Support Cntrl Account'!A1" xr:uid="{00000000-0004-0000-0300-0000BA000000}"/>
    <hyperlink ref="M43" location="'Facility Support Cntrl Account'!A1" display="'Facility Support Cntrl Account'!A1" xr:uid="{00000000-0004-0000-0300-0000BB000000}"/>
    <hyperlink ref="N43" location="'Facility Support Cntrl Account'!A1" display="'Facility Support Cntrl Account'!A1" xr:uid="{00000000-0004-0000-0300-0000BC000000}"/>
    <hyperlink ref="O43" location="'Facility Support Cntrl Account'!A1" display="'Facility Support Cntrl Account'!A1" xr:uid="{00000000-0004-0000-0300-0000BD000000}"/>
    <hyperlink ref="P43" location="'Facility Support Cntrl Account'!A1" display="'Facility Support Cntrl Account'!A1" xr:uid="{00000000-0004-0000-0300-0000BE000000}"/>
    <hyperlink ref="Q43" location="'Facility Support Cntrl Account'!A1" display="'Facility Support Cntrl Account'!A1" xr:uid="{00000000-0004-0000-0300-0000BF000000}"/>
    <hyperlink ref="C11" location="Navigation!A1" display="Return to Navigation Sheet" xr:uid="{00000000-0004-0000-0300-0000C0000000}"/>
    <hyperlink ref="D11" location="Navigation!A1" display="Return to Navigation Sheet" xr:uid="{00000000-0004-0000-0300-0000C1000000}"/>
    <hyperlink ref="E11" location="Navigation!A1" display="Return to Navigation Sheet" xr:uid="{00000000-0004-0000-0300-0000C2000000}"/>
    <hyperlink ref="F11" location="Navigation!A1" display="Return to Navigation Sheet" xr:uid="{00000000-0004-0000-03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B1:Q79"/>
  <sheetViews>
    <sheetView zoomScale="60" zoomScaleNormal="60" workbookViewId="0"/>
  </sheetViews>
  <sheetFormatPr defaultColWidth="10.8984375" defaultRowHeight="15.6"/>
  <cols>
    <col min="1" max="1" width="3.5" style="373" customWidth="1"/>
    <col min="2" max="2" width="5" style="373" customWidth="1"/>
    <col min="3" max="3" width="6.09765625" style="373" customWidth="1"/>
    <col min="4" max="4" width="15.5" style="373" customWidth="1"/>
    <col min="5" max="12" width="10.8984375" style="373"/>
    <col min="13" max="13" width="16" style="373" customWidth="1"/>
    <col min="14" max="16384" width="10.8984375" style="373"/>
  </cols>
  <sheetData>
    <row r="1" spans="2:17" ht="16.2" thickBot="1"/>
    <row r="2" spans="2:17" ht="26.1" customHeight="1">
      <c r="B2" s="374"/>
      <c r="C2" s="375"/>
      <c r="D2" s="375"/>
      <c r="E2" s="375"/>
      <c r="F2" s="855" t="s">
        <v>47</v>
      </c>
      <c r="G2" s="856"/>
      <c r="H2" s="856"/>
      <c r="I2" s="856"/>
      <c r="J2" s="856"/>
      <c r="K2" s="856"/>
      <c r="L2" s="857"/>
      <c r="M2" s="862" t="s">
        <v>25</v>
      </c>
      <c r="N2" s="864">
        <v>42818</v>
      </c>
      <c r="O2" s="865"/>
      <c r="P2" s="865"/>
      <c r="Q2" s="866"/>
    </row>
    <row r="3" spans="2:17" ht="15.9" customHeight="1" thickBot="1">
      <c r="B3" s="376"/>
      <c r="C3" s="377"/>
      <c r="D3" s="377"/>
      <c r="E3" s="377"/>
      <c r="F3" s="858"/>
      <c r="G3" s="859"/>
      <c r="H3" s="859"/>
      <c r="I3" s="859"/>
      <c r="J3" s="859"/>
      <c r="K3" s="859"/>
      <c r="L3" s="860"/>
      <c r="M3" s="863"/>
      <c r="N3" s="867"/>
      <c r="O3" s="867"/>
      <c r="P3" s="867"/>
      <c r="Q3" s="868"/>
    </row>
    <row r="4" spans="2:17" ht="18" customHeight="1">
      <c r="B4" s="376"/>
      <c r="C4" s="377"/>
      <c r="D4" s="377"/>
      <c r="E4" s="377"/>
      <c r="F4" s="858"/>
      <c r="G4" s="859"/>
      <c r="H4" s="859"/>
      <c r="I4" s="859"/>
      <c r="J4" s="859"/>
      <c r="K4" s="859"/>
      <c r="L4" s="860"/>
      <c r="M4" s="862" t="s">
        <v>26</v>
      </c>
      <c r="N4" s="865" t="s">
        <v>174</v>
      </c>
      <c r="O4" s="865"/>
      <c r="P4" s="865"/>
      <c r="Q4" s="866"/>
    </row>
    <row r="5" spans="2:17" ht="16.2" thickBot="1">
      <c r="B5" s="376"/>
      <c r="C5" s="377"/>
      <c r="D5" s="377"/>
      <c r="E5" s="377"/>
      <c r="F5" s="858"/>
      <c r="G5" s="859"/>
      <c r="H5" s="859"/>
      <c r="I5" s="859"/>
      <c r="J5" s="859"/>
      <c r="K5" s="859"/>
      <c r="L5" s="860"/>
      <c r="M5" s="869"/>
      <c r="N5" s="867"/>
      <c r="O5" s="867"/>
      <c r="P5" s="867"/>
      <c r="Q5" s="868"/>
    </row>
    <row r="6" spans="2:17" ht="21" customHeight="1">
      <c r="B6" s="376"/>
      <c r="C6" s="377"/>
      <c r="D6" s="377"/>
      <c r="E6" s="377"/>
      <c r="F6" s="858"/>
      <c r="G6" s="859"/>
      <c r="H6" s="859"/>
      <c r="I6" s="859"/>
      <c r="J6" s="859"/>
      <c r="K6" s="859"/>
      <c r="L6" s="859"/>
      <c r="M6" s="870" t="s">
        <v>27</v>
      </c>
      <c r="N6" s="872"/>
      <c r="O6" s="872"/>
      <c r="P6" s="872"/>
      <c r="Q6" s="873"/>
    </row>
    <row r="7" spans="2:17" ht="16.2" thickBot="1">
      <c r="B7" s="376"/>
      <c r="C7" s="377"/>
      <c r="D7" s="377"/>
      <c r="E7" s="377"/>
      <c r="F7" s="858"/>
      <c r="G7" s="861"/>
      <c r="H7" s="861"/>
      <c r="I7" s="861"/>
      <c r="J7" s="861"/>
      <c r="K7" s="861"/>
      <c r="L7" s="861"/>
      <c r="M7" s="871"/>
      <c r="N7" s="874"/>
      <c r="O7" s="874"/>
      <c r="P7" s="874"/>
      <c r="Q7" s="875"/>
    </row>
    <row r="8" spans="2:17" s="378" customFormat="1" ht="27" customHeight="1">
      <c r="B8" s="821" t="s">
        <v>29</v>
      </c>
      <c r="C8" s="822"/>
      <c r="D8" s="822"/>
      <c r="E8" s="822"/>
      <c r="F8" s="823"/>
      <c r="G8" s="821" t="s">
        <v>28</v>
      </c>
      <c r="H8" s="822"/>
      <c r="I8" s="822"/>
      <c r="J8" s="822"/>
      <c r="K8" s="822"/>
      <c r="L8" s="822"/>
      <c r="M8" s="837"/>
      <c r="N8" s="838" t="s">
        <v>30</v>
      </c>
      <c r="O8" s="839"/>
      <c r="P8" s="839"/>
      <c r="Q8" s="837"/>
    </row>
    <row r="9" spans="2:17" s="385" customFormat="1" ht="30" customHeight="1">
      <c r="B9" s="840" t="str">
        <f>'Facility Support Cntrl Account'!C8</f>
        <v>Magnet Cryo, Electrical &amp; Control Structural Support in IR</v>
      </c>
      <c r="C9" s="841"/>
      <c r="D9" s="841"/>
      <c r="E9" s="841"/>
      <c r="F9" s="842"/>
      <c r="G9" s="840" t="str">
        <f>'Facility Support Cntrl Account'!B8</f>
        <v>2.04.02.01</v>
      </c>
      <c r="H9" s="841"/>
      <c r="I9" s="841"/>
      <c r="J9" s="841"/>
      <c r="K9" s="841"/>
      <c r="L9" s="841"/>
      <c r="M9" s="842"/>
      <c r="N9" s="901" t="s">
        <v>46</v>
      </c>
      <c r="O9" s="902"/>
      <c r="P9" s="902"/>
      <c r="Q9" s="903"/>
    </row>
    <row r="10" spans="2:17" s="385" customFormat="1" ht="30" customHeight="1" thickBot="1">
      <c r="B10" s="843"/>
      <c r="C10" s="844"/>
      <c r="D10" s="844"/>
      <c r="E10" s="844"/>
      <c r="F10" s="845"/>
      <c r="G10" s="843"/>
      <c r="H10" s="844"/>
      <c r="I10" s="844"/>
      <c r="J10" s="844"/>
      <c r="K10" s="844"/>
      <c r="L10" s="844"/>
      <c r="M10" s="845"/>
      <c r="N10" s="904"/>
      <c r="O10" s="905"/>
      <c r="P10" s="905"/>
      <c r="Q10" s="906"/>
    </row>
    <row r="11" spans="2:17" ht="24" customHeight="1" thickBot="1">
      <c r="B11" s="457"/>
      <c r="C11" s="796" t="s">
        <v>313</v>
      </c>
      <c r="D11" s="796"/>
      <c r="E11" s="796"/>
      <c r="F11" s="796"/>
      <c r="G11" s="456"/>
      <c r="H11" s="456"/>
      <c r="I11" s="456"/>
      <c r="J11" s="456"/>
      <c r="K11" s="456"/>
      <c r="L11" s="456"/>
      <c r="M11" s="456"/>
      <c r="N11" s="458"/>
      <c r="O11" s="458"/>
      <c r="P11" s="458"/>
      <c r="Q11" s="459"/>
    </row>
    <row r="12" spans="2:17" s="378" customFormat="1" ht="27" customHeight="1" thickBot="1">
      <c r="B12" s="811" t="s">
        <v>31</v>
      </c>
      <c r="C12" s="812"/>
      <c r="D12" s="812"/>
      <c r="E12" s="812"/>
      <c r="F12" s="812"/>
      <c r="G12" s="812"/>
      <c r="H12" s="812"/>
      <c r="I12" s="812"/>
      <c r="J12" s="812"/>
      <c r="K12" s="812"/>
      <c r="L12" s="812"/>
      <c r="M12" s="812"/>
      <c r="N12" s="812"/>
      <c r="O12" s="812"/>
      <c r="P12" s="812"/>
      <c r="Q12" s="813"/>
    </row>
    <row r="13" spans="2:17" ht="96" customHeight="1">
      <c r="B13" s="895" t="s">
        <v>382</v>
      </c>
      <c r="C13" s="896"/>
      <c r="D13" s="896"/>
      <c r="E13" s="896"/>
      <c r="F13" s="896"/>
      <c r="G13" s="896"/>
      <c r="H13" s="896"/>
      <c r="I13" s="896"/>
      <c r="J13" s="896"/>
      <c r="K13" s="896"/>
      <c r="L13" s="896"/>
      <c r="M13" s="896"/>
      <c r="N13" s="896"/>
      <c r="O13" s="896"/>
      <c r="P13" s="896"/>
      <c r="Q13" s="897"/>
    </row>
    <row r="14" spans="2:17" ht="96" customHeight="1">
      <c r="B14" s="898"/>
      <c r="C14" s="899"/>
      <c r="D14" s="899"/>
      <c r="E14" s="899"/>
      <c r="F14" s="899"/>
      <c r="G14" s="899"/>
      <c r="H14" s="899"/>
      <c r="I14" s="899"/>
      <c r="J14" s="899"/>
      <c r="K14" s="899"/>
      <c r="L14" s="899"/>
      <c r="M14" s="899"/>
      <c r="N14" s="899"/>
      <c r="O14" s="899"/>
      <c r="P14" s="899"/>
      <c r="Q14" s="900"/>
    </row>
    <row r="15" spans="2:17" ht="96" customHeight="1">
      <c r="B15" s="898"/>
      <c r="C15" s="899"/>
      <c r="D15" s="899"/>
      <c r="E15" s="899"/>
      <c r="F15" s="899"/>
      <c r="G15" s="899"/>
      <c r="H15" s="899"/>
      <c r="I15" s="899"/>
      <c r="J15" s="899"/>
      <c r="K15" s="899"/>
      <c r="L15" s="899"/>
      <c r="M15" s="899"/>
      <c r="N15" s="899"/>
      <c r="O15" s="899"/>
      <c r="P15" s="899"/>
      <c r="Q15" s="900"/>
    </row>
    <row r="16" spans="2:17" ht="96" customHeight="1" thickBot="1">
      <c r="B16" s="898"/>
      <c r="C16" s="899"/>
      <c r="D16" s="899"/>
      <c r="E16" s="899"/>
      <c r="F16" s="899"/>
      <c r="G16" s="899"/>
      <c r="H16" s="899"/>
      <c r="I16" s="899"/>
      <c r="J16" s="899"/>
      <c r="K16" s="899"/>
      <c r="L16" s="899"/>
      <c r="M16" s="899"/>
      <c r="N16" s="899"/>
      <c r="O16" s="899"/>
      <c r="P16" s="899"/>
      <c r="Q16" s="900"/>
    </row>
    <row r="17" spans="2:17" s="378" customFormat="1" ht="27" customHeight="1">
      <c r="B17" s="821" t="s">
        <v>32</v>
      </c>
      <c r="C17" s="822"/>
      <c r="D17" s="822"/>
      <c r="E17" s="822"/>
      <c r="F17" s="822"/>
      <c r="G17" s="822"/>
      <c r="H17" s="822"/>
      <c r="I17" s="822"/>
      <c r="J17" s="822"/>
      <c r="K17" s="822"/>
      <c r="L17" s="822"/>
      <c r="M17" s="822"/>
      <c r="N17" s="822"/>
      <c r="O17" s="822"/>
      <c r="P17" s="822"/>
      <c r="Q17" s="823"/>
    </row>
    <row r="18" spans="2:17">
      <c r="B18" s="379"/>
      <c r="Q18" s="380"/>
    </row>
    <row r="19" spans="2:17">
      <c r="B19" s="379"/>
      <c r="Q19" s="380"/>
    </row>
    <row r="20" spans="2:17" ht="18.600000000000001" thickBot="1">
      <c r="B20" s="379"/>
      <c r="C20" s="18"/>
      <c r="D20" s="382" t="s">
        <v>33</v>
      </c>
      <c r="Q20" s="380"/>
    </row>
    <row r="21" spans="2:17" ht="18.600000000000001" thickBot="1">
      <c r="B21" s="379"/>
      <c r="C21" s="18"/>
      <c r="D21" s="382" t="s">
        <v>34</v>
      </c>
      <c r="Q21" s="380"/>
    </row>
    <row r="22" spans="2:17" ht="18.600000000000001" thickBot="1">
      <c r="B22" s="379"/>
      <c r="C22" s="18"/>
      <c r="D22" s="382" t="s">
        <v>35</v>
      </c>
      <c r="Q22" s="380"/>
    </row>
    <row r="23" spans="2:17" ht="18.600000000000001" thickBot="1">
      <c r="B23" s="379"/>
      <c r="C23" s="18"/>
      <c r="D23" s="382" t="s">
        <v>36</v>
      </c>
      <c r="Q23" s="380"/>
    </row>
    <row r="24" spans="2:17" ht="18.600000000000001" thickBot="1">
      <c r="B24" s="379"/>
      <c r="C24" s="18"/>
      <c r="D24" s="382" t="s">
        <v>37</v>
      </c>
      <c r="Q24" s="380"/>
    </row>
    <row r="25" spans="2:17" ht="18.600000000000001" thickBot="1">
      <c r="B25" s="379"/>
      <c r="C25" s="18" t="s">
        <v>45</v>
      </c>
      <c r="D25" s="382" t="s">
        <v>38</v>
      </c>
      <c r="Q25" s="380"/>
    </row>
    <row r="26" spans="2:17" ht="18.600000000000001" thickBot="1">
      <c r="B26" s="379"/>
      <c r="C26" s="18" t="s">
        <v>45</v>
      </c>
      <c r="D26" s="382" t="s">
        <v>39</v>
      </c>
      <c r="Q26" s="380"/>
    </row>
    <row r="27" spans="2:17" ht="18.600000000000001" thickBot="1">
      <c r="B27" s="379"/>
      <c r="C27" s="18"/>
      <c r="D27" s="382" t="s">
        <v>40</v>
      </c>
      <c r="Q27" s="380"/>
    </row>
    <row r="28" spans="2:17">
      <c r="B28" s="379"/>
      <c r="Q28" s="380"/>
    </row>
    <row r="29" spans="2:17" ht="16.2" thickBot="1">
      <c r="B29" s="383"/>
      <c r="C29" s="381"/>
      <c r="D29" s="381"/>
      <c r="E29" s="381"/>
      <c r="F29" s="381"/>
      <c r="G29" s="381"/>
      <c r="H29" s="381"/>
      <c r="I29" s="381"/>
      <c r="J29" s="381"/>
      <c r="K29" s="381"/>
      <c r="L29" s="381"/>
      <c r="M29" s="381"/>
      <c r="N29" s="381"/>
      <c r="O29" s="381"/>
      <c r="P29" s="381"/>
      <c r="Q29" s="384"/>
    </row>
    <row r="30" spans="2:17" s="378" customFormat="1" ht="26.1" customHeight="1">
      <c r="B30" s="821" t="s">
        <v>41</v>
      </c>
      <c r="C30" s="822"/>
      <c r="D30" s="822"/>
      <c r="E30" s="822"/>
      <c r="F30" s="822"/>
      <c r="G30" s="822"/>
      <c r="H30" s="822"/>
      <c r="I30" s="822"/>
      <c r="J30" s="822"/>
      <c r="K30" s="822"/>
      <c r="L30" s="822"/>
      <c r="M30" s="822"/>
      <c r="N30" s="822"/>
      <c r="O30" s="822"/>
      <c r="P30" s="822"/>
      <c r="Q30" s="823"/>
    </row>
    <row r="31" spans="2:17">
      <c r="B31" s="824" t="s">
        <v>172</v>
      </c>
      <c r="C31" s="825"/>
      <c r="D31" s="825"/>
      <c r="E31" s="825"/>
      <c r="F31" s="825"/>
      <c r="G31" s="825"/>
      <c r="H31" s="825"/>
      <c r="I31" s="825"/>
      <c r="J31" s="825"/>
      <c r="K31" s="825"/>
      <c r="L31" s="825"/>
      <c r="M31" s="825"/>
      <c r="N31" s="825"/>
      <c r="O31" s="825"/>
      <c r="P31" s="825"/>
      <c r="Q31" s="826"/>
    </row>
    <row r="32" spans="2:17">
      <c r="B32" s="827"/>
      <c r="C32" s="825"/>
      <c r="D32" s="825"/>
      <c r="E32" s="825"/>
      <c r="F32" s="825"/>
      <c r="G32" s="825"/>
      <c r="H32" s="825"/>
      <c r="I32" s="825"/>
      <c r="J32" s="825"/>
      <c r="K32" s="825"/>
      <c r="L32" s="825"/>
      <c r="M32" s="825"/>
      <c r="N32" s="825"/>
      <c r="O32" s="825"/>
      <c r="P32" s="825"/>
      <c r="Q32" s="826"/>
    </row>
    <row r="33" spans="2:17">
      <c r="B33" s="827"/>
      <c r="C33" s="825"/>
      <c r="D33" s="825"/>
      <c r="E33" s="825"/>
      <c r="F33" s="825"/>
      <c r="G33" s="825"/>
      <c r="H33" s="825"/>
      <c r="I33" s="825"/>
      <c r="J33" s="825"/>
      <c r="K33" s="825"/>
      <c r="L33" s="825"/>
      <c r="M33" s="825"/>
      <c r="N33" s="825"/>
      <c r="O33" s="825"/>
      <c r="P33" s="825"/>
      <c r="Q33" s="826"/>
    </row>
    <row r="34" spans="2:17">
      <c r="B34" s="827"/>
      <c r="C34" s="825"/>
      <c r="D34" s="825"/>
      <c r="E34" s="825"/>
      <c r="F34" s="825"/>
      <c r="G34" s="825"/>
      <c r="H34" s="825"/>
      <c r="I34" s="825"/>
      <c r="J34" s="825"/>
      <c r="K34" s="825"/>
      <c r="L34" s="825"/>
      <c r="M34" s="825"/>
      <c r="N34" s="825"/>
      <c r="O34" s="825"/>
      <c r="P34" s="825"/>
      <c r="Q34" s="826"/>
    </row>
    <row r="35" spans="2:17">
      <c r="B35" s="827"/>
      <c r="C35" s="825"/>
      <c r="D35" s="825"/>
      <c r="E35" s="825"/>
      <c r="F35" s="825"/>
      <c r="G35" s="825"/>
      <c r="H35" s="825"/>
      <c r="I35" s="825"/>
      <c r="J35" s="825"/>
      <c r="K35" s="825"/>
      <c r="L35" s="825"/>
      <c r="M35" s="825"/>
      <c r="N35" s="825"/>
      <c r="O35" s="825"/>
      <c r="P35" s="825"/>
      <c r="Q35" s="826"/>
    </row>
    <row r="36" spans="2:17">
      <c r="B36" s="827"/>
      <c r="C36" s="825"/>
      <c r="D36" s="825"/>
      <c r="E36" s="825"/>
      <c r="F36" s="825"/>
      <c r="G36" s="825"/>
      <c r="H36" s="825"/>
      <c r="I36" s="825"/>
      <c r="J36" s="825"/>
      <c r="K36" s="825"/>
      <c r="L36" s="825"/>
      <c r="M36" s="825"/>
      <c r="N36" s="825"/>
      <c r="O36" s="825"/>
      <c r="P36" s="825"/>
      <c r="Q36" s="826"/>
    </row>
    <row r="37" spans="2:17">
      <c r="B37" s="827"/>
      <c r="C37" s="825"/>
      <c r="D37" s="825"/>
      <c r="E37" s="825"/>
      <c r="F37" s="825"/>
      <c r="G37" s="825"/>
      <c r="H37" s="825"/>
      <c r="I37" s="825"/>
      <c r="J37" s="825"/>
      <c r="K37" s="825"/>
      <c r="L37" s="825"/>
      <c r="M37" s="825"/>
      <c r="N37" s="825"/>
      <c r="O37" s="825"/>
      <c r="P37" s="825"/>
      <c r="Q37" s="826"/>
    </row>
    <row r="38" spans="2:17">
      <c r="B38" s="827"/>
      <c r="C38" s="825"/>
      <c r="D38" s="825"/>
      <c r="E38" s="825"/>
      <c r="F38" s="825"/>
      <c r="G38" s="825"/>
      <c r="H38" s="825"/>
      <c r="I38" s="825"/>
      <c r="J38" s="825"/>
      <c r="K38" s="825"/>
      <c r="L38" s="825"/>
      <c r="M38" s="825"/>
      <c r="N38" s="825"/>
      <c r="O38" s="825"/>
      <c r="P38" s="825"/>
      <c r="Q38" s="826"/>
    </row>
    <row r="39" spans="2:17">
      <c r="B39" s="827"/>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ht="16.2" thickBot="1">
      <c r="B42" s="828"/>
      <c r="C42" s="829"/>
      <c r="D42" s="829"/>
      <c r="E42" s="829"/>
      <c r="F42" s="829"/>
      <c r="G42" s="829"/>
      <c r="H42" s="829"/>
      <c r="I42" s="829"/>
      <c r="J42" s="829"/>
      <c r="K42" s="829"/>
      <c r="L42" s="829"/>
      <c r="M42" s="829"/>
      <c r="N42" s="829"/>
      <c r="O42" s="829"/>
      <c r="P42" s="829"/>
      <c r="Q42" s="830"/>
    </row>
    <row r="43" spans="2:17">
      <c r="B43" s="831" t="s">
        <v>42</v>
      </c>
      <c r="C43" s="832"/>
      <c r="D43" s="832"/>
      <c r="E43" s="832"/>
      <c r="F43" s="832"/>
      <c r="G43" s="832"/>
      <c r="H43" s="832"/>
      <c r="I43" s="832"/>
      <c r="J43" s="832"/>
      <c r="K43" s="832"/>
      <c r="L43" s="832"/>
      <c r="M43" s="832"/>
      <c r="N43" s="832"/>
      <c r="O43" s="832"/>
      <c r="P43" s="832"/>
      <c r="Q43" s="833"/>
    </row>
    <row r="44" spans="2:17">
      <c r="B44" s="834"/>
      <c r="C44" s="835"/>
      <c r="D44" s="835"/>
      <c r="E44" s="835"/>
      <c r="F44" s="835"/>
      <c r="G44" s="835"/>
      <c r="H44" s="835"/>
      <c r="I44" s="835"/>
      <c r="J44" s="835"/>
      <c r="K44" s="835"/>
      <c r="L44" s="835"/>
      <c r="M44" s="835"/>
      <c r="N44" s="835"/>
      <c r="O44" s="835"/>
      <c r="P44" s="835"/>
      <c r="Q44" s="836"/>
    </row>
    <row r="45" spans="2:17">
      <c r="B45" s="800" t="s">
        <v>175</v>
      </c>
      <c r="C45" s="798"/>
      <c r="D45" s="798"/>
      <c r="E45" s="798"/>
      <c r="F45" s="798"/>
      <c r="G45" s="798"/>
      <c r="H45" s="798"/>
      <c r="I45" s="798"/>
      <c r="J45" s="798"/>
      <c r="K45" s="798"/>
      <c r="L45" s="798"/>
      <c r="M45" s="798"/>
      <c r="N45" s="798"/>
      <c r="O45" s="798"/>
      <c r="P45" s="798"/>
      <c r="Q45" s="799"/>
    </row>
    <row r="46" spans="2:17">
      <c r="B46" s="800"/>
      <c r="C46" s="798"/>
      <c r="D46" s="798"/>
      <c r="E46" s="798"/>
      <c r="F46" s="798"/>
      <c r="G46" s="798"/>
      <c r="H46" s="798"/>
      <c r="I46" s="798"/>
      <c r="J46" s="798"/>
      <c r="K46" s="798"/>
      <c r="L46" s="798"/>
      <c r="M46" s="798"/>
      <c r="N46" s="798"/>
      <c r="O46" s="798"/>
      <c r="P46" s="798"/>
      <c r="Q46" s="799"/>
    </row>
    <row r="47" spans="2:17">
      <c r="B47" s="800"/>
      <c r="C47" s="798"/>
      <c r="D47" s="798"/>
      <c r="E47" s="798"/>
      <c r="F47" s="798"/>
      <c r="G47" s="798"/>
      <c r="H47" s="798"/>
      <c r="I47" s="798"/>
      <c r="J47" s="798"/>
      <c r="K47" s="798"/>
      <c r="L47" s="798"/>
      <c r="M47" s="798"/>
      <c r="N47" s="798"/>
      <c r="O47" s="798"/>
      <c r="P47" s="798"/>
      <c r="Q47" s="799"/>
    </row>
    <row r="48" spans="2:17">
      <c r="B48" s="800"/>
      <c r="C48" s="798"/>
      <c r="D48" s="798"/>
      <c r="E48" s="798"/>
      <c r="F48" s="798"/>
      <c r="G48" s="798"/>
      <c r="H48" s="798"/>
      <c r="I48" s="798"/>
      <c r="J48" s="798"/>
      <c r="K48" s="798"/>
      <c r="L48" s="798"/>
      <c r="M48" s="798"/>
      <c r="N48" s="798"/>
      <c r="O48" s="798"/>
      <c r="P48" s="798"/>
      <c r="Q48" s="799"/>
    </row>
    <row r="49" spans="2:17">
      <c r="B49" s="800"/>
      <c r="C49" s="798"/>
      <c r="D49" s="798"/>
      <c r="E49" s="798"/>
      <c r="F49" s="798"/>
      <c r="G49" s="798"/>
      <c r="H49" s="798"/>
      <c r="I49" s="798"/>
      <c r="J49" s="798"/>
      <c r="K49" s="798"/>
      <c r="L49" s="798"/>
      <c r="M49" s="798"/>
      <c r="N49" s="798"/>
      <c r="O49" s="798"/>
      <c r="P49" s="798"/>
      <c r="Q49" s="799"/>
    </row>
    <row r="50" spans="2:17" ht="16.2" thickBot="1">
      <c r="B50" s="801"/>
      <c r="C50" s="802"/>
      <c r="D50" s="802"/>
      <c r="E50" s="802"/>
      <c r="F50" s="802"/>
      <c r="G50" s="802"/>
      <c r="H50" s="802"/>
      <c r="I50" s="802"/>
      <c r="J50" s="802"/>
      <c r="K50" s="802"/>
      <c r="L50" s="802"/>
      <c r="M50" s="802"/>
      <c r="N50" s="802"/>
      <c r="O50" s="802"/>
      <c r="P50" s="802"/>
      <c r="Q50" s="803"/>
    </row>
    <row r="51" spans="2:17">
      <c r="B51" s="804" t="s">
        <v>43</v>
      </c>
      <c r="C51" s="805"/>
      <c r="D51" s="805"/>
      <c r="E51" s="805"/>
      <c r="F51" s="805"/>
      <c r="G51" s="805"/>
      <c r="H51" s="805"/>
      <c r="I51" s="805"/>
      <c r="J51" s="805"/>
      <c r="K51" s="805"/>
      <c r="L51" s="805"/>
      <c r="M51" s="805"/>
      <c r="N51" s="805"/>
      <c r="O51" s="805"/>
      <c r="P51" s="805"/>
      <c r="Q51" s="806"/>
    </row>
    <row r="52" spans="2:17">
      <c r="B52" s="807"/>
      <c r="C52" s="808"/>
      <c r="D52" s="808"/>
      <c r="E52" s="808"/>
      <c r="F52" s="808"/>
      <c r="G52" s="808"/>
      <c r="H52" s="808"/>
      <c r="I52" s="808"/>
      <c r="J52" s="808"/>
      <c r="K52" s="808"/>
      <c r="L52" s="808"/>
      <c r="M52" s="808"/>
      <c r="N52" s="808"/>
      <c r="O52" s="808"/>
      <c r="P52" s="808"/>
      <c r="Q52" s="809"/>
    </row>
    <row r="53" spans="2:17" ht="24.9" customHeight="1">
      <c r="B53" s="810" t="s">
        <v>371</v>
      </c>
      <c r="C53" s="798"/>
      <c r="D53" s="798"/>
      <c r="E53" s="798"/>
      <c r="F53" s="798"/>
      <c r="G53" s="798"/>
      <c r="H53" s="798"/>
      <c r="I53" s="798"/>
      <c r="J53" s="798"/>
      <c r="K53" s="798"/>
      <c r="L53" s="798"/>
      <c r="M53" s="798"/>
      <c r="N53" s="798"/>
      <c r="O53" s="798"/>
      <c r="P53" s="798"/>
      <c r="Q53" s="799"/>
    </row>
    <row r="54" spans="2:17">
      <c r="B54" s="800"/>
      <c r="C54" s="798"/>
      <c r="D54" s="798"/>
      <c r="E54" s="798"/>
      <c r="F54" s="798"/>
      <c r="G54" s="798"/>
      <c r="H54" s="798"/>
      <c r="I54" s="798"/>
      <c r="J54" s="798"/>
      <c r="K54" s="798"/>
      <c r="L54" s="798"/>
      <c r="M54" s="798"/>
      <c r="N54" s="798"/>
      <c r="O54" s="798"/>
      <c r="P54" s="798"/>
      <c r="Q54" s="799"/>
    </row>
    <row r="55" spans="2:17">
      <c r="B55" s="800"/>
      <c r="C55" s="798"/>
      <c r="D55" s="798"/>
      <c r="E55" s="798"/>
      <c r="F55" s="798"/>
      <c r="G55" s="798"/>
      <c r="H55" s="798"/>
      <c r="I55" s="798"/>
      <c r="J55" s="798"/>
      <c r="K55" s="798"/>
      <c r="L55" s="798"/>
      <c r="M55" s="798"/>
      <c r="N55" s="798"/>
      <c r="O55" s="798"/>
      <c r="P55" s="798"/>
      <c r="Q55" s="799"/>
    </row>
    <row r="56" spans="2:17">
      <c r="B56" s="800"/>
      <c r="C56" s="798"/>
      <c r="D56" s="798"/>
      <c r="E56" s="798"/>
      <c r="F56" s="798"/>
      <c r="G56" s="798"/>
      <c r="H56" s="798"/>
      <c r="I56" s="798"/>
      <c r="J56" s="798"/>
      <c r="K56" s="798"/>
      <c r="L56" s="798"/>
      <c r="M56" s="798"/>
      <c r="N56" s="798"/>
      <c r="O56" s="798"/>
      <c r="P56" s="798"/>
      <c r="Q56" s="799"/>
    </row>
    <row r="57" spans="2:17">
      <c r="B57" s="800"/>
      <c r="C57" s="798"/>
      <c r="D57" s="798"/>
      <c r="E57" s="798"/>
      <c r="F57" s="798"/>
      <c r="G57" s="798"/>
      <c r="H57" s="798"/>
      <c r="I57" s="798"/>
      <c r="J57" s="798"/>
      <c r="K57" s="798"/>
      <c r="L57" s="798"/>
      <c r="M57" s="798"/>
      <c r="N57" s="798"/>
      <c r="O57" s="798"/>
      <c r="P57" s="798"/>
      <c r="Q57" s="799"/>
    </row>
    <row r="58" spans="2:17">
      <c r="B58" s="800"/>
      <c r="C58" s="798"/>
      <c r="D58" s="798"/>
      <c r="E58" s="798"/>
      <c r="F58" s="798"/>
      <c r="G58" s="798"/>
      <c r="H58" s="798"/>
      <c r="I58" s="798"/>
      <c r="J58" s="798"/>
      <c r="K58" s="798"/>
      <c r="L58" s="798"/>
      <c r="M58" s="798"/>
      <c r="N58" s="798"/>
      <c r="O58" s="798"/>
      <c r="P58" s="798"/>
      <c r="Q58" s="799"/>
    </row>
    <row r="59" spans="2:17">
      <c r="B59" s="800"/>
      <c r="C59" s="798"/>
      <c r="D59" s="798"/>
      <c r="E59" s="798"/>
      <c r="F59" s="798"/>
      <c r="G59" s="798"/>
      <c r="H59" s="798"/>
      <c r="I59" s="798"/>
      <c r="J59" s="798"/>
      <c r="K59" s="798"/>
      <c r="L59" s="798"/>
      <c r="M59" s="798"/>
      <c r="N59" s="798"/>
      <c r="O59" s="798"/>
      <c r="P59" s="798"/>
      <c r="Q59" s="799"/>
    </row>
    <row r="60" spans="2:17">
      <c r="B60" s="800"/>
      <c r="C60" s="798"/>
      <c r="D60" s="798"/>
      <c r="E60" s="798"/>
      <c r="F60" s="798"/>
      <c r="G60" s="798"/>
      <c r="H60" s="798"/>
      <c r="I60" s="798"/>
      <c r="J60" s="798"/>
      <c r="K60" s="798"/>
      <c r="L60" s="798"/>
      <c r="M60" s="798"/>
      <c r="N60" s="798"/>
      <c r="O60" s="798"/>
      <c r="P60" s="798"/>
      <c r="Q60" s="799"/>
    </row>
    <row r="61" spans="2:17" ht="16.2" thickBot="1">
      <c r="B61" s="801"/>
      <c r="C61" s="802"/>
      <c r="D61" s="802"/>
      <c r="E61" s="802"/>
      <c r="F61" s="802"/>
      <c r="G61" s="802"/>
      <c r="H61" s="802"/>
      <c r="I61" s="802"/>
      <c r="J61" s="802"/>
      <c r="K61" s="802"/>
      <c r="L61" s="802"/>
      <c r="M61" s="802"/>
      <c r="N61" s="802"/>
      <c r="O61" s="802"/>
      <c r="P61" s="802"/>
      <c r="Q61" s="803"/>
    </row>
    <row r="62" spans="2:17">
      <c r="B62" s="804" t="s">
        <v>44</v>
      </c>
      <c r="C62" s="805"/>
      <c r="D62" s="805"/>
      <c r="E62" s="805"/>
      <c r="F62" s="805"/>
      <c r="G62" s="805"/>
      <c r="H62" s="805"/>
      <c r="I62" s="805"/>
      <c r="J62" s="805"/>
      <c r="K62" s="805"/>
      <c r="L62" s="805"/>
      <c r="M62" s="805"/>
      <c r="N62" s="805"/>
      <c r="O62" s="805"/>
      <c r="P62" s="805"/>
      <c r="Q62" s="806"/>
    </row>
    <row r="63" spans="2:17">
      <c r="B63" s="807"/>
      <c r="C63" s="808"/>
      <c r="D63" s="808"/>
      <c r="E63" s="808"/>
      <c r="F63" s="808"/>
      <c r="G63" s="808"/>
      <c r="H63" s="808"/>
      <c r="I63" s="808"/>
      <c r="J63" s="808"/>
      <c r="K63" s="808"/>
      <c r="L63" s="808"/>
      <c r="M63" s="808"/>
      <c r="N63" s="808"/>
      <c r="O63" s="808"/>
      <c r="P63" s="808"/>
      <c r="Q63" s="809"/>
    </row>
    <row r="64" spans="2:17">
      <c r="B64" s="907" t="s">
        <v>318</v>
      </c>
      <c r="C64" s="908"/>
      <c r="D64" s="908"/>
      <c r="E64" s="908"/>
      <c r="F64" s="908"/>
      <c r="G64" s="908"/>
      <c r="H64" s="908"/>
      <c r="I64" s="908"/>
      <c r="J64" s="908"/>
      <c r="K64" s="908"/>
      <c r="L64" s="908"/>
      <c r="M64" s="908"/>
      <c r="N64" s="908"/>
      <c r="O64" s="908"/>
      <c r="P64" s="908"/>
      <c r="Q64" s="909"/>
    </row>
    <row r="65" spans="2:17" ht="23.1" customHeight="1" thickBot="1">
      <c r="B65" s="907"/>
      <c r="C65" s="908"/>
      <c r="D65" s="908"/>
      <c r="E65" s="908"/>
      <c r="F65" s="908"/>
      <c r="G65" s="908"/>
      <c r="H65" s="908"/>
      <c r="I65" s="908"/>
      <c r="J65" s="908"/>
      <c r="K65" s="908"/>
      <c r="L65" s="908"/>
      <c r="M65" s="908"/>
      <c r="N65" s="908"/>
      <c r="O65" s="908"/>
      <c r="P65" s="908"/>
      <c r="Q65" s="909"/>
    </row>
    <row r="66" spans="2:17" ht="18.600000000000001" thickBot="1">
      <c r="B66" s="910" t="str">
        <f>"Total unburdened material cost for this work package = $" &amp;'Procurement $ by  Work Package'!D4</f>
        <v>Total unburdened material cost for this work package = $50000</v>
      </c>
      <c r="C66" s="911"/>
      <c r="D66" s="911"/>
      <c r="E66" s="911"/>
      <c r="F66" s="911"/>
      <c r="G66" s="911"/>
      <c r="H66" s="911"/>
      <c r="I66" s="912"/>
      <c r="J66" s="647"/>
      <c r="K66" s="647"/>
      <c r="L66" s="647"/>
      <c r="M66" s="647"/>
      <c r="N66" s="647"/>
      <c r="O66" s="647"/>
      <c r="P66" s="647"/>
      <c r="Q66" s="648"/>
    </row>
    <row r="67" spans="2:17" ht="18.600000000000001" thickBot="1">
      <c r="B67" s="649"/>
      <c r="C67" s="650"/>
      <c r="D67" s="650"/>
      <c r="E67" s="650"/>
      <c r="F67" s="650"/>
      <c r="G67" s="650"/>
      <c r="H67" s="650"/>
      <c r="I67" s="650"/>
      <c r="J67" s="650"/>
      <c r="K67" s="650"/>
      <c r="L67" s="650"/>
      <c r="M67" s="650"/>
      <c r="N67" s="650"/>
      <c r="O67" s="650"/>
      <c r="P67" s="650"/>
      <c r="Q67" s="651"/>
    </row>
    <row r="68" spans="2:17">
      <c r="B68" s="804" t="s">
        <v>339</v>
      </c>
      <c r="C68" s="805"/>
      <c r="D68" s="805"/>
      <c r="E68" s="805"/>
      <c r="F68" s="805"/>
      <c r="G68" s="805"/>
      <c r="H68" s="805"/>
      <c r="I68" s="805"/>
      <c r="J68" s="805"/>
      <c r="K68" s="805"/>
      <c r="L68" s="805"/>
      <c r="M68" s="805"/>
      <c r="N68" s="805"/>
      <c r="O68" s="805"/>
      <c r="P68" s="805"/>
      <c r="Q68" s="806"/>
    </row>
    <row r="69" spans="2:17">
      <c r="B69" s="807"/>
      <c r="C69" s="808"/>
      <c r="D69" s="808"/>
      <c r="E69" s="808"/>
      <c r="F69" s="808"/>
      <c r="G69" s="808"/>
      <c r="H69" s="808"/>
      <c r="I69" s="808"/>
      <c r="J69" s="808"/>
      <c r="K69" s="808"/>
      <c r="L69" s="808"/>
      <c r="M69" s="808"/>
      <c r="N69" s="808"/>
      <c r="O69" s="808"/>
      <c r="P69" s="808"/>
      <c r="Q69" s="809"/>
    </row>
    <row r="70" spans="2:17">
      <c r="B70" s="886" t="s">
        <v>359</v>
      </c>
      <c r="C70" s="887"/>
      <c r="D70" s="887"/>
      <c r="E70" s="887"/>
      <c r="F70" s="887"/>
      <c r="G70" s="887"/>
      <c r="H70" s="887"/>
      <c r="I70" s="887"/>
      <c r="J70" s="887"/>
      <c r="K70" s="887"/>
      <c r="L70" s="887"/>
      <c r="M70" s="887"/>
      <c r="N70" s="887"/>
      <c r="O70" s="887"/>
      <c r="P70" s="887"/>
      <c r="Q70" s="888"/>
    </row>
    <row r="71" spans="2:17">
      <c r="B71" s="886"/>
      <c r="C71" s="887"/>
      <c r="D71" s="887"/>
      <c r="E71" s="887"/>
      <c r="F71" s="887"/>
      <c r="G71" s="887"/>
      <c r="H71" s="887"/>
      <c r="I71" s="887"/>
      <c r="J71" s="887"/>
      <c r="K71" s="887"/>
      <c r="L71" s="887"/>
      <c r="M71" s="887"/>
      <c r="N71" s="887"/>
      <c r="O71" s="887"/>
      <c r="P71" s="887"/>
      <c r="Q71" s="888"/>
    </row>
    <row r="72" spans="2:17">
      <c r="B72" s="886"/>
      <c r="C72" s="887"/>
      <c r="D72" s="887"/>
      <c r="E72" s="887"/>
      <c r="F72" s="887"/>
      <c r="G72" s="887"/>
      <c r="H72" s="887"/>
      <c r="I72" s="887"/>
      <c r="J72" s="887"/>
      <c r="K72" s="887"/>
      <c r="L72" s="887"/>
      <c r="M72" s="887"/>
      <c r="N72" s="887"/>
      <c r="O72" s="887"/>
      <c r="P72" s="887"/>
      <c r="Q72" s="888"/>
    </row>
    <row r="73" spans="2:17">
      <c r="B73" s="886"/>
      <c r="C73" s="887"/>
      <c r="D73" s="887"/>
      <c r="E73" s="887"/>
      <c r="F73" s="887"/>
      <c r="G73" s="887"/>
      <c r="H73" s="887"/>
      <c r="I73" s="887"/>
      <c r="J73" s="887"/>
      <c r="K73" s="887"/>
      <c r="L73" s="887"/>
      <c r="M73" s="887"/>
      <c r="N73" s="887"/>
      <c r="O73" s="887"/>
      <c r="P73" s="887"/>
      <c r="Q73" s="888"/>
    </row>
    <row r="74" spans="2:17">
      <c r="B74" s="886"/>
      <c r="C74" s="887"/>
      <c r="D74" s="887"/>
      <c r="E74" s="887"/>
      <c r="F74" s="887"/>
      <c r="G74" s="887"/>
      <c r="H74" s="887"/>
      <c r="I74" s="887"/>
      <c r="J74" s="887"/>
      <c r="K74" s="887"/>
      <c r="L74" s="887"/>
      <c r="M74" s="887"/>
      <c r="N74" s="887"/>
      <c r="O74" s="887"/>
      <c r="P74" s="887"/>
      <c r="Q74" s="888"/>
    </row>
    <row r="75" spans="2:17">
      <c r="B75" s="886"/>
      <c r="C75" s="887"/>
      <c r="D75" s="887"/>
      <c r="E75" s="887"/>
      <c r="F75" s="887"/>
      <c r="G75" s="887"/>
      <c r="H75" s="887"/>
      <c r="I75" s="887"/>
      <c r="J75" s="887"/>
      <c r="K75" s="887"/>
      <c r="L75" s="887"/>
      <c r="M75" s="887"/>
      <c r="N75" s="887"/>
      <c r="O75" s="887"/>
      <c r="P75" s="887"/>
      <c r="Q75" s="888"/>
    </row>
    <row r="76" spans="2:17" ht="16.2" thickBot="1">
      <c r="B76" s="886"/>
      <c r="C76" s="887"/>
      <c r="D76" s="887"/>
      <c r="E76" s="887"/>
      <c r="F76" s="887"/>
      <c r="G76" s="887"/>
      <c r="H76" s="887"/>
      <c r="I76" s="887"/>
      <c r="J76" s="887"/>
      <c r="K76" s="887"/>
      <c r="L76" s="887"/>
      <c r="M76" s="887"/>
      <c r="N76" s="887"/>
      <c r="O76" s="887"/>
      <c r="P76" s="887"/>
      <c r="Q76" s="888"/>
    </row>
    <row r="77" spans="2:17" ht="18">
      <c r="B77" s="494"/>
      <c r="C77" s="889" t="str">
        <f>"Bottoms Up Composite Labor estimate uncertainty for WBS #"  &amp;'Facility Support Cntrl Account'!B8 &amp; ": " &amp;'Facility Support Cntrl Account'!C8</f>
        <v>Bottoms Up Composite Labor estimate uncertainty for WBS #2.04.02.01: Magnet Cryo, Electrical &amp; Control Structural Support in IR</v>
      </c>
      <c r="D77" s="890"/>
      <c r="E77" s="890"/>
      <c r="F77" s="890"/>
      <c r="G77" s="890"/>
      <c r="H77" s="890"/>
      <c r="I77" s="495"/>
      <c r="J77" s="890" t="s">
        <v>340</v>
      </c>
      <c r="K77" s="890"/>
      <c r="L77" s="496">
        <f>'Cryo Support Work Package'!CD20</f>
        <v>0.24999999999999992</v>
      </c>
      <c r="M77" s="365"/>
      <c r="N77" s="365"/>
      <c r="O77" s="365"/>
      <c r="P77" s="365"/>
      <c r="Q77" s="497"/>
    </row>
    <row r="78" spans="2:17" ht="18.600000000000001" thickBot="1">
      <c r="B78" s="494"/>
      <c r="C78" s="893"/>
      <c r="D78" s="894"/>
      <c r="E78" s="894"/>
      <c r="F78" s="894"/>
      <c r="G78" s="894"/>
      <c r="H78" s="894"/>
      <c r="I78" s="500"/>
      <c r="J78" s="894" t="s">
        <v>341</v>
      </c>
      <c r="K78" s="894"/>
      <c r="L78" s="501">
        <f>'Cryo Support Work Package'!CE20</f>
        <v>0.25</v>
      </c>
      <c r="M78" s="365"/>
      <c r="N78" s="365"/>
      <c r="O78" s="365"/>
      <c r="P78" s="365"/>
      <c r="Q78" s="497"/>
    </row>
    <row r="79" spans="2:17" ht="18.600000000000001" thickBot="1">
      <c r="B79" s="502"/>
      <c r="C79" s="503"/>
      <c r="D79" s="503"/>
      <c r="E79" s="503"/>
      <c r="F79" s="503"/>
      <c r="G79" s="503"/>
      <c r="H79" s="503"/>
      <c r="I79" s="503"/>
      <c r="J79" s="503"/>
      <c r="K79" s="503"/>
      <c r="L79" s="503"/>
      <c r="M79" s="503"/>
      <c r="N79" s="503"/>
      <c r="O79" s="503"/>
      <c r="P79" s="503"/>
      <c r="Q79" s="504"/>
    </row>
  </sheetData>
  <mergeCells count="31">
    <mergeCell ref="C77:H78"/>
    <mergeCell ref="J77:K77"/>
    <mergeCell ref="J78:K78"/>
    <mergeCell ref="B62:Q63"/>
    <mergeCell ref="B64:Q65"/>
    <mergeCell ref="B66:I66"/>
    <mergeCell ref="B68:Q69"/>
    <mergeCell ref="B70:Q76"/>
    <mergeCell ref="F2:L7"/>
    <mergeCell ref="M2:M3"/>
    <mergeCell ref="N2:Q3"/>
    <mergeCell ref="M4:M5"/>
    <mergeCell ref="N4:Q5"/>
    <mergeCell ref="M6:M7"/>
    <mergeCell ref="N6:Q7"/>
    <mergeCell ref="B8:F8"/>
    <mergeCell ref="G8:M8"/>
    <mergeCell ref="N8:Q8"/>
    <mergeCell ref="B9:F10"/>
    <mergeCell ref="G9:M10"/>
    <mergeCell ref="N9:Q10"/>
    <mergeCell ref="C11:F11"/>
    <mergeCell ref="B13:Q16"/>
    <mergeCell ref="B45:Q50"/>
    <mergeCell ref="B51:Q52"/>
    <mergeCell ref="B53:Q61"/>
    <mergeCell ref="B12:Q12"/>
    <mergeCell ref="B17:Q17"/>
    <mergeCell ref="B30:Q30"/>
    <mergeCell ref="B31:Q42"/>
    <mergeCell ref="B43:Q44"/>
  </mergeCells>
  <hyperlinks>
    <hyperlink ref="B31" location="'Cryo Support Work Package'!A1" display="(click here to see the details of the labor and material estimate for this Work Package)" xr:uid="{00000000-0004-0000-0400-000000000000}"/>
    <hyperlink ref="C11" location="Navigation!A1" display="Return to Navigation Sheet" xr:uid="{00000000-0004-0000-0400-000001000000}"/>
    <hyperlink ref="D11" location="Navigation!A1" display="Return to Navigation Sheet" xr:uid="{00000000-0004-0000-0400-000002000000}"/>
    <hyperlink ref="E11" location="Navigation!A1" display="Return to Navigation Sheet" xr:uid="{00000000-0004-0000-0400-000003000000}"/>
    <hyperlink ref="F11" location="Navigation!A1" display="Return to Navigation Sheet" xr:uid="{00000000-0004-0000-0400-000004000000}"/>
    <hyperlink ref="C31" location="'Cryo Support Work Package'!A1" display="'Cryo Support Work Package'!A1" xr:uid="{00000000-0004-0000-0400-000005000000}"/>
    <hyperlink ref="D31" location="'Cryo Support Work Package'!A1" display="'Cryo Support Work Package'!A1" xr:uid="{00000000-0004-0000-0400-000006000000}"/>
    <hyperlink ref="E31" location="'Cryo Support Work Package'!A1" display="'Cryo Support Work Package'!A1" xr:uid="{00000000-0004-0000-0400-000007000000}"/>
    <hyperlink ref="F31" location="'Cryo Support Work Package'!A1" display="'Cryo Support Work Package'!A1" xr:uid="{00000000-0004-0000-0400-000008000000}"/>
    <hyperlink ref="G31" location="'Cryo Support Work Package'!A1" display="'Cryo Support Work Package'!A1" xr:uid="{00000000-0004-0000-0400-000009000000}"/>
    <hyperlink ref="H31" location="'Cryo Support Work Package'!A1" display="'Cryo Support Work Package'!A1" xr:uid="{00000000-0004-0000-0400-00000A000000}"/>
    <hyperlink ref="I31" location="'Cryo Support Work Package'!A1" display="'Cryo Support Work Package'!A1" xr:uid="{00000000-0004-0000-0400-00000B000000}"/>
    <hyperlink ref="J31" location="'Cryo Support Work Package'!A1" display="'Cryo Support Work Package'!A1" xr:uid="{00000000-0004-0000-0400-00000C000000}"/>
    <hyperlink ref="K31" location="'Cryo Support Work Package'!A1" display="'Cryo Support Work Package'!A1" xr:uid="{00000000-0004-0000-0400-00000D000000}"/>
    <hyperlink ref="L31" location="'Cryo Support Work Package'!A1" display="'Cryo Support Work Package'!A1" xr:uid="{00000000-0004-0000-0400-00000E000000}"/>
    <hyperlink ref="M31" location="'Cryo Support Work Package'!A1" display="'Cryo Support Work Package'!A1" xr:uid="{00000000-0004-0000-0400-00000F000000}"/>
    <hyperlink ref="N31" location="'Cryo Support Work Package'!A1" display="'Cryo Support Work Package'!A1" xr:uid="{00000000-0004-0000-0400-000010000000}"/>
    <hyperlink ref="O31" location="'Cryo Support Work Package'!A1" display="'Cryo Support Work Package'!A1" xr:uid="{00000000-0004-0000-0400-000011000000}"/>
    <hyperlink ref="P31" location="'Cryo Support Work Package'!A1" display="'Cryo Support Work Package'!A1" xr:uid="{00000000-0004-0000-0400-000012000000}"/>
    <hyperlink ref="Q31" location="'Cryo Support Work Package'!A1" display="'Cryo Support Work Package'!A1" xr:uid="{00000000-0004-0000-0400-000013000000}"/>
    <hyperlink ref="B32" location="'Cryo Support Work Package'!A1" display="'Cryo Support Work Package'!A1" xr:uid="{00000000-0004-0000-0400-000014000000}"/>
    <hyperlink ref="C32" location="'Cryo Support Work Package'!A1" display="'Cryo Support Work Package'!A1" xr:uid="{00000000-0004-0000-0400-000015000000}"/>
    <hyperlink ref="D32" location="'Cryo Support Work Package'!A1" display="'Cryo Support Work Package'!A1" xr:uid="{00000000-0004-0000-0400-000016000000}"/>
    <hyperlink ref="E32" location="'Cryo Support Work Package'!A1" display="'Cryo Support Work Package'!A1" xr:uid="{00000000-0004-0000-0400-000017000000}"/>
    <hyperlink ref="F32" location="'Cryo Support Work Package'!A1" display="'Cryo Support Work Package'!A1" xr:uid="{00000000-0004-0000-0400-000018000000}"/>
    <hyperlink ref="G32" location="'Cryo Support Work Package'!A1" display="'Cryo Support Work Package'!A1" xr:uid="{00000000-0004-0000-0400-000019000000}"/>
    <hyperlink ref="H32" location="'Cryo Support Work Package'!A1" display="'Cryo Support Work Package'!A1" xr:uid="{00000000-0004-0000-0400-00001A000000}"/>
    <hyperlink ref="I32" location="'Cryo Support Work Package'!A1" display="'Cryo Support Work Package'!A1" xr:uid="{00000000-0004-0000-0400-00001B000000}"/>
    <hyperlink ref="J32" location="'Cryo Support Work Package'!A1" display="'Cryo Support Work Package'!A1" xr:uid="{00000000-0004-0000-0400-00001C000000}"/>
    <hyperlink ref="K32" location="'Cryo Support Work Package'!A1" display="'Cryo Support Work Package'!A1" xr:uid="{00000000-0004-0000-0400-00001D000000}"/>
    <hyperlink ref="L32" location="'Cryo Support Work Package'!A1" display="'Cryo Support Work Package'!A1" xr:uid="{00000000-0004-0000-0400-00001E000000}"/>
    <hyperlink ref="M32" location="'Cryo Support Work Package'!A1" display="'Cryo Support Work Package'!A1" xr:uid="{00000000-0004-0000-0400-00001F000000}"/>
    <hyperlink ref="N32" location="'Cryo Support Work Package'!A1" display="'Cryo Support Work Package'!A1" xr:uid="{00000000-0004-0000-0400-000020000000}"/>
    <hyperlink ref="O32" location="'Cryo Support Work Package'!A1" display="'Cryo Support Work Package'!A1" xr:uid="{00000000-0004-0000-0400-000021000000}"/>
    <hyperlink ref="P32" location="'Cryo Support Work Package'!A1" display="'Cryo Support Work Package'!A1" xr:uid="{00000000-0004-0000-0400-000022000000}"/>
    <hyperlink ref="Q32" location="'Cryo Support Work Package'!A1" display="'Cryo Support Work Package'!A1" xr:uid="{00000000-0004-0000-0400-000023000000}"/>
    <hyperlink ref="B33" location="'Cryo Support Work Package'!A1" display="'Cryo Support Work Package'!A1" xr:uid="{00000000-0004-0000-0400-000024000000}"/>
    <hyperlink ref="C33" location="'Cryo Support Work Package'!A1" display="'Cryo Support Work Package'!A1" xr:uid="{00000000-0004-0000-0400-000025000000}"/>
    <hyperlink ref="D33" location="'Cryo Support Work Package'!A1" display="'Cryo Support Work Package'!A1" xr:uid="{00000000-0004-0000-0400-000026000000}"/>
    <hyperlink ref="E33" location="'Cryo Support Work Package'!A1" display="'Cryo Support Work Package'!A1" xr:uid="{00000000-0004-0000-0400-000027000000}"/>
    <hyperlink ref="F33" location="'Cryo Support Work Package'!A1" display="'Cryo Support Work Package'!A1" xr:uid="{00000000-0004-0000-0400-000028000000}"/>
    <hyperlink ref="G33" location="'Cryo Support Work Package'!A1" display="'Cryo Support Work Package'!A1" xr:uid="{00000000-0004-0000-0400-000029000000}"/>
    <hyperlink ref="H33" location="'Cryo Support Work Package'!A1" display="'Cryo Support Work Package'!A1" xr:uid="{00000000-0004-0000-0400-00002A000000}"/>
    <hyperlink ref="I33" location="'Cryo Support Work Package'!A1" display="'Cryo Support Work Package'!A1" xr:uid="{00000000-0004-0000-0400-00002B000000}"/>
    <hyperlink ref="J33" location="'Cryo Support Work Package'!A1" display="'Cryo Support Work Package'!A1" xr:uid="{00000000-0004-0000-0400-00002C000000}"/>
    <hyperlink ref="K33" location="'Cryo Support Work Package'!A1" display="'Cryo Support Work Package'!A1" xr:uid="{00000000-0004-0000-0400-00002D000000}"/>
    <hyperlink ref="L33" location="'Cryo Support Work Package'!A1" display="'Cryo Support Work Package'!A1" xr:uid="{00000000-0004-0000-0400-00002E000000}"/>
    <hyperlink ref="M33" location="'Cryo Support Work Package'!A1" display="'Cryo Support Work Package'!A1" xr:uid="{00000000-0004-0000-0400-00002F000000}"/>
    <hyperlink ref="N33" location="'Cryo Support Work Package'!A1" display="'Cryo Support Work Package'!A1" xr:uid="{00000000-0004-0000-0400-000030000000}"/>
    <hyperlink ref="O33" location="'Cryo Support Work Package'!A1" display="'Cryo Support Work Package'!A1" xr:uid="{00000000-0004-0000-0400-000031000000}"/>
    <hyperlink ref="P33" location="'Cryo Support Work Package'!A1" display="'Cryo Support Work Package'!A1" xr:uid="{00000000-0004-0000-0400-000032000000}"/>
    <hyperlink ref="Q33" location="'Cryo Support Work Package'!A1" display="'Cryo Support Work Package'!A1" xr:uid="{00000000-0004-0000-0400-000033000000}"/>
    <hyperlink ref="B34" location="'Cryo Support Work Package'!A1" display="'Cryo Support Work Package'!A1" xr:uid="{00000000-0004-0000-0400-000034000000}"/>
    <hyperlink ref="C34" location="'Cryo Support Work Package'!A1" display="'Cryo Support Work Package'!A1" xr:uid="{00000000-0004-0000-0400-000035000000}"/>
    <hyperlink ref="D34" location="'Cryo Support Work Package'!A1" display="'Cryo Support Work Package'!A1" xr:uid="{00000000-0004-0000-0400-000036000000}"/>
    <hyperlink ref="E34" location="'Cryo Support Work Package'!A1" display="'Cryo Support Work Package'!A1" xr:uid="{00000000-0004-0000-0400-000037000000}"/>
    <hyperlink ref="F34" location="'Cryo Support Work Package'!A1" display="'Cryo Support Work Package'!A1" xr:uid="{00000000-0004-0000-0400-000038000000}"/>
    <hyperlink ref="G34" location="'Cryo Support Work Package'!A1" display="'Cryo Support Work Package'!A1" xr:uid="{00000000-0004-0000-0400-000039000000}"/>
    <hyperlink ref="H34" location="'Cryo Support Work Package'!A1" display="'Cryo Support Work Package'!A1" xr:uid="{00000000-0004-0000-0400-00003A000000}"/>
    <hyperlink ref="I34" location="'Cryo Support Work Package'!A1" display="'Cryo Support Work Package'!A1" xr:uid="{00000000-0004-0000-0400-00003B000000}"/>
    <hyperlink ref="J34" location="'Cryo Support Work Package'!A1" display="'Cryo Support Work Package'!A1" xr:uid="{00000000-0004-0000-0400-00003C000000}"/>
    <hyperlink ref="K34" location="'Cryo Support Work Package'!A1" display="'Cryo Support Work Package'!A1" xr:uid="{00000000-0004-0000-0400-00003D000000}"/>
    <hyperlink ref="L34" location="'Cryo Support Work Package'!A1" display="'Cryo Support Work Package'!A1" xr:uid="{00000000-0004-0000-0400-00003E000000}"/>
    <hyperlink ref="M34" location="'Cryo Support Work Package'!A1" display="'Cryo Support Work Package'!A1" xr:uid="{00000000-0004-0000-0400-00003F000000}"/>
    <hyperlink ref="N34" location="'Cryo Support Work Package'!A1" display="'Cryo Support Work Package'!A1" xr:uid="{00000000-0004-0000-0400-000040000000}"/>
    <hyperlink ref="O34" location="'Cryo Support Work Package'!A1" display="'Cryo Support Work Package'!A1" xr:uid="{00000000-0004-0000-0400-000041000000}"/>
    <hyperlink ref="P34" location="'Cryo Support Work Package'!A1" display="'Cryo Support Work Package'!A1" xr:uid="{00000000-0004-0000-0400-000042000000}"/>
    <hyperlink ref="Q34" location="'Cryo Support Work Package'!A1" display="'Cryo Support Work Package'!A1" xr:uid="{00000000-0004-0000-0400-000043000000}"/>
    <hyperlink ref="B35" location="'Cryo Support Work Package'!A1" display="'Cryo Support Work Package'!A1" xr:uid="{00000000-0004-0000-0400-000044000000}"/>
    <hyperlink ref="C35" location="'Cryo Support Work Package'!A1" display="'Cryo Support Work Package'!A1" xr:uid="{00000000-0004-0000-0400-000045000000}"/>
    <hyperlink ref="D35" location="'Cryo Support Work Package'!A1" display="'Cryo Support Work Package'!A1" xr:uid="{00000000-0004-0000-0400-000046000000}"/>
    <hyperlink ref="E35" location="'Cryo Support Work Package'!A1" display="'Cryo Support Work Package'!A1" xr:uid="{00000000-0004-0000-0400-000047000000}"/>
    <hyperlink ref="F35" location="'Cryo Support Work Package'!A1" display="'Cryo Support Work Package'!A1" xr:uid="{00000000-0004-0000-0400-000048000000}"/>
    <hyperlink ref="G35" location="'Cryo Support Work Package'!A1" display="'Cryo Support Work Package'!A1" xr:uid="{00000000-0004-0000-0400-000049000000}"/>
    <hyperlink ref="H35" location="'Cryo Support Work Package'!A1" display="'Cryo Support Work Package'!A1" xr:uid="{00000000-0004-0000-0400-00004A000000}"/>
    <hyperlink ref="I35" location="'Cryo Support Work Package'!A1" display="'Cryo Support Work Package'!A1" xr:uid="{00000000-0004-0000-0400-00004B000000}"/>
    <hyperlink ref="J35" location="'Cryo Support Work Package'!A1" display="'Cryo Support Work Package'!A1" xr:uid="{00000000-0004-0000-0400-00004C000000}"/>
    <hyperlink ref="K35" location="'Cryo Support Work Package'!A1" display="'Cryo Support Work Package'!A1" xr:uid="{00000000-0004-0000-0400-00004D000000}"/>
    <hyperlink ref="L35" location="'Cryo Support Work Package'!A1" display="'Cryo Support Work Package'!A1" xr:uid="{00000000-0004-0000-0400-00004E000000}"/>
    <hyperlink ref="M35" location="'Cryo Support Work Package'!A1" display="'Cryo Support Work Package'!A1" xr:uid="{00000000-0004-0000-0400-00004F000000}"/>
    <hyperlink ref="N35" location="'Cryo Support Work Package'!A1" display="'Cryo Support Work Package'!A1" xr:uid="{00000000-0004-0000-0400-000050000000}"/>
    <hyperlink ref="O35" location="'Cryo Support Work Package'!A1" display="'Cryo Support Work Package'!A1" xr:uid="{00000000-0004-0000-0400-000051000000}"/>
    <hyperlink ref="P35" location="'Cryo Support Work Package'!A1" display="'Cryo Support Work Package'!A1" xr:uid="{00000000-0004-0000-0400-000052000000}"/>
    <hyperlink ref="Q35" location="'Cryo Support Work Package'!A1" display="'Cryo Support Work Package'!A1" xr:uid="{00000000-0004-0000-0400-000053000000}"/>
    <hyperlink ref="B36" location="'Cryo Support Work Package'!A1" display="'Cryo Support Work Package'!A1" xr:uid="{00000000-0004-0000-0400-000054000000}"/>
    <hyperlink ref="C36" location="'Cryo Support Work Package'!A1" display="'Cryo Support Work Package'!A1" xr:uid="{00000000-0004-0000-0400-000055000000}"/>
    <hyperlink ref="D36" location="'Cryo Support Work Package'!A1" display="'Cryo Support Work Package'!A1" xr:uid="{00000000-0004-0000-0400-000056000000}"/>
    <hyperlink ref="E36" location="'Cryo Support Work Package'!A1" display="'Cryo Support Work Package'!A1" xr:uid="{00000000-0004-0000-0400-000057000000}"/>
    <hyperlink ref="F36" location="'Cryo Support Work Package'!A1" display="'Cryo Support Work Package'!A1" xr:uid="{00000000-0004-0000-0400-000058000000}"/>
    <hyperlink ref="G36" location="'Cryo Support Work Package'!A1" display="'Cryo Support Work Package'!A1" xr:uid="{00000000-0004-0000-0400-000059000000}"/>
    <hyperlink ref="H36" location="'Cryo Support Work Package'!A1" display="'Cryo Support Work Package'!A1" xr:uid="{00000000-0004-0000-0400-00005A000000}"/>
    <hyperlink ref="I36" location="'Cryo Support Work Package'!A1" display="'Cryo Support Work Package'!A1" xr:uid="{00000000-0004-0000-0400-00005B000000}"/>
    <hyperlink ref="J36" location="'Cryo Support Work Package'!A1" display="'Cryo Support Work Package'!A1" xr:uid="{00000000-0004-0000-0400-00005C000000}"/>
    <hyperlink ref="K36" location="'Cryo Support Work Package'!A1" display="'Cryo Support Work Package'!A1" xr:uid="{00000000-0004-0000-0400-00005D000000}"/>
    <hyperlink ref="L36" location="'Cryo Support Work Package'!A1" display="'Cryo Support Work Package'!A1" xr:uid="{00000000-0004-0000-0400-00005E000000}"/>
    <hyperlink ref="M36" location="'Cryo Support Work Package'!A1" display="'Cryo Support Work Package'!A1" xr:uid="{00000000-0004-0000-0400-00005F000000}"/>
    <hyperlink ref="N36" location="'Cryo Support Work Package'!A1" display="'Cryo Support Work Package'!A1" xr:uid="{00000000-0004-0000-0400-000060000000}"/>
    <hyperlink ref="O36" location="'Cryo Support Work Package'!A1" display="'Cryo Support Work Package'!A1" xr:uid="{00000000-0004-0000-0400-000061000000}"/>
    <hyperlink ref="P36" location="'Cryo Support Work Package'!A1" display="'Cryo Support Work Package'!A1" xr:uid="{00000000-0004-0000-0400-000062000000}"/>
    <hyperlink ref="Q36" location="'Cryo Support Work Package'!A1" display="'Cryo Support Work Package'!A1" xr:uid="{00000000-0004-0000-0400-000063000000}"/>
    <hyperlink ref="B37" location="'Cryo Support Work Package'!A1" display="'Cryo Support Work Package'!A1" xr:uid="{00000000-0004-0000-0400-000064000000}"/>
    <hyperlink ref="C37" location="'Cryo Support Work Package'!A1" display="'Cryo Support Work Package'!A1" xr:uid="{00000000-0004-0000-0400-000065000000}"/>
    <hyperlink ref="D37" location="'Cryo Support Work Package'!A1" display="'Cryo Support Work Package'!A1" xr:uid="{00000000-0004-0000-0400-000066000000}"/>
    <hyperlink ref="E37" location="'Cryo Support Work Package'!A1" display="'Cryo Support Work Package'!A1" xr:uid="{00000000-0004-0000-0400-000067000000}"/>
    <hyperlink ref="F37" location="'Cryo Support Work Package'!A1" display="'Cryo Support Work Package'!A1" xr:uid="{00000000-0004-0000-0400-000068000000}"/>
    <hyperlink ref="G37" location="'Cryo Support Work Package'!A1" display="'Cryo Support Work Package'!A1" xr:uid="{00000000-0004-0000-0400-000069000000}"/>
    <hyperlink ref="H37" location="'Cryo Support Work Package'!A1" display="'Cryo Support Work Package'!A1" xr:uid="{00000000-0004-0000-0400-00006A000000}"/>
    <hyperlink ref="I37" location="'Cryo Support Work Package'!A1" display="'Cryo Support Work Package'!A1" xr:uid="{00000000-0004-0000-0400-00006B000000}"/>
    <hyperlink ref="J37" location="'Cryo Support Work Package'!A1" display="'Cryo Support Work Package'!A1" xr:uid="{00000000-0004-0000-0400-00006C000000}"/>
    <hyperlink ref="K37" location="'Cryo Support Work Package'!A1" display="'Cryo Support Work Package'!A1" xr:uid="{00000000-0004-0000-0400-00006D000000}"/>
    <hyperlink ref="L37" location="'Cryo Support Work Package'!A1" display="'Cryo Support Work Package'!A1" xr:uid="{00000000-0004-0000-0400-00006E000000}"/>
    <hyperlink ref="M37" location="'Cryo Support Work Package'!A1" display="'Cryo Support Work Package'!A1" xr:uid="{00000000-0004-0000-0400-00006F000000}"/>
    <hyperlink ref="N37" location="'Cryo Support Work Package'!A1" display="'Cryo Support Work Package'!A1" xr:uid="{00000000-0004-0000-0400-000070000000}"/>
    <hyperlink ref="O37" location="'Cryo Support Work Package'!A1" display="'Cryo Support Work Package'!A1" xr:uid="{00000000-0004-0000-0400-000071000000}"/>
    <hyperlink ref="P37" location="'Cryo Support Work Package'!A1" display="'Cryo Support Work Package'!A1" xr:uid="{00000000-0004-0000-0400-000072000000}"/>
    <hyperlink ref="Q37" location="'Cryo Support Work Package'!A1" display="'Cryo Support Work Package'!A1" xr:uid="{00000000-0004-0000-0400-000073000000}"/>
    <hyperlink ref="B38" location="'Cryo Support Work Package'!A1" display="'Cryo Support Work Package'!A1" xr:uid="{00000000-0004-0000-0400-000074000000}"/>
    <hyperlink ref="C38" location="'Cryo Support Work Package'!A1" display="'Cryo Support Work Package'!A1" xr:uid="{00000000-0004-0000-0400-000075000000}"/>
    <hyperlink ref="D38" location="'Cryo Support Work Package'!A1" display="'Cryo Support Work Package'!A1" xr:uid="{00000000-0004-0000-0400-000076000000}"/>
    <hyperlink ref="E38" location="'Cryo Support Work Package'!A1" display="'Cryo Support Work Package'!A1" xr:uid="{00000000-0004-0000-0400-000077000000}"/>
    <hyperlink ref="F38" location="'Cryo Support Work Package'!A1" display="'Cryo Support Work Package'!A1" xr:uid="{00000000-0004-0000-0400-000078000000}"/>
    <hyperlink ref="G38" location="'Cryo Support Work Package'!A1" display="'Cryo Support Work Package'!A1" xr:uid="{00000000-0004-0000-0400-000079000000}"/>
    <hyperlink ref="H38" location="'Cryo Support Work Package'!A1" display="'Cryo Support Work Package'!A1" xr:uid="{00000000-0004-0000-0400-00007A000000}"/>
    <hyperlink ref="I38" location="'Cryo Support Work Package'!A1" display="'Cryo Support Work Package'!A1" xr:uid="{00000000-0004-0000-0400-00007B000000}"/>
    <hyperlink ref="J38" location="'Cryo Support Work Package'!A1" display="'Cryo Support Work Package'!A1" xr:uid="{00000000-0004-0000-0400-00007C000000}"/>
    <hyperlink ref="K38" location="'Cryo Support Work Package'!A1" display="'Cryo Support Work Package'!A1" xr:uid="{00000000-0004-0000-0400-00007D000000}"/>
    <hyperlink ref="L38" location="'Cryo Support Work Package'!A1" display="'Cryo Support Work Package'!A1" xr:uid="{00000000-0004-0000-0400-00007E000000}"/>
    <hyperlink ref="M38" location="'Cryo Support Work Package'!A1" display="'Cryo Support Work Package'!A1" xr:uid="{00000000-0004-0000-0400-00007F000000}"/>
    <hyperlink ref="N38" location="'Cryo Support Work Package'!A1" display="'Cryo Support Work Package'!A1" xr:uid="{00000000-0004-0000-0400-000080000000}"/>
    <hyperlink ref="O38" location="'Cryo Support Work Package'!A1" display="'Cryo Support Work Package'!A1" xr:uid="{00000000-0004-0000-0400-000081000000}"/>
    <hyperlink ref="P38" location="'Cryo Support Work Package'!A1" display="'Cryo Support Work Package'!A1" xr:uid="{00000000-0004-0000-0400-000082000000}"/>
    <hyperlink ref="Q38" location="'Cryo Support Work Package'!A1" display="'Cryo Support Work Package'!A1" xr:uid="{00000000-0004-0000-0400-000083000000}"/>
    <hyperlink ref="B39" location="'Cryo Support Work Package'!A1" display="'Cryo Support Work Package'!A1" xr:uid="{00000000-0004-0000-0400-000084000000}"/>
    <hyperlink ref="C39" location="'Cryo Support Work Package'!A1" display="'Cryo Support Work Package'!A1" xr:uid="{00000000-0004-0000-0400-000085000000}"/>
    <hyperlink ref="D39" location="'Cryo Support Work Package'!A1" display="'Cryo Support Work Package'!A1" xr:uid="{00000000-0004-0000-0400-000086000000}"/>
    <hyperlink ref="E39" location="'Cryo Support Work Package'!A1" display="'Cryo Support Work Package'!A1" xr:uid="{00000000-0004-0000-0400-000087000000}"/>
    <hyperlink ref="F39" location="'Cryo Support Work Package'!A1" display="'Cryo Support Work Package'!A1" xr:uid="{00000000-0004-0000-0400-000088000000}"/>
    <hyperlink ref="G39" location="'Cryo Support Work Package'!A1" display="'Cryo Support Work Package'!A1" xr:uid="{00000000-0004-0000-0400-000089000000}"/>
    <hyperlink ref="H39" location="'Cryo Support Work Package'!A1" display="'Cryo Support Work Package'!A1" xr:uid="{00000000-0004-0000-0400-00008A000000}"/>
    <hyperlink ref="I39" location="'Cryo Support Work Package'!A1" display="'Cryo Support Work Package'!A1" xr:uid="{00000000-0004-0000-0400-00008B000000}"/>
    <hyperlink ref="J39" location="'Cryo Support Work Package'!A1" display="'Cryo Support Work Package'!A1" xr:uid="{00000000-0004-0000-0400-00008C000000}"/>
    <hyperlink ref="K39" location="'Cryo Support Work Package'!A1" display="'Cryo Support Work Package'!A1" xr:uid="{00000000-0004-0000-0400-00008D000000}"/>
    <hyperlink ref="L39" location="'Cryo Support Work Package'!A1" display="'Cryo Support Work Package'!A1" xr:uid="{00000000-0004-0000-0400-00008E000000}"/>
    <hyperlink ref="M39" location="'Cryo Support Work Package'!A1" display="'Cryo Support Work Package'!A1" xr:uid="{00000000-0004-0000-0400-00008F000000}"/>
    <hyperlink ref="N39" location="'Cryo Support Work Package'!A1" display="'Cryo Support Work Package'!A1" xr:uid="{00000000-0004-0000-0400-000090000000}"/>
    <hyperlink ref="O39" location="'Cryo Support Work Package'!A1" display="'Cryo Support Work Package'!A1" xr:uid="{00000000-0004-0000-0400-000091000000}"/>
    <hyperlink ref="P39" location="'Cryo Support Work Package'!A1" display="'Cryo Support Work Package'!A1" xr:uid="{00000000-0004-0000-0400-000092000000}"/>
    <hyperlink ref="Q39" location="'Cryo Support Work Package'!A1" display="'Cryo Support Work Package'!A1" xr:uid="{00000000-0004-0000-0400-000093000000}"/>
    <hyperlink ref="B40" location="'Cryo Support Work Package'!A1" display="'Cryo Support Work Package'!A1" xr:uid="{00000000-0004-0000-0400-000094000000}"/>
    <hyperlink ref="C40" location="'Cryo Support Work Package'!A1" display="'Cryo Support Work Package'!A1" xr:uid="{00000000-0004-0000-0400-000095000000}"/>
    <hyperlink ref="D40" location="'Cryo Support Work Package'!A1" display="'Cryo Support Work Package'!A1" xr:uid="{00000000-0004-0000-0400-000096000000}"/>
    <hyperlink ref="E40" location="'Cryo Support Work Package'!A1" display="'Cryo Support Work Package'!A1" xr:uid="{00000000-0004-0000-0400-000097000000}"/>
    <hyperlink ref="F40" location="'Cryo Support Work Package'!A1" display="'Cryo Support Work Package'!A1" xr:uid="{00000000-0004-0000-0400-000098000000}"/>
    <hyperlink ref="G40" location="'Cryo Support Work Package'!A1" display="'Cryo Support Work Package'!A1" xr:uid="{00000000-0004-0000-0400-000099000000}"/>
    <hyperlink ref="H40" location="'Cryo Support Work Package'!A1" display="'Cryo Support Work Package'!A1" xr:uid="{00000000-0004-0000-0400-00009A000000}"/>
    <hyperlink ref="I40" location="'Cryo Support Work Package'!A1" display="'Cryo Support Work Package'!A1" xr:uid="{00000000-0004-0000-0400-00009B000000}"/>
    <hyperlink ref="J40" location="'Cryo Support Work Package'!A1" display="'Cryo Support Work Package'!A1" xr:uid="{00000000-0004-0000-0400-00009C000000}"/>
    <hyperlink ref="K40" location="'Cryo Support Work Package'!A1" display="'Cryo Support Work Package'!A1" xr:uid="{00000000-0004-0000-0400-00009D000000}"/>
    <hyperlink ref="L40" location="'Cryo Support Work Package'!A1" display="'Cryo Support Work Package'!A1" xr:uid="{00000000-0004-0000-0400-00009E000000}"/>
    <hyperlink ref="M40" location="'Cryo Support Work Package'!A1" display="'Cryo Support Work Package'!A1" xr:uid="{00000000-0004-0000-0400-00009F000000}"/>
    <hyperlink ref="N40" location="'Cryo Support Work Package'!A1" display="'Cryo Support Work Package'!A1" xr:uid="{00000000-0004-0000-0400-0000A0000000}"/>
    <hyperlink ref="O40" location="'Cryo Support Work Package'!A1" display="'Cryo Support Work Package'!A1" xr:uid="{00000000-0004-0000-0400-0000A1000000}"/>
    <hyperlink ref="P40" location="'Cryo Support Work Package'!A1" display="'Cryo Support Work Package'!A1" xr:uid="{00000000-0004-0000-0400-0000A2000000}"/>
    <hyperlink ref="Q40" location="'Cryo Support Work Package'!A1" display="'Cryo Support Work Package'!A1" xr:uid="{00000000-0004-0000-0400-0000A3000000}"/>
    <hyperlink ref="B41" location="'Cryo Support Work Package'!A1" display="'Cryo Support Work Package'!A1" xr:uid="{00000000-0004-0000-0400-0000A4000000}"/>
    <hyperlink ref="C41" location="'Cryo Support Work Package'!A1" display="'Cryo Support Work Package'!A1" xr:uid="{00000000-0004-0000-0400-0000A5000000}"/>
    <hyperlink ref="D41" location="'Cryo Support Work Package'!A1" display="'Cryo Support Work Package'!A1" xr:uid="{00000000-0004-0000-0400-0000A6000000}"/>
    <hyperlink ref="E41" location="'Cryo Support Work Package'!A1" display="'Cryo Support Work Package'!A1" xr:uid="{00000000-0004-0000-0400-0000A7000000}"/>
    <hyperlink ref="F41" location="'Cryo Support Work Package'!A1" display="'Cryo Support Work Package'!A1" xr:uid="{00000000-0004-0000-0400-0000A8000000}"/>
    <hyperlink ref="G41" location="'Cryo Support Work Package'!A1" display="'Cryo Support Work Package'!A1" xr:uid="{00000000-0004-0000-0400-0000A9000000}"/>
    <hyperlink ref="H41" location="'Cryo Support Work Package'!A1" display="'Cryo Support Work Package'!A1" xr:uid="{00000000-0004-0000-0400-0000AA000000}"/>
    <hyperlink ref="I41" location="'Cryo Support Work Package'!A1" display="'Cryo Support Work Package'!A1" xr:uid="{00000000-0004-0000-0400-0000AB000000}"/>
    <hyperlink ref="J41" location="'Cryo Support Work Package'!A1" display="'Cryo Support Work Package'!A1" xr:uid="{00000000-0004-0000-0400-0000AC000000}"/>
    <hyperlink ref="K41" location="'Cryo Support Work Package'!A1" display="'Cryo Support Work Package'!A1" xr:uid="{00000000-0004-0000-0400-0000AD000000}"/>
    <hyperlink ref="L41" location="'Cryo Support Work Package'!A1" display="'Cryo Support Work Package'!A1" xr:uid="{00000000-0004-0000-0400-0000AE000000}"/>
    <hyperlink ref="M41" location="'Cryo Support Work Package'!A1" display="'Cryo Support Work Package'!A1" xr:uid="{00000000-0004-0000-0400-0000AF000000}"/>
    <hyperlink ref="N41" location="'Cryo Support Work Package'!A1" display="'Cryo Support Work Package'!A1" xr:uid="{00000000-0004-0000-0400-0000B0000000}"/>
    <hyperlink ref="O41" location="'Cryo Support Work Package'!A1" display="'Cryo Support Work Package'!A1" xr:uid="{00000000-0004-0000-0400-0000B1000000}"/>
    <hyperlink ref="P41" location="'Cryo Support Work Package'!A1" display="'Cryo Support Work Package'!A1" xr:uid="{00000000-0004-0000-0400-0000B2000000}"/>
    <hyperlink ref="Q41" location="'Cryo Support Work Package'!A1" display="'Cryo Support Work Package'!A1" xr:uid="{00000000-0004-0000-0400-0000B3000000}"/>
    <hyperlink ref="B42" location="'Cryo Support Work Package'!A1" display="'Cryo Support Work Package'!A1" xr:uid="{00000000-0004-0000-0400-0000B4000000}"/>
    <hyperlink ref="C42" location="'Cryo Support Work Package'!A1" display="'Cryo Support Work Package'!A1" xr:uid="{00000000-0004-0000-0400-0000B5000000}"/>
    <hyperlink ref="D42" location="'Cryo Support Work Package'!A1" display="'Cryo Support Work Package'!A1" xr:uid="{00000000-0004-0000-0400-0000B6000000}"/>
    <hyperlink ref="E42" location="'Cryo Support Work Package'!A1" display="'Cryo Support Work Package'!A1" xr:uid="{00000000-0004-0000-0400-0000B7000000}"/>
    <hyperlink ref="F42" location="'Cryo Support Work Package'!A1" display="'Cryo Support Work Package'!A1" xr:uid="{00000000-0004-0000-0400-0000B8000000}"/>
    <hyperlink ref="G42" location="'Cryo Support Work Package'!A1" display="'Cryo Support Work Package'!A1" xr:uid="{00000000-0004-0000-0400-0000B9000000}"/>
    <hyperlink ref="H42" location="'Cryo Support Work Package'!A1" display="'Cryo Support Work Package'!A1" xr:uid="{00000000-0004-0000-0400-0000BA000000}"/>
    <hyperlink ref="I42" location="'Cryo Support Work Package'!A1" display="'Cryo Support Work Package'!A1" xr:uid="{00000000-0004-0000-0400-0000BB000000}"/>
    <hyperlink ref="J42" location="'Cryo Support Work Package'!A1" display="'Cryo Support Work Package'!A1" xr:uid="{00000000-0004-0000-0400-0000BC000000}"/>
    <hyperlink ref="K42" location="'Cryo Support Work Package'!A1" display="'Cryo Support Work Package'!A1" xr:uid="{00000000-0004-0000-0400-0000BD000000}"/>
    <hyperlink ref="L42" location="'Cryo Support Work Package'!A1" display="'Cryo Support Work Package'!A1" xr:uid="{00000000-0004-0000-0400-0000BE000000}"/>
    <hyperlink ref="M42" location="'Cryo Support Work Package'!A1" display="'Cryo Support Work Package'!A1" xr:uid="{00000000-0004-0000-0400-0000BF000000}"/>
    <hyperlink ref="N42" location="'Cryo Support Work Package'!A1" display="'Cryo Support Work Package'!A1" xr:uid="{00000000-0004-0000-0400-0000C0000000}"/>
    <hyperlink ref="O42" location="'Cryo Support Work Package'!A1" display="'Cryo Support Work Package'!A1" xr:uid="{00000000-0004-0000-0400-0000C1000000}"/>
    <hyperlink ref="P42" location="'Cryo Support Work Package'!A1" display="'Cryo Support Work Package'!A1" xr:uid="{00000000-0004-0000-0400-0000C2000000}"/>
    <hyperlink ref="Q42" location="'Cryo Support Work Package'!A1" display="'Cryo Support Work Package'!A1" xr:uid="{00000000-0004-0000-04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dimension ref="B1:Q95"/>
  <sheetViews>
    <sheetView topLeftCell="A5" zoomScale="60" zoomScaleNormal="60" workbookViewId="0">
      <selection activeCell="C11" sqref="C11:F11"/>
    </sheetView>
  </sheetViews>
  <sheetFormatPr defaultColWidth="10.8984375" defaultRowHeight="15.6"/>
  <cols>
    <col min="1" max="1" width="3.5" style="373" customWidth="1"/>
    <col min="2" max="2" width="5" style="373" customWidth="1"/>
    <col min="3" max="3" width="6.09765625" style="373" customWidth="1"/>
    <col min="4" max="4" width="15.5" style="373" customWidth="1"/>
    <col min="5" max="12" width="10.8984375" style="373"/>
    <col min="13" max="13" width="16" style="373" customWidth="1"/>
    <col min="14" max="16384" width="10.8984375" style="373"/>
  </cols>
  <sheetData>
    <row r="1" spans="2:17" ht="16.2" thickBot="1"/>
    <row r="2" spans="2:17" ht="26.1" customHeight="1">
      <c r="B2" s="374"/>
      <c r="C2" s="375"/>
      <c r="D2" s="375"/>
      <c r="E2" s="375"/>
      <c r="F2" s="855" t="s">
        <v>47</v>
      </c>
      <c r="G2" s="856"/>
      <c r="H2" s="856"/>
      <c r="I2" s="856"/>
      <c r="J2" s="856"/>
      <c r="K2" s="856"/>
      <c r="L2" s="857"/>
      <c r="M2" s="862" t="s">
        <v>25</v>
      </c>
      <c r="N2" s="864">
        <v>42818</v>
      </c>
      <c r="O2" s="865"/>
      <c r="P2" s="865"/>
      <c r="Q2" s="866"/>
    </row>
    <row r="3" spans="2:17" ht="15.9" customHeight="1" thickBot="1">
      <c r="B3" s="376"/>
      <c r="C3" s="377"/>
      <c r="D3" s="377"/>
      <c r="E3" s="377"/>
      <c r="F3" s="858"/>
      <c r="G3" s="859"/>
      <c r="H3" s="859"/>
      <c r="I3" s="859"/>
      <c r="J3" s="859"/>
      <c r="K3" s="859"/>
      <c r="L3" s="860"/>
      <c r="M3" s="863"/>
      <c r="N3" s="867"/>
      <c r="O3" s="867"/>
      <c r="P3" s="867"/>
      <c r="Q3" s="868"/>
    </row>
    <row r="4" spans="2:17" ht="18" customHeight="1">
      <c r="B4" s="376"/>
      <c r="C4" s="377"/>
      <c r="D4" s="377"/>
      <c r="E4" s="377"/>
      <c r="F4" s="858"/>
      <c r="G4" s="859"/>
      <c r="H4" s="859"/>
      <c r="I4" s="859"/>
      <c r="J4" s="859"/>
      <c r="K4" s="859"/>
      <c r="L4" s="860"/>
      <c r="M4" s="862" t="s">
        <v>26</v>
      </c>
      <c r="N4" s="865" t="s">
        <v>174</v>
      </c>
      <c r="O4" s="865"/>
      <c r="P4" s="865"/>
      <c r="Q4" s="866"/>
    </row>
    <row r="5" spans="2:17" ht="16.2" thickBot="1">
      <c r="B5" s="376"/>
      <c r="C5" s="377"/>
      <c r="D5" s="377"/>
      <c r="E5" s="377"/>
      <c r="F5" s="858"/>
      <c r="G5" s="859"/>
      <c r="H5" s="859"/>
      <c r="I5" s="859"/>
      <c r="J5" s="859"/>
      <c r="K5" s="859"/>
      <c r="L5" s="860"/>
      <c r="M5" s="869"/>
      <c r="N5" s="867"/>
      <c r="O5" s="867"/>
      <c r="P5" s="867"/>
      <c r="Q5" s="868"/>
    </row>
    <row r="6" spans="2:17" ht="21" customHeight="1">
      <c r="B6" s="376"/>
      <c r="C6" s="377"/>
      <c r="D6" s="377"/>
      <c r="E6" s="377"/>
      <c r="F6" s="858"/>
      <c r="G6" s="859"/>
      <c r="H6" s="859"/>
      <c r="I6" s="859"/>
      <c r="J6" s="859"/>
      <c r="K6" s="859"/>
      <c r="L6" s="859"/>
      <c r="M6" s="870" t="s">
        <v>27</v>
      </c>
      <c r="N6" s="872"/>
      <c r="O6" s="872"/>
      <c r="P6" s="872"/>
      <c r="Q6" s="873"/>
    </row>
    <row r="7" spans="2:17" ht="16.2" thickBot="1">
      <c r="B7" s="376"/>
      <c r="C7" s="377"/>
      <c r="D7" s="377"/>
      <c r="E7" s="377"/>
      <c r="F7" s="858"/>
      <c r="G7" s="861"/>
      <c r="H7" s="861"/>
      <c r="I7" s="861"/>
      <c r="J7" s="861"/>
      <c r="K7" s="861"/>
      <c r="L7" s="861"/>
      <c r="M7" s="871"/>
      <c r="N7" s="874"/>
      <c r="O7" s="874"/>
      <c r="P7" s="874"/>
      <c r="Q7" s="875"/>
    </row>
    <row r="8" spans="2:17" s="378" customFormat="1" ht="27" customHeight="1">
      <c r="B8" s="821" t="s">
        <v>29</v>
      </c>
      <c r="C8" s="822"/>
      <c r="D8" s="822"/>
      <c r="E8" s="822"/>
      <c r="F8" s="823"/>
      <c r="G8" s="821" t="s">
        <v>28</v>
      </c>
      <c r="H8" s="822"/>
      <c r="I8" s="822"/>
      <c r="J8" s="822"/>
      <c r="K8" s="822"/>
      <c r="L8" s="822"/>
      <c r="M8" s="837"/>
      <c r="N8" s="838" t="s">
        <v>30</v>
      </c>
      <c r="O8" s="839"/>
      <c r="P8" s="839"/>
      <c r="Q8" s="837"/>
    </row>
    <row r="9" spans="2:17" ht="15" customHeight="1">
      <c r="B9" s="840" t="str">
        <f>'Facility Support Cntrl Account'!C19</f>
        <v>Beampipe/Vacuum Work Package</v>
      </c>
      <c r="C9" s="841"/>
      <c r="D9" s="841"/>
      <c r="E9" s="841"/>
      <c r="F9" s="842"/>
      <c r="G9" s="840" t="str">
        <f>'Facility Support Cntrl Account'!B19</f>
        <v>2.04.02.02</v>
      </c>
      <c r="H9" s="841"/>
      <c r="I9" s="841"/>
      <c r="J9" s="841"/>
      <c r="K9" s="841"/>
      <c r="L9" s="841"/>
      <c r="M9" s="842"/>
      <c r="N9" s="849" t="s">
        <v>46</v>
      </c>
      <c r="O9" s="850"/>
      <c r="P9" s="850"/>
      <c r="Q9" s="851"/>
    </row>
    <row r="10" spans="2:17" ht="15.9" customHeight="1" thickBot="1">
      <c r="B10" s="843"/>
      <c r="C10" s="844"/>
      <c r="D10" s="844"/>
      <c r="E10" s="844"/>
      <c r="F10" s="845"/>
      <c r="G10" s="843"/>
      <c r="H10" s="844"/>
      <c r="I10" s="844"/>
      <c r="J10" s="844"/>
      <c r="K10" s="844"/>
      <c r="L10" s="844"/>
      <c r="M10" s="845"/>
      <c r="N10" s="852"/>
      <c r="O10" s="853"/>
      <c r="P10" s="853"/>
      <c r="Q10" s="854"/>
    </row>
    <row r="11" spans="2:17" ht="24" customHeight="1" thickBot="1">
      <c r="B11" s="457"/>
      <c r="C11" s="796" t="s">
        <v>313</v>
      </c>
      <c r="D11" s="796"/>
      <c r="E11" s="796"/>
      <c r="F11" s="796"/>
      <c r="G11" s="456"/>
      <c r="H11" s="456"/>
      <c r="I11" s="456"/>
      <c r="J11" s="456"/>
      <c r="K11" s="456"/>
      <c r="L11" s="456"/>
      <c r="M11" s="456"/>
      <c r="N11" s="458"/>
      <c r="O11" s="458"/>
      <c r="P11" s="458"/>
      <c r="Q11" s="459"/>
    </row>
    <row r="12" spans="2:17" s="378" customFormat="1" ht="27" customHeight="1">
      <c r="B12" s="811" t="s">
        <v>31</v>
      </c>
      <c r="C12" s="812"/>
      <c r="D12" s="812"/>
      <c r="E12" s="812"/>
      <c r="F12" s="812"/>
      <c r="G12" s="812"/>
      <c r="H12" s="812"/>
      <c r="I12" s="812"/>
      <c r="J12" s="812"/>
      <c r="K12" s="812"/>
      <c r="L12" s="812"/>
      <c r="M12" s="812"/>
      <c r="N12" s="812"/>
      <c r="O12" s="812"/>
      <c r="P12" s="812"/>
      <c r="Q12" s="813"/>
    </row>
    <row r="13" spans="2:17" ht="42" customHeight="1">
      <c r="B13" s="920" t="s">
        <v>372</v>
      </c>
      <c r="C13" s="899"/>
      <c r="D13" s="899"/>
      <c r="E13" s="899"/>
      <c r="F13" s="899"/>
      <c r="G13" s="899"/>
      <c r="H13" s="899"/>
      <c r="I13" s="899"/>
      <c r="J13" s="899"/>
      <c r="K13" s="899"/>
      <c r="L13" s="899"/>
      <c r="M13" s="899"/>
      <c r="N13" s="899"/>
      <c r="O13" s="899"/>
      <c r="P13" s="899"/>
      <c r="Q13" s="900"/>
    </row>
    <row r="14" spans="2:17" ht="42" customHeight="1">
      <c r="B14" s="898"/>
      <c r="C14" s="899"/>
      <c r="D14" s="899"/>
      <c r="E14" s="899"/>
      <c r="F14" s="899"/>
      <c r="G14" s="899"/>
      <c r="H14" s="899"/>
      <c r="I14" s="899"/>
      <c r="J14" s="899"/>
      <c r="K14" s="899"/>
      <c r="L14" s="899"/>
      <c r="M14" s="899"/>
      <c r="N14" s="899"/>
      <c r="O14" s="899"/>
      <c r="P14" s="899"/>
      <c r="Q14" s="900"/>
    </row>
    <row r="15" spans="2:17" ht="42" customHeight="1">
      <c r="B15" s="898"/>
      <c r="C15" s="899"/>
      <c r="D15" s="899"/>
      <c r="E15" s="899"/>
      <c r="F15" s="899"/>
      <c r="G15" s="899"/>
      <c r="H15" s="899"/>
      <c r="I15" s="899"/>
      <c r="J15" s="899"/>
      <c r="K15" s="899"/>
      <c r="L15" s="899"/>
      <c r="M15" s="899"/>
      <c r="N15" s="899"/>
      <c r="O15" s="899"/>
      <c r="P15" s="899"/>
      <c r="Q15" s="900"/>
    </row>
    <row r="16" spans="2:17" ht="42" customHeight="1">
      <c r="B16" s="898"/>
      <c r="C16" s="899"/>
      <c r="D16" s="899"/>
      <c r="E16" s="899"/>
      <c r="F16" s="899"/>
      <c r="G16" s="899"/>
      <c r="H16" s="899"/>
      <c r="I16" s="899"/>
      <c r="J16" s="899"/>
      <c r="K16" s="899"/>
      <c r="L16" s="899"/>
      <c r="M16" s="899"/>
      <c r="N16" s="899"/>
      <c r="O16" s="899"/>
      <c r="P16" s="899"/>
      <c r="Q16" s="900"/>
    </row>
    <row r="17" spans="2:17" ht="42" customHeight="1">
      <c r="B17" s="898"/>
      <c r="C17" s="899"/>
      <c r="D17" s="899"/>
      <c r="E17" s="899"/>
      <c r="F17" s="899"/>
      <c r="G17" s="899"/>
      <c r="H17" s="899"/>
      <c r="I17" s="899"/>
      <c r="J17" s="899"/>
      <c r="K17" s="899"/>
      <c r="L17" s="899"/>
      <c r="M17" s="899"/>
      <c r="N17" s="899"/>
      <c r="O17" s="899"/>
      <c r="P17" s="899"/>
      <c r="Q17" s="900"/>
    </row>
    <row r="18" spans="2:17" ht="42" customHeight="1">
      <c r="B18" s="898"/>
      <c r="C18" s="899"/>
      <c r="D18" s="899"/>
      <c r="E18" s="899"/>
      <c r="F18" s="899"/>
      <c r="G18" s="899"/>
      <c r="H18" s="899"/>
      <c r="I18" s="899"/>
      <c r="J18" s="899"/>
      <c r="K18" s="899"/>
      <c r="L18" s="899"/>
      <c r="M18" s="899"/>
      <c r="N18" s="899"/>
      <c r="O18" s="899"/>
      <c r="P18" s="899"/>
      <c r="Q18" s="900"/>
    </row>
    <row r="19" spans="2:17" ht="42" customHeight="1" thickBot="1">
      <c r="B19" s="921"/>
      <c r="C19" s="922"/>
      <c r="D19" s="922"/>
      <c r="E19" s="922"/>
      <c r="F19" s="922"/>
      <c r="G19" s="922"/>
      <c r="H19" s="922"/>
      <c r="I19" s="922"/>
      <c r="J19" s="922"/>
      <c r="K19" s="922"/>
      <c r="L19" s="922"/>
      <c r="M19" s="922"/>
      <c r="N19" s="922"/>
      <c r="O19" s="922"/>
      <c r="P19" s="922"/>
      <c r="Q19" s="923"/>
    </row>
    <row r="20" spans="2:17" s="378" customFormat="1" ht="27" customHeight="1">
      <c r="B20" s="821" t="s">
        <v>32</v>
      </c>
      <c r="C20" s="822"/>
      <c r="D20" s="822"/>
      <c r="E20" s="822"/>
      <c r="F20" s="822"/>
      <c r="G20" s="822"/>
      <c r="H20" s="822"/>
      <c r="I20" s="822"/>
      <c r="J20" s="822"/>
      <c r="K20" s="822"/>
      <c r="L20" s="822"/>
      <c r="M20" s="822"/>
      <c r="N20" s="822"/>
      <c r="O20" s="822"/>
      <c r="P20" s="822"/>
      <c r="Q20" s="823"/>
    </row>
    <row r="21" spans="2:17">
      <c r="B21" s="379"/>
      <c r="Q21" s="380"/>
    </row>
    <row r="22" spans="2:17">
      <c r="B22" s="379"/>
      <c r="Q22" s="380"/>
    </row>
    <row r="23" spans="2:17" ht="18.600000000000001" thickBot="1">
      <c r="B23" s="379"/>
      <c r="C23" s="18"/>
      <c r="D23" s="382" t="s">
        <v>33</v>
      </c>
      <c r="Q23" s="380"/>
    </row>
    <row r="24" spans="2:17" ht="18.600000000000001" thickBot="1">
      <c r="B24" s="379"/>
      <c r="C24" s="18"/>
      <c r="D24" s="382" t="s">
        <v>34</v>
      </c>
      <c r="Q24" s="380"/>
    </row>
    <row r="25" spans="2:17" ht="18.600000000000001" thickBot="1">
      <c r="B25" s="379"/>
      <c r="C25" s="18"/>
      <c r="D25" s="382" t="s">
        <v>35</v>
      </c>
      <c r="Q25" s="380"/>
    </row>
    <row r="26" spans="2:17" ht="18.600000000000001" thickBot="1">
      <c r="B26" s="379"/>
      <c r="C26" s="18"/>
      <c r="D26" s="382" t="s">
        <v>36</v>
      </c>
      <c r="Q26" s="380"/>
    </row>
    <row r="27" spans="2:17" ht="18.600000000000001" thickBot="1">
      <c r="B27" s="379"/>
      <c r="C27" s="18"/>
      <c r="D27" s="382" t="s">
        <v>37</v>
      </c>
      <c r="Q27" s="380"/>
    </row>
    <row r="28" spans="2:17" ht="18.600000000000001" thickBot="1">
      <c r="B28" s="379"/>
      <c r="C28" s="18" t="s">
        <v>45</v>
      </c>
      <c r="D28" s="382" t="s">
        <v>38</v>
      </c>
      <c r="Q28" s="380"/>
    </row>
    <row r="29" spans="2:17" ht="18.600000000000001" thickBot="1">
      <c r="B29" s="379"/>
      <c r="C29" s="18" t="s">
        <v>45</v>
      </c>
      <c r="D29" s="382" t="s">
        <v>39</v>
      </c>
      <c r="Q29" s="380"/>
    </row>
    <row r="30" spans="2:17" ht="18.600000000000001" thickBot="1">
      <c r="B30" s="379"/>
      <c r="C30" s="18"/>
      <c r="D30" s="382" t="s">
        <v>40</v>
      </c>
      <c r="Q30" s="380"/>
    </row>
    <row r="31" spans="2:17">
      <c r="B31" s="379"/>
      <c r="Q31" s="380"/>
    </row>
    <row r="32" spans="2:17" ht="16.2" thickBot="1">
      <c r="B32" s="383"/>
      <c r="C32" s="381"/>
      <c r="D32" s="381"/>
      <c r="E32" s="381"/>
      <c r="F32" s="381"/>
      <c r="G32" s="381"/>
      <c r="H32" s="381"/>
      <c r="I32" s="381"/>
      <c r="J32" s="381"/>
      <c r="K32" s="381"/>
      <c r="L32" s="381"/>
      <c r="M32" s="381"/>
      <c r="N32" s="381"/>
      <c r="O32" s="381"/>
      <c r="P32" s="381"/>
      <c r="Q32" s="384"/>
    </row>
    <row r="33" spans="2:17" s="378" customFormat="1" ht="26.1" customHeight="1">
      <c r="B33" s="821" t="s">
        <v>41</v>
      </c>
      <c r="C33" s="822"/>
      <c r="D33" s="822"/>
      <c r="E33" s="822"/>
      <c r="F33" s="822"/>
      <c r="G33" s="822"/>
      <c r="H33" s="822"/>
      <c r="I33" s="822"/>
      <c r="J33" s="822"/>
      <c r="K33" s="822"/>
      <c r="L33" s="822"/>
      <c r="M33" s="822"/>
      <c r="N33" s="822"/>
      <c r="O33" s="822"/>
      <c r="P33" s="822"/>
      <c r="Q33" s="823"/>
    </row>
    <row r="34" spans="2:17">
      <c r="B34" s="824" t="s">
        <v>172</v>
      </c>
      <c r="C34" s="825"/>
      <c r="D34" s="825"/>
      <c r="E34" s="825"/>
      <c r="F34" s="825"/>
      <c r="G34" s="825"/>
      <c r="H34" s="825"/>
      <c r="I34" s="825"/>
      <c r="J34" s="825"/>
      <c r="K34" s="825"/>
      <c r="L34" s="825"/>
      <c r="M34" s="825"/>
      <c r="N34" s="825"/>
      <c r="O34" s="825"/>
      <c r="P34" s="825"/>
      <c r="Q34" s="826"/>
    </row>
    <row r="35" spans="2:17">
      <c r="B35" s="827"/>
      <c r="C35" s="825"/>
      <c r="D35" s="825"/>
      <c r="E35" s="825"/>
      <c r="F35" s="825"/>
      <c r="G35" s="825"/>
      <c r="H35" s="825"/>
      <c r="I35" s="825"/>
      <c r="J35" s="825"/>
      <c r="K35" s="825"/>
      <c r="L35" s="825"/>
      <c r="M35" s="825"/>
      <c r="N35" s="825"/>
      <c r="O35" s="825"/>
      <c r="P35" s="825"/>
      <c r="Q35" s="826"/>
    </row>
    <row r="36" spans="2:17">
      <c r="B36" s="827"/>
      <c r="C36" s="825"/>
      <c r="D36" s="825"/>
      <c r="E36" s="825"/>
      <c r="F36" s="825"/>
      <c r="G36" s="825"/>
      <c r="H36" s="825"/>
      <c r="I36" s="825"/>
      <c r="J36" s="825"/>
      <c r="K36" s="825"/>
      <c r="L36" s="825"/>
      <c r="M36" s="825"/>
      <c r="N36" s="825"/>
      <c r="O36" s="825"/>
      <c r="P36" s="825"/>
      <c r="Q36" s="826"/>
    </row>
    <row r="37" spans="2:17">
      <c r="B37" s="827"/>
      <c r="C37" s="825"/>
      <c r="D37" s="825"/>
      <c r="E37" s="825"/>
      <c r="F37" s="825"/>
      <c r="G37" s="825"/>
      <c r="H37" s="825"/>
      <c r="I37" s="825"/>
      <c r="J37" s="825"/>
      <c r="K37" s="825"/>
      <c r="L37" s="825"/>
      <c r="M37" s="825"/>
      <c r="N37" s="825"/>
      <c r="O37" s="825"/>
      <c r="P37" s="825"/>
      <c r="Q37" s="826"/>
    </row>
    <row r="38" spans="2:17">
      <c r="B38" s="827"/>
      <c r="C38" s="825"/>
      <c r="D38" s="825"/>
      <c r="E38" s="825"/>
      <c r="F38" s="825"/>
      <c r="G38" s="825"/>
      <c r="H38" s="825"/>
      <c r="I38" s="825"/>
      <c r="J38" s="825"/>
      <c r="K38" s="825"/>
      <c r="L38" s="825"/>
      <c r="M38" s="825"/>
      <c r="N38" s="825"/>
      <c r="O38" s="825"/>
      <c r="P38" s="825"/>
      <c r="Q38" s="826"/>
    </row>
    <row r="39" spans="2:17">
      <c r="B39" s="827"/>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c r="B42" s="827"/>
      <c r="C42" s="825"/>
      <c r="D42" s="825"/>
      <c r="E42" s="825"/>
      <c r="F42" s="825"/>
      <c r="G42" s="825"/>
      <c r="H42" s="825"/>
      <c r="I42" s="825"/>
      <c r="J42" s="825"/>
      <c r="K42" s="825"/>
      <c r="L42" s="825"/>
      <c r="M42" s="825"/>
      <c r="N42" s="825"/>
      <c r="O42" s="825"/>
      <c r="P42" s="825"/>
      <c r="Q42" s="826"/>
    </row>
    <row r="43" spans="2:17">
      <c r="B43" s="827"/>
      <c r="C43" s="825"/>
      <c r="D43" s="825"/>
      <c r="E43" s="825"/>
      <c r="F43" s="825"/>
      <c r="G43" s="825"/>
      <c r="H43" s="825"/>
      <c r="I43" s="825"/>
      <c r="J43" s="825"/>
      <c r="K43" s="825"/>
      <c r="L43" s="825"/>
      <c r="M43" s="825"/>
      <c r="N43" s="825"/>
      <c r="O43" s="825"/>
      <c r="P43" s="825"/>
      <c r="Q43" s="826"/>
    </row>
    <row r="44" spans="2:17">
      <c r="B44" s="827"/>
      <c r="C44" s="825"/>
      <c r="D44" s="825"/>
      <c r="E44" s="825"/>
      <c r="F44" s="825"/>
      <c r="G44" s="825"/>
      <c r="H44" s="825"/>
      <c r="I44" s="825"/>
      <c r="J44" s="825"/>
      <c r="K44" s="825"/>
      <c r="L44" s="825"/>
      <c r="M44" s="825"/>
      <c r="N44" s="825"/>
      <c r="O44" s="825"/>
      <c r="P44" s="825"/>
      <c r="Q44" s="826"/>
    </row>
    <row r="45" spans="2:17" ht="16.2" thickBot="1">
      <c r="B45" s="828"/>
      <c r="C45" s="829"/>
      <c r="D45" s="829"/>
      <c r="E45" s="829"/>
      <c r="F45" s="829"/>
      <c r="G45" s="829"/>
      <c r="H45" s="829"/>
      <c r="I45" s="829"/>
      <c r="J45" s="829"/>
      <c r="K45" s="829"/>
      <c r="L45" s="829"/>
      <c r="M45" s="829"/>
      <c r="N45" s="829"/>
      <c r="O45" s="829"/>
      <c r="P45" s="829"/>
      <c r="Q45" s="830"/>
    </row>
    <row r="46" spans="2:17">
      <c r="B46" s="831" t="s">
        <v>42</v>
      </c>
      <c r="C46" s="832"/>
      <c r="D46" s="832"/>
      <c r="E46" s="832"/>
      <c r="F46" s="832"/>
      <c r="G46" s="832"/>
      <c r="H46" s="832"/>
      <c r="I46" s="832"/>
      <c r="J46" s="832"/>
      <c r="K46" s="832"/>
      <c r="L46" s="832"/>
      <c r="M46" s="832"/>
      <c r="N46" s="832"/>
      <c r="O46" s="832"/>
      <c r="P46" s="832"/>
      <c r="Q46" s="833"/>
    </row>
    <row r="47" spans="2:17">
      <c r="B47" s="834"/>
      <c r="C47" s="835"/>
      <c r="D47" s="835"/>
      <c r="E47" s="835"/>
      <c r="F47" s="835"/>
      <c r="G47" s="835"/>
      <c r="H47" s="835"/>
      <c r="I47" s="835"/>
      <c r="J47" s="835"/>
      <c r="K47" s="835"/>
      <c r="L47" s="835"/>
      <c r="M47" s="835"/>
      <c r="N47" s="835"/>
      <c r="O47" s="835"/>
      <c r="P47" s="835"/>
      <c r="Q47" s="836"/>
    </row>
    <row r="48" spans="2:17">
      <c r="B48" s="913" t="s">
        <v>176</v>
      </c>
      <c r="C48" s="914"/>
      <c r="D48" s="914"/>
      <c r="E48" s="914"/>
      <c r="F48" s="914"/>
      <c r="G48" s="914"/>
      <c r="H48" s="914"/>
      <c r="I48" s="914"/>
      <c r="J48" s="914"/>
      <c r="K48" s="914"/>
      <c r="L48" s="914"/>
      <c r="M48" s="914"/>
      <c r="N48" s="914"/>
      <c r="O48" s="914"/>
      <c r="P48" s="914"/>
      <c r="Q48" s="915"/>
    </row>
    <row r="49" spans="2:17">
      <c r="B49" s="916"/>
      <c r="C49" s="914"/>
      <c r="D49" s="914"/>
      <c r="E49" s="914"/>
      <c r="F49" s="914"/>
      <c r="G49" s="914"/>
      <c r="H49" s="914"/>
      <c r="I49" s="914"/>
      <c r="J49" s="914"/>
      <c r="K49" s="914"/>
      <c r="L49" s="914"/>
      <c r="M49" s="914"/>
      <c r="N49" s="914"/>
      <c r="O49" s="914"/>
      <c r="P49" s="914"/>
      <c r="Q49" s="915"/>
    </row>
    <row r="50" spans="2:17">
      <c r="B50" s="916"/>
      <c r="C50" s="914"/>
      <c r="D50" s="914"/>
      <c r="E50" s="914"/>
      <c r="F50" s="914"/>
      <c r="G50" s="914"/>
      <c r="H50" s="914"/>
      <c r="I50" s="914"/>
      <c r="J50" s="914"/>
      <c r="K50" s="914"/>
      <c r="L50" s="914"/>
      <c r="M50" s="914"/>
      <c r="N50" s="914"/>
      <c r="O50" s="914"/>
      <c r="P50" s="914"/>
      <c r="Q50" s="915"/>
    </row>
    <row r="51" spans="2:17">
      <c r="B51" s="916"/>
      <c r="C51" s="914"/>
      <c r="D51" s="914"/>
      <c r="E51" s="914"/>
      <c r="F51" s="914"/>
      <c r="G51" s="914"/>
      <c r="H51" s="914"/>
      <c r="I51" s="914"/>
      <c r="J51" s="914"/>
      <c r="K51" s="914"/>
      <c r="L51" s="914"/>
      <c r="M51" s="914"/>
      <c r="N51" s="914"/>
      <c r="O51" s="914"/>
      <c r="P51" s="914"/>
      <c r="Q51" s="915"/>
    </row>
    <row r="52" spans="2:17">
      <c r="B52" s="916"/>
      <c r="C52" s="914"/>
      <c r="D52" s="914"/>
      <c r="E52" s="914"/>
      <c r="F52" s="914"/>
      <c r="G52" s="914"/>
      <c r="H52" s="914"/>
      <c r="I52" s="914"/>
      <c r="J52" s="914"/>
      <c r="K52" s="914"/>
      <c r="L52" s="914"/>
      <c r="M52" s="914"/>
      <c r="N52" s="914"/>
      <c r="O52" s="914"/>
      <c r="P52" s="914"/>
      <c r="Q52" s="915"/>
    </row>
    <row r="53" spans="2:17">
      <c r="B53" s="916"/>
      <c r="C53" s="914"/>
      <c r="D53" s="914"/>
      <c r="E53" s="914"/>
      <c r="F53" s="914"/>
      <c r="G53" s="914"/>
      <c r="H53" s="914"/>
      <c r="I53" s="914"/>
      <c r="J53" s="914"/>
      <c r="K53" s="914"/>
      <c r="L53" s="914"/>
      <c r="M53" s="914"/>
      <c r="N53" s="914"/>
      <c r="O53" s="914"/>
      <c r="P53" s="914"/>
      <c r="Q53" s="915"/>
    </row>
    <row r="54" spans="2:17">
      <c r="B54" s="916"/>
      <c r="C54" s="914"/>
      <c r="D54" s="914"/>
      <c r="E54" s="914"/>
      <c r="F54" s="914"/>
      <c r="G54" s="914"/>
      <c r="H54" s="914"/>
      <c r="I54" s="914"/>
      <c r="J54" s="914"/>
      <c r="K54" s="914"/>
      <c r="L54" s="914"/>
      <c r="M54" s="914"/>
      <c r="N54" s="914"/>
      <c r="O54" s="914"/>
      <c r="P54" s="914"/>
      <c r="Q54" s="915"/>
    </row>
    <row r="55" spans="2:17">
      <c r="B55" s="916"/>
      <c r="C55" s="914"/>
      <c r="D55" s="914"/>
      <c r="E55" s="914"/>
      <c r="F55" s="914"/>
      <c r="G55" s="914"/>
      <c r="H55" s="914"/>
      <c r="I55" s="914"/>
      <c r="J55" s="914"/>
      <c r="K55" s="914"/>
      <c r="L55" s="914"/>
      <c r="M55" s="914"/>
      <c r="N55" s="914"/>
      <c r="O55" s="914"/>
      <c r="P55" s="914"/>
      <c r="Q55" s="915"/>
    </row>
    <row r="56" spans="2:17">
      <c r="B56" s="916"/>
      <c r="C56" s="914"/>
      <c r="D56" s="914"/>
      <c r="E56" s="914"/>
      <c r="F56" s="914"/>
      <c r="G56" s="914"/>
      <c r="H56" s="914"/>
      <c r="I56" s="914"/>
      <c r="J56" s="914"/>
      <c r="K56" s="914"/>
      <c r="L56" s="914"/>
      <c r="M56" s="914"/>
      <c r="N56" s="914"/>
      <c r="O56" s="914"/>
      <c r="P56" s="914"/>
      <c r="Q56" s="915"/>
    </row>
    <row r="57" spans="2:17">
      <c r="B57" s="916"/>
      <c r="C57" s="914"/>
      <c r="D57" s="914"/>
      <c r="E57" s="914"/>
      <c r="F57" s="914"/>
      <c r="G57" s="914"/>
      <c r="H57" s="914"/>
      <c r="I57" s="914"/>
      <c r="J57" s="914"/>
      <c r="K57" s="914"/>
      <c r="L57" s="914"/>
      <c r="M57" s="914"/>
      <c r="N57" s="914"/>
      <c r="O57" s="914"/>
      <c r="P57" s="914"/>
      <c r="Q57" s="915"/>
    </row>
    <row r="58" spans="2:17">
      <c r="B58" s="916"/>
      <c r="C58" s="914"/>
      <c r="D58" s="914"/>
      <c r="E58" s="914"/>
      <c r="F58" s="914"/>
      <c r="G58" s="914"/>
      <c r="H58" s="914"/>
      <c r="I58" s="914"/>
      <c r="J58" s="914"/>
      <c r="K58" s="914"/>
      <c r="L58" s="914"/>
      <c r="M58" s="914"/>
      <c r="N58" s="914"/>
      <c r="O58" s="914"/>
      <c r="P58" s="914"/>
      <c r="Q58" s="915"/>
    </row>
    <row r="59" spans="2:17">
      <c r="B59" s="916"/>
      <c r="C59" s="914"/>
      <c r="D59" s="914"/>
      <c r="E59" s="914"/>
      <c r="F59" s="914"/>
      <c r="G59" s="914"/>
      <c r="H59" s="914"/>
      <c r="I59" s="914"/>
      <c r="J59" s="914"/>
      <c r="K59" s="914"/>
      <c r="L59" s="914"/>
      <c r="M59" s="914"/>
      <c r="N59" s="914"/>
      <c r="O59" s="914"/>
      <c r="P59" s="914"/>
      <c r="Q59" s="915"/>
    </row>
    <row r="60" spans="2:17">
      <c r="B60" s="916"/>
      <c r="C60" s="914"/>
      <c r="D60" s="914"/>
      <c r="E60" s="914"/>
      <c r="F60" s="914"/>
      <c r="G60" s="914"/>
      <c r="H60" s="914"/>
      <c r="I60" s="914"/>
      <c r="J60" s="914"/>
      <c r="K60" s="914"/>
      <c r="L60" s="914"/>
      <c r="M60" s="914"/>
      <c r="N60" s="914"/>
      <c r="O60" s="914"/>
      <c r="P60" s="914"/>
      <c r="Q60" s="915"/>
    </row>
    <row r="61" spans="2:17">
      <c r="B61" s="916"/>
      <c r="C61" s="914"/>
      <c r="D61" s="914"/>
      <c r="E61" s="914"/>
      <c r="F61" s="914"/>
      <c r="G61" s="914"/>
      <c r="H61" s="914"/>
      <c r="I61" s="914"/>
      <c r="J61" s="914"/>
      <c r="K61" s="914"/>
      <c r="L61" s="914"/>
      <c r="M61" s="914"/>
      <c r="N61" s="914"/>
      <c r="O61" s="914"/>
      <c r="P61" s="914"/>
      <c r="Q61" s="915"/>
    </row>
    <row r="62" spans="2:17">
      <c r="B62" s="916"/>
      <c r="C62" s="914"/>
      <c r="D62" s="914"/>
      <c r="E62" s="914"/>
      <c r="F62" s="914"/>
      <c r="G62" s="914"/>
      <c r="H62" s="914"/>
      <c r="I62" s="914"/>
      <c r="J62" s="914"/>
      <c r="K62" s="914"/>
      <c r="L62" s="914"/>
      <c r="M62" s="914"/>
      <c r="N62" s="914"/>
      <c r="O62" s="914"/>
      <c r="P62" s="914"/>
      <c r="Q62" s="915"/>
    </row>
    <row r="63" spans="2:17" ht="16.2" thickBot="1">
      <c r="B63" s="917"/>
      <c r="C63" s="918"/>
      <c r="D63" s="918"/>
      <c r="E63" s="918"/>
      <c r="F63" s="918"/>
      <c r="G63" s="918"/>
      <c r="H63" s="918"/>
      <c r="I63" s="918"/>
      <c r="J63" s="918"/>
      <c r="K63" s="918"/>
      <c r="L63" s="918"/>
      <c r="M63" s="918"/>
      <c r="N63" s="918"/>
      <c r="O63" s="918"/>
      <c r="P63" s="918"/>
      <c r="Q63" s="919"/>
    </row>
    <row r="64" spans="2:17">
      <c r="B64" s="804" t="s">
        <v>43</v>
      </c>
      <c r="C64" s="805"/>
      <c r="D64" s="805"/>
      <c r="E64" s="805"/>
      <c r="F64" s="805"/>
      <c r="G64" s="805"/>
      <c r="H64" s="805"/>
      <c r="I64" s="805"/>
      <c r="J64" s="805"/>
      <c r="K64" s="805"/>
      <c r="L64" s="805"/>
      <c r="M64" s="805"/>
      <c r="N64" s="805"/>
      <c r="O64" s="805"/>
      <c r="P64" s="805"/>
      <c r="Q64" s="806"/>
    </row>
    <row r="65" spans="2:17">
      <c r="B65" s="807"/>
      <c r="C65" s="808"/>
      <c r="D65" s="808"/>
      <c r="E65" s="808"/>
      <c r="F65" s="808"/>
      <c r="G65" s="808"/>
      <c r="H65" s="808"/>
      <c r="I65" s="808"/>
      <c r="J65" s="808"/>
      <c r="K65" s="808"/>
      <c r="L65" s="808"/>
      <c r="M65" s="808"/>
      <c r="N65" s="808"/>
      <c r="O65" s="808"/>
      <c r="P65" s="808"/>
      <c r="Q65" s="809"/>
    </row>
    <row r="66" spans="2:17" ht="24.9" customHeight="1">
      <c r="B66" s="810" t="s">
        <v>373</v>
      </c>
      <c r="C66" s="798"/>
      <c r="D66" s="798"/>
      <c r="E66" s="798"/>
      <c r="F66" s="798"/>
      <c r="G66" s="798"/>
      <c r="H66" s="798"/>
      <c r="I66" s="798"/>
      <c r="J66" s="798"/>
      <c r="K66" s="798"/>
      <c r="L66" s="798"/>
      <c r="M66" s="798"/>
      <c r="N66" s="798"/>
      <c r="O66" s="798"/>
      <c r="P66" s="798"/>
      <c r="Q66" s="799"/>
    </row>
    <row r="67" spans="2:17">
      <c r="B67" s="800"/>
      <c r="C67" s="798"/>
      <c r="D67" s="798"/>
      <c r="E67" s="798"/>
      <c r="F67" s="798"/>
      <c r="G67" s="798"/>
      <c r="H67" s="798"/>
      <c r="I67" s="798"/>
      <c r="J67" s="798"/>
      <c r="K67" s="798"/>
      <c r="L67" s="798"/>
      <c r="M67" s="798"/>
      <c r="N67" s="798"/>
      <c r="O67" s="798"/>
      <c r="P67" s="798"/>
      <c r="Q67" s="799"/>
    </row>
    <row r="68" spans="2:17">
      <c r="B68" s="800"/>
      <c r="C68" s="798"/>
      <c r="D68" s="798"/>
      <c r="E68" s="798"/>
      <c r="F68" s="798"/>
      <c r="G68" s="798"/>
      <c r="H68" s="798"/>
      <c r="I68" s="798"/>
      <c r="J68" s="798"/>
      <c r="K68" s="798"/>
      <c r="L68" s="798"/>
      <c r="M68" s="798"/>
      <c r="N68" s="798"/>
      <c r="O68" s="798"/>
      <c r="P68" s="798"/>
      <c r="Q68" s="799"/>
    </row>
    <row r="69" spans="2:17">
      <c r="B69" s="800"/>
      <c r="C69" s="798"/>
      <c r="D69" s="798"/>
      <c r="E69" s="798"/>
      <c r="F69" s="798"/>
      <c r="G69" s="798"/>
      <c r="H69" s="798"/>
      <c r="I69" s="798"/>
      <c r="J69" s="798"/>
      <c r="K69" s="798"/>
      <c r="L69" s="798"/>
      <c r="M69" s="798"/>
      <c r="N69" s="798"/>
      <c r="O69" s="798"/>
      <c r="P69" s="798"/>
      <c r="Q69" s="799"/>
    </row>
    <row r="70" spans="2:17">
      <c r="B70" s="800"/>
      <c r="C70" s="798"/>
      <c r="D70" s="798"/>
      <c r="E70" s="798"/>
      <c r="F70" s="798"/>
      <c r="G70" s="798"/>
      <c r="H70" s="798"/>
      <c r="I70" s="798"/>
      <c r="J70" s="798"/>
      <c r="K70" s="798"/>
      <c r="L70" s="798"/>
      <c r="M70" s="798"/>
      <c r="N70" s="798"/>
      <c r="O70" s="798"/>
      <c r="P70" s="798"/>
      <c r="Q70" s="799"/>
    </row>
    <row r="71" spans="2:17">
      <c r="B71" s="800"/>
      <c r="C71" s="798"/>
      <c r="D71" s="798"/>
      <c r="E71" s="798"/>
      <c r="F71" s="798"/>
      <c r="G71" s="798"/>
      <c r="H71" s="798"/>
      <c r="I71" s="798"/>
      <c r="J71" s="798"/>
      <c r="K71" s="798"/>
      <c r="L71" s="798"/>
      <c r="M71" s="798"/>
      <c r="N71" s="798"/>
      <c r="O71" s="798"/>
      <c r="P71" s="798"/>
      <c r="Q71" s="799"/>
    </row>
    <row r="72" spans="2:17">
      <c r="B72" s="800"/>
      <c r="C72" s="798"/>
      <c r="D72" s="798"/>
      <c r="E72" s="798"/>
      <c r="F72" s="798"/>
      <c r="G72" s="798"/>
      <c r="H72" s="798"/>
      <c r="I72" s="798"/>
      <c r="J72" s="798"/>
      <c r="K72" s="798"/>
      <c r="L72" s="798"/>
      <c r="M72" s="798"/>
      <c r="N72" s="798"/>
      <c r="O72" s="798"/>
      <c r="P72" s="798"/>
      <c r="Q72" s="799"/>
    </row>
    <row r="73" spans="2:17">
      <c r="B73" s="800"/>
      <c r="C73" s="798"/>
      <c r="D73" s="798"/>
      <c r="E73" s="798"/>
      <c r="F73" s="798"/>
      <c r="G73" s="798"/>
      <c r="H73" s="798"/>
      <c r="I73" s="798"/>
      <c r="J73" s="798"/>
      <c r="K73" s="798"/>
      <c r="L73" s="798"/>
      <c r="M73" s="798"/>
      <c r="N73" s="798"/>
      <c r="O73" s="798"/>
      <c r="P73" s="798"/>
      <c r="Q73" s="799"/>
    </row>
    <row r="74" spans="2:17">
      <c r="B74" s="800"/>
      <c r="C74" s="798"/>
      <c r="D74" s="798"/>
      <c r="E74" s="798"/>
      <c r="F74" s="798"/>
      <c r="G74" s="798"/>
      <c r="H74" s="798"/>
      <c r="I74" s="798"/>
      <c r="J74" s="798"/>
      <c r="K74" s="798"/>
      <c r="L74" s="798"/>
      <c r="M74" s="798"/>
      <c r="N74" s="798"/>
      <c r="O74" s="798"/>
      <c r="P74" s="798"/>
      <c r="Q74" s="799"/>
    </row>
    <row r="75" spans="2:17">
      <c r="B75" s="800"/>
      <c r="C75" s="798"/>
      <c r="D75" s="798"/>
      <c r="E75" s="798"/>
      <c r="F75" s="798"/>
      <c r="G75" s="798"/>
      <c r="H75" s="798"/>
      <c r="I75" s="798"/>
      <c r="J75" s="798"/>
      <c r="K75" s="798"/>
      <c r="L75" s="798"/>
      <c r="M75" s="798"/>
      <c r="N75" s="798"/>
      <c r="O75" s="798"/>
      <c r="P75" s="798"/>
      <c r="Q75" s="799"/>
    </row>
    <row r="76" spans="2:17">
      <c r="B76" s="800"/>
      <c r="C76" s="798"/>
      <c r="D76" s="798"/>
      <c r="E76" s="798"/>
      <c r="F76" s="798"/>
      <c r="G76" s="798"/>
      <c r="H76" s="798"/>
      <c r="I76" s="798"/>
      <c r="J76" s="798"/>
      <c r="K76" s="798"/>
      <c r="L76" s="798"/>
      <c r="M76" s="798"/>
      <c r="N76" s="798"/>
      <c r="O76" s="798"/>
      <c r="P76" s="798"/>
      <c r="Q76" s="799"/>
    </row>
    <row r="77" spans="2:17" ht="16.2" thickBot="1">
      <c r="B77" s="801"/>
      <c r="C77" s="802"/>
      <c r="D77" s="802"/>
      <c r="E77" s="802"/>
      <c r="F77" s="802"/>
      <c r="G77" s="802"/>
      <c r="H77" s="802"/>
      <c r="I77" s="802"/>
      <c r="J77" s="802"/>
      <c r="K77" s="802"/>
      <c r="L77" s="802"/>
      <c r="M77" s="802"/>
      <c r="N77" s="802"/>
      <c r="O77" s="802"/>
      <c r="P77" s="802"/>
      <c r="Q77" s="803"/>
    </row>
    <row r="78" spans="2:17">
      <c r="B78" s="804" t="s">
        <v>44</v>
      </c>
      <c r="C78" s="805"/>
      <c r="D78" s="805"/>
      <c r="E78" s="805"/>
      <c r="F78" s="805"/>
      <c r="G78" s="805"/>
      <c r="H78" s="805"/>
      <c r="I78" s="805"/>
      <c r="J78" s="805"/>
      <c r="K78" s="805"/>
      <c r="L78" s="805"/>
      <c r="M78" s="805"/>
      <c r="N78" s="805"/>
      <c r="O78" s="805"/>
      <c r="P78" s="805"/>
      <c r="Q78" s="806"/>
    </row>
    <row r="79" spans="2:17">
      <c r="B79" s="807"/>
      <c r="C79" s="808"/>
      <c r="D79" s="808"/>
      <c r="E79" s="808"/>
      <c r="F79" s="808"/>
      <c r="G79" s="808"/>
      <c r="H79" s="808"/>
      <c r="I79" s="808"/>
      <c r="J79" s="808"/>
      <c r="K79" s="808"/>
      <c r="L79" s="808"/>
      <c r="M79" s="808"/>
      <c r="N79" s="808"/>
      <c r="O79" s="808"/>
      <c r="P79" s="808"/>
      <c r="Q79" s="809"/>
    </row>
    <row r="80" spans="2:17">
      <c r="B80" s="907" t="s">
        <v>318</v>
      </c>
      <c r="C80" s="908"/>
      <c r="D80" s="908"/>
      <c r="E80" s="908"/>
      <c r="F80" s="908"/>
      <c r="G80" s="908"/>
      <c r="H80" s="908"/>
      <c r="I80" s="908"/>
      <c r="J80" s="908"/>
      <c r="K80" s="908"/>
      <c r="L80" s="908"/>
      <c r="M80" s="908"/>
      <c r="N80" s="908"/>
      <c r="O80" s="908"/>
      <c r="P80" s="908"/>
      <c r="Q80" s="909"/>
    </row>
    <row r="81" spans="2:17" ht="23.1" customHeight="1" thickBot="1">
      <c r="B81" s="907"/>
      <c r="C81" s="908"/>
      <c r="D81" s="908"/>
      <c r="E81" s="908"/>
      <c r="F81" s="908"/>
      <c r="G81" s="908"/>
      <c r="H81" s="908"/>
      <c r="I81" s="908"/>
      <c r="J81" s="908"/>
      <c r="K81" s="908"/>
      <c r="L81" s="908"/>
      <c r="M81" s="908"/>
      <c r="N81" s="908"/>
      <c r="O81" s="908"/>
      <c r="P81" s="908"/>
      <c r="Q81" s="909"/>
    </row>
    <row r="82" spans="2:17" ht="18.600000000000001" thickBot="1">
      <c r="B82" s="910" t="str">
        <f>"Total unburdened material cost for this work package = $" &amp;'Procurement $ by  Work Package'!D5</f>
        <v>Total unburdened material cost for this work package = $50000</v>
      </c>
      <c r="C82" s="911"/>
      <c r="D82" s="911"/>
      <c r="E82" s="911"/>
      <c r="F82" s="911"/>
      <c r="G82" s="911"/>
      <c r="H82" s="911"/>
      <c r="I82" s="912"/>
      <c r="J82" s="647"/>
      <c r="K82" s="647"/>
      <c r="L82" s="647"/>
      <c r="M82" s="647"/>
      <c r="N82" s="647"/>
      <c r="O82" s="647"/>
      <c r="P82" s="647"/>
      <c r="Q82" s="648"/>
    </row>
    <row r="83" spans="2:17" ht="18.600000000000001" thickBot="1">
      <c r="B83" s="649"/>
      <c r="C83" s="650"/>
      <c r="D83" s="650"/>
      <c r="E83" s="650"/>
      <c r="F83" s="650"/>
      <c r="G83" s="650"/>
      <c r="H83" s="650"/>
      <c r="I83" s="650"/>
      <c r="J83" s="650"/>
      <c r="K83" s="650"/>
      <c r="L83" s="650"/>
      <c r="M83" s="650"/>
      <c r="N83" s="650"/>
      <c r="O83" s="650"/>
      <c r="P83" s="650"/>
      <c r="Q83" s="651"/>
    </row>
    <row r="84" spans="2:17">
      <c r="B84" s="804" t="s">
        <v>339</v>
      </c>
      <c r="C84" s="805"/>
      <c r="D84" s="805"/>
      <c r="E84" s="805"/>
      <c r="F84" s="805"/>
      <c r="G84" s="805"/>
      <c r="H84" s="805"/>
      <c r="I84" s="805"/>
      <c r="J84" s="805"/>
      <c r="K84" s="805"/>
      <c r="L84" s="805"/>
      <c r="M84" s="805"/>
      <c r="N84" s="805"/>
      <c r="O84" s="805"/>
      <c r="P84" s="805"/>
      <c r="Q84" s="806"/>
    </row>
    <row r="85" spans="2:17">
      <c r="B85" s="807"/>
      <c r="C85" s="808"/>
      <c r="D85" s="808"/>
      <c r="E85" s="808"/>
      <c r="F85" s="808"/>
      <c r="G85" s="808"/>
      <c r="H85" s="808"/>
      <c r="I85" s="808"/>
      <c r="J85" s="808"/>
      <c r="K85" s="808"/>
      <c r="L85" s="808"/>
      <c r="M85" s="808"/>
      <c r="N85" s="808"/>
      <c r="O85" s="808"/>
      <c r="P85" s="808"/>
      <c r="Q85" s="809"/>
    </row>
    <row r="86" spans="2:17">
      <c r="B86" s="886" t="s">
        <v>359</v>
      </c>
      <c r="C86" s="887"/>
      <c r="D86" s="887"/>
      <c r="E86" s="887"/>
      <c r="F86" s="887"/>
      <c r="G86" s="887"/>
      <c r="H86" s="887"/>
      <c r="I86" s="887"/>
      <c r="J86" s="887"/>
      <c r="K86" s="887"/>
      <c r="L86" s="887"/>
      <c r="M86" s="887"/>
      <c r="N86" s="887"/>
      <c r="O86" s="887"/>
      <c r="P86" s="887"/>
      <c r="Q86" s="888"/>
    </row>
    <row r="87" spans="2:17">
      <c r="B87" s="886"/>
      <c r="C87" s="887"/>
      <c r="D87" s="887"/>
      <c r="E87" s="887"/>
      <c r="F87" s="887"/>
      <c r="G87" s="887"/>
      <c r="H87" s="887"/>
      <c r="I87" s="887"/>
      <c r="J87" s="887"/>
      <c r="K87" s="887"/>
      <c r="L87" s="887"/>
      <c r="M87" s="887"/>
      <c r="N87" s="887"/>
      <c r="O87" s="887"/>
      <c r="P87" s="887"/>
      <c r="Q87" s="888"/>
    </row>
    <row r="88" spans="2:17">
      <c r="B88" s="886"/>
      <c r="C88" s="887"/>
      <c r="D88" s="887"/>
      <c r="E88" s="887"/>
      <c r="F88" s="887"/>
      <c r="G88" s="887"/>
      <c r="H88" s="887"/>
      <c r="I88" s="887"/>
      <c r="J88" s="887"/>
      <c r="K88" s="887"/>
      <c r="L88" s="887"/>
      <c r="M88" s="887"/>
      <c r="N88" s="887"/>
      <c r="O88" s="887"/>
      <c r="P88" s="887"/>
      <c r="Q88" s="888"/>
    </row>
    <row r="89" spans="2:17">
      <c r="B89" s="886"/>
      <c r="C89" s="887"/>
      <c r="D89" s="887"/>
      <c r="E89" s="887"/>
      <c r="F89" s="887"/>
      <c r="G89" s="887"/>
      <c r="H89" s="887"/>
      <c r="I89" s="887"/>
      <c r="J89" s="887"/>
      <c r="K89" s="887"/>
      <c r="L89" s="887"/>
      <c r="M89" s="887"/>
      <c r="N89" s="887"/>
      <c r="O89" s="887"/>
      <c r="P89" s="887"/>
      <c r="Q89" s="888"/>
    </row>
    <row r="90" spans="2:17">
      <c r="B90" s="886"/>
      <c r="C90" s="887"/>
      <c r="D90" s="887"/>
      <c r="E90" s="887"/>
      <c r="F90" s="887"/>
      <c r="G90" s="887"/>
      <c r="H90" s="887"/>
      <c r="I90" s="887"/>
      <c r="J90" s="887"/>
      <c r="K90" s="887"/>
      <c r="L90" s="887"/>
      <c r="M90" s="887"/>
      <c r="N90" s="887"/>
      <c r="O90" s="887"/>
      <c r="P90" s="887"/>
      <c r="Q90" s="888"/>
    </row>
    <row r="91" spans="2:17">
      <c r="B91" s="886"/>
      <c r="C91" s="887"/>
      <c r="D91" s="887"/>
      <c r="E91" s="887"/>
      <c r="F91" s="887"/>
      <c r="G91" s="887"/>
      <c r="H91" s="887"/>
      <c r="I91" s="887"/>
      <c r="J91" s="887"/>
      <c r="K91" s="887"/>
      <c r="L91" s="887"/>
      <c r="M91" s="887"/>
      <c r="N91" s="887"/>
      <c r="O91" s="887"/>
      <c r="P91" s="887"/>
      <c r="Q91" s="888"/>
    </row>
    <row r="92" spans="2:17" ht="16.2" thickBot="1">
      <c r="B92" s="886"/>
      <c r="C92" s="887"/>
      <c r="D92" s="887"/>
      <c r="E92" s="887"/>
      <c r="F92" s="887"/>
      <c r="G92" s="887"/>
      <c r="H92" s="887"/>
      <c r="I92" s="887"/>
      <c r="J92" s="887"/>
      <c r="K92" s="887"/>
      <c r="L92" s="887"/>
      <c r="M92" s="887"/>
      <c r="N92" s="887"/>
      <c r="O92" s="887"/>
      <c r="P92" s="887"/>
      <c r="Q92" s="888"/>
    </row>
    <row r="93" spans="2:17" ht="18">
      <c r="B93" s="494"/>
      <c r="C93" s="889" t="str">
        <f>"Bottoms Up Composite Labor estimate uncertainty for WBS #"  &amp;'Facility Support Cntrl Account'!B19 &amp; ": " &amp;'Facility Support Cntrl Account'!C19</f>
        <v>Bottoms Up Composite Labor estimate uncertainty for WBS #2.04.02.02: Beampipe/Vacuum Work Package</v>
      </c>
      <c r="D93" s="890"/>
      <c r="E93" s="890"/>
      <c r="F93" s="890"/>
      <c r="G93" s="890"/>
      <c r="H93" s="890"/>
      <c r="I93" s="495"/>
      <c r="J93" s="890" t="s">
        <v>340</v>
      </c>
      <c r="K93" s="890"/>
      <c r="L93" s="496">
        <f>'Beampipe_Vac Work Package'!CD21</f>
        <v>0.25000000000000006</v>
      </c>
      <c r="M93" s="365"/>
      <c r="N93" s="365"/>
      <c r="O93" s="365"/>
      <c r="P93" s="365"/>
      <c r="Q93" s="497"/>
    </row>
    <row r="94" spans="2:17" ht="18.600000000000001" thickBot="1">
      <c r="B94" s="494"/>
      <c r="C94" s="893"/>
      <c r="D94" s="894"/>
      <c r="E94" s="894"/>
      <c r="F94" s="894"/>
      <c r="G94" s="894"/>
      <c r="H94" s="894"/>
      <c r="I94" s="500"/>
      <c r="J94" s="894" t="s">
        <v>341</v>
      </c>
      <c r="K94" s="894"/>
      <c r="L94" s="501">
        <f>'Beampipe_Vac Work Package'!CE21</f>
        <v>0.25</v>
      </c>
      <c r="M94" s="365"/>
      <c r="N94" s="365"/>
      <c r="O94" s="365"/>
      <c r="P94" s="365"/>
      <c r="Q94" s="497"/>
    </row>
    <row r="95" spans="2:17" ht="18.600000000000001" thickBot="1">
      <c r="B95" s="502"/>
      <c r="C95" s="503"/>
      <c r="D95" s="503"/>
      <c r="E95" s="503"/>
      <c r="F95" s="503"/>
      <c r="G95" s="503"/>
      <c r="H95" s="503"/>
      <c r="I95" s="503"/>
      <c r="J95" s="503"/>
      <c r="K95" s="503"/>
      <c r="L95" s="503"/>
      <c r="M95" s="503"/>
      <c r="N95" s="503"/>
      <c r="O95" s="503"/>
      <c r="P95" s="503"/>
      <c r="Q95" s="504"/>
    </row>
  </sheetData>
  <mergeCells count="31">
    <mergeCell ref="B48:Q63"/>
    <mergeCell ref="B64:Q65"/>
    <mergeCell ref="B66:Q77"/>
    <mergeCell ref="B46:Q47"/>
    <mergeCell ref="B8:F8"/>
    <mergeCell ref="G8:M8"/>
    <mergeCell ref="N8:Q8"/>
    <mergeCell ref="B9:F10"/>
    <mergeCell ref="G9:M10"/>
    <mergeCell ref="N9:Q10"/>
    <mergeCell ref="B12:Q12"/>
    <mergeCell ref="B13:Q19"/>
    <mergeCell ref="B20:Q20"/>
    <mergeCell ref="B33:Q33"/>
    <mergeCell ref="B34:Q45"/>
    <mergeCell ref="C11:F11"/>
    <mergeCell ref="F2:L7"/>
    <mergeCell ref="M2:M3"/>
    <mergeCell ref="N2:Q3"/>
    <mergeCell ref="M4:M5"/>
    <mergeCell ref="N4:Q5"/>
    <mergeCell ref="M6:M7"/>
    <mergeCell ref="N6:Q7"/>
    <mergeCell ref="C93:H94"/>
    <mergeCell ref="J93:K93"/>
    <mergeCell ref="J94:K94"/>
    <mergeCell ref="B78:Q79"/>
    <mergeCell ref="B80:Q81"/>
    <mergeCell ref="B82:I82"/>
    <mergeCell ref="B84:Q85"/>
    <mergeCell ref="B86:Q92"/>
  </mergeCells>
  <hyperlinks>
    <hyperlink ref="B34" location="'Beampipe_Vac Work Package'!A1" display="(click here to see the details of the labor and material estimate for this Work Package)" xr:uid="{00000000-0004-0000-0500-000000000000}"/>
    <hyperlink ref="C34" location="'Beampipe_Vac Work Package'!A1" display="'Beampipe_Vac Work Package'!A1" xr:uid="{00000000-0004-0000-0500-000001000000}"/>
    <hyperlink ref="D34" location="'Beampipe_Vac Work Package'!A1" display="'Beampipe_Vac Work Package'!A1" xr:uid="{00000000-0004-0000-0500-000002000000}"/>
    <hyperlink ref="E34" location="'Beampipe_Vac Work Package'!A1" display="'Beampipe_Vac Work Package'!A1" xr:uid="{00000000-0004-0000-0500-000003000000}"/>
    <hyperlink ref="F34" location="'Beampipe_Vac Work Package'!A1" display="'Beampipe_Vac Work Package'!A1" xr:uid="{00000000-0004-0000-0500-000004000000}"/>
    <hyperlink ref="G34" location="'Beampipe_Vac Work Package'!A1" display="'Beampipe_Vac Work Package'!A1" xr:uid="{00000000-0004-0000-0500-000005000000}"/>
    <hyperlink ref="H34" location="'Beampipe_Vac Work Package'!A1" display="'Beampipe_Vac Work Package'!A1" xr:uid="{00000000-0004-0000-0500-000006000000}"/>
    <hyperlink ref="I34" location="'Beampipe_Vac Work Package'!A1" display="'Beampipe_Vac Work Package'!A1" xr:uid="{00000000-0004-0000-0500-000007000000}"/>
    <hyperlink ref="J34" location="'Beampipe_Vac Work Package'!A1" display="'Beampipe_Vac Work Package'!A1" xr:uid="{00000000-0004-0000-0500-000008000000}"/>
    <hyperlink ref="K34" location="'Beampipe_Vac Work Package'!A1" display="'Beampipe_Vac Work Package'!A1" xr:uid="{00000000-0004-0000-0500-000009000000}"/>
    <hyperlink ref="L34" location="'Beampipe_Vac Work Package'!A1" display="'Beampipe_Vac Work Package'!A1" xr:uid="{00000000-0004-0000-0500-00000A000000}"/>
    <hyperlink ref="M34" location="'Beampipe_Vac Work Package'!A1" display="'Beampipe_Vac Work Package'!A1" xr:uid="{00000000-0004-0000-0500-00000B000000}"/>
    <hyperlink ref="N34" location="'Beampipe_Vac Work Package'!A1" display="'Beampipe_Vac Work Package'!A1" xr:uid="{00000000-0004-0000-0500-00000C000000}"/>
    <hyperlink ref="O34" location="'Beampipe_Vac Work Package'!A1" display="'Beampipe_Vac Work Package'!A1" xr:uid="{00000000-0004-0000-0500-00000D000000}"/>
    <hyperlink ref="P34" location="'Beampipe_Vac Work Package'!A1" display="'Beampipe_Vac Work Package'!A1" xr:uid="{00000000-0004-0000-0500-00000E000000}"/>
    <hyperlink ref="Q34" location="'Beampipe_Vac Work Package'!A1" display="'Beampipe_Vac Work Package'!A1" xr:uid="{00000000-0004-0000-0500-00000F000000}"/>
    <hyperlink ref="B35" location="'Beampipe_Vac Work Package'!A1" display="'Beampipe_Vac Work Package'!A1" xr:uid="{00000000-0004-0000-0500-000010000000}"/>
    <hyperlink ref="C35" location="'Beampipe_Vac Work Package'!A1" display="'Beampipe_Vac Work Package'!A1" xr:uid="{00000000-0004-0000-0500-000011000000}"/>
    <hyperlink ref="D35" location="'Beampipe_Vac Work Package'!A1" display="'Beampipe_Vac Work Package'!A1" xr:uid="{00000000-0004-0000-0500-000012000000}"/>
    <hyperlink ref="E35" location="'Beampipe_Vac Work Package'!A1" display="'Beampipe_Vac Work Package'!A1" xr:uid="{00000000-0004-0000-0500-000013000000}"/>
    <hyperlink ref="F35" location="'Beampipe_Vac Work Package'!A1" display="'Beampipe_Vac Work Package'!A1" xr:uid="{00000000-0004-0000-0500-000014000000}"/>
    <hyperlink ref="G35" location="'Beampipe_Vac Work Package'!A1" display="'Beampipe_Vac Work Package'!A1" xr:uid="{00000000-0004-0000-0500-000015000000}"/>
    <hyperlink ref="H35" location="'Beampipe_Vac Work Package'!A1" display="'Beampipe_Vac Work Package'!A1" xr:uid="{00000000-0004-0000-0500-000016000000}"/>
    <hyperlink ref="I35" location="'Beampipe_Vac Work Package'!A1" display="'Beampipe_Vac Work Package'!A1" xr:uid="{00000000-0004-0000-0500-000017000000}"/>
    <hyperlink ref="J35" location="'Beampipe_Vac Work Package'!A1" display="'Beampipe_Vac Work Package'!A1" xr:uid="{00000000-0004-0000-0500-000018000000}"/>
    <hyperlink ref="K35" location="'Beampipe_Vac Work Package'!A1" display="'Beampipe_Vac Work Package'!A1" xr:uid="{00000000-0004-0000-0500-000019000000}"/>
    <hyperlink ref="L35" location="'Beampipe_Vac Work Package'!A1" display="'Beampipe_Vac Work Package'!A1" xr:uid="{00000000-0004-0000-0500-00001A000000}"/>
    <hyperlink ref="M35" location="'Beampipe_Vac Work Package'!A1" display="'Beampipe_Vac Work Package'!A1" xr:uid="{00000000-0004-0000-0500-00001B000000}"/>
    <hyperlink ref="N35" location="'Beampipe_Vac Work Package'!A1" display="'Beampipe_Vac Work Package'!A1" xr:uid="{00000000-0004-0000-0500-00001C000000}"/>
    <hyperlink ref="O35" location="'Beampipe_Vac Work Package'!A1" display="'Beampipe_Vac Work Package'!A1" xr:uid="{00000000-0004-0000-0500-00001D000000}"/>
    <hyperlink ref="P35" location="'Beampipe_Vac Work Package'!A1" display="'Beampipe_Vac Work Package'!A1" xr:uid="{00000000-0004-0000-0500-00001E000000}"/>
    <hyperlink ref="Q35" location="'Beampipe_Vac Work Package'!A1" display="'Beampipe_Vac Work Package'!A1" xr:uid="{00000000-0004-0000-0500-00001F000000}"/>
    <hyperlink ref="B36" location="'Beampipe_Vac Work Package'!A1" display="'Beampipe_Vac Work Package'!A1" xr:uid="{00000000-0004-0000-0500-000020000000}"/>
    <hyperlink ref="C36" location="'Beampipe_Vac Work Package'!A1" display="'Beampipe_Vac Work Package'!A1" xr:uid="{00000000-0004-0000-0500-000021000000}"/>
    <hyperlink ref="D36" location="'Beampipe_Vac Work Package'!A1" display="'Beampipe_Vac Work Package'!A1" xr:uid="{00000000-0004-0000-0500-000022000000}"/>
    <hyperlink ref="E36" location="'Beampipe_Vac Work Package'!A1" display="'Beampipe_Vac Work Package'!A1" xr:uid="{00000000-0004-0000-0500-000023000000}"/>
    <hyperlink ref="F36" location="'Beampipe_Vac Work Package'!A1" display="'Beampipe_Vac Work Package'!A1" xr:uid="{00000000-0004-0000-0500-000024000000}"/>
    <hyperlink ref="G36" location="'Beampipe_Vac Work Package'!A1" display="'Beampipe_Vac Work Package'!A1" xr:uid="{00000000-0004-0000-0500-000025000000}"/>
    <hyperlink ref="H36" location="'Beampipe_Vac Work Package'!A1" display="'Beampipe_Vac Work Package'!A1" xr:uid="{00000000-0004-0000-0500-000026000000}"/>
    <hyperlink ref="I36" location="'Beampipe_Vac Work Package'!A1" display="'Beampipe_Vac Work Package'!A1" xr:uid="{00000000-0004-0000-0500-000027000000}"/>
    <hyperlink ref="J36" location="'Beampipe_Vac Work Package'!A1" display="'Beampipe_Vac Work Package'!A1" xr:uid="{00000000-0004-0000-0500-000028000000}"/>
    <hyperlink ref="K36" location="'Beampipe_Vac Work Package'!A1" display="'Beampipe_Vac Work Package'!A1" xr:uid="{00000000-0004-0000-0500-000029000000}"/>
    <hyperlink ref="L36" location="'Beampipe_Vac Work Package'!A1" display="'Beampipe_Vac Work Package'!A1" xr:uid="{00000000-0004-0000-0500-00002A000000}"/>
    <hyperlink ref="M36" location="'Beampipe_Vac Work Package'!A1" display="'Beampipe_Vac Work Package'!A1" xr:uid="{00000000-0004-0000-0500-00002B000000}"/>
    <hyperlink ref="N36" location="'Beampipe_Vac Work Package'!A1" display="'Beampipe_Vac Work Package'!A1" xr:uid="{00000000-0004-0000-0500-00002C000000}"/>
    <hyperlink ref="O36" location="'Beampipe_Vac Work Package'!A1" display="'Beampipe_Vac Work Package'!A1" xr:uid="{00000000-0004-0000-0500-00002D000000}"/>
    <hyperlink ref="P36" location="'Beampipe_Vac Work Package'!A1" display="'Beampipe_Vac Work Package'!A1" xr:uid="{00000000-0004-0000-0500-00002E000000}"/>
    <hyperlink ref="Q36" location="'Beampipe_Vac Work Package'!A1" display="'Beampipe_Vac Work Package'!A1" xr:uid="{00000000-0004-0000-0500-00002F000000}"/>
    <hyperlink ref="B37" location="'Beampipe_Vac Work Package'!A1" display="'Beampipe_Vac Work Package'!A1" xr:uid="{00000000-0004-0000-0500-000030000000}"/>
    <hyperlink ref="C37" location="'Beampipe_Vac Work Package'!A1" display="'Beampipe_Vac Work Package'!A1" xr:uid="{00000000-0004-0000-0500-000031000000}"/>
    <hyperlink ref="D37" location="'Beampipe_Vac Work Package'!A1" display="'Beampipe_Vac Work Package'!A1" xr:uid="{00000000-0004-0000-0500-000032000000}"/>
    <hyperlink ref="E37" location="'Beampipe_Vac Work Package'!A1" display="'Beampipe_Vac Work Package'!A1" xr:uid="{00000000-0004-0000-0500-000033000000}"/>
    <hyperlink ref="F37" location="'Beampipe_Vac Work Package'!A1" display="'Beampipe_Vac Work Package'!A1" xr:uid="{00000000-0004-0000-0500-000034000000}"/>
    <hyperlink ref="G37" location="'Beampipe_Vac Work Package'!A1" display="'Beampipe_Vac Work Package'!A1" xr:uid="{00000000-0004-0000-0500-000035000000}"/>
    <hyperlink ref="H37" location="'Beampipe_Vac Work Package'!A1" display="'Beampipe_Vac Work Package'!A1" xr:uid="{00000000-0004-0000-0500-000036000000}"/>
    <hyperlink ref="I37" location="'Beampipe_Vac Work Package'!A1" display="'Beampipe_Vac Work Package'!A1" xr:uid="{00000000-0004-0000-0500-000037000000}"/>
    <hyperlink ref="J37" location="'Beampipe_Vac Work Package'!A1" display="'Beampipe_Vac Work Package'!A1" xr:uid="{00000000-0004-0000-0500-000038000000}"/>
    <hyperlink ref="K37" location="'Beampipe_Vac Work Package'!A1" display="'Beampipe_Vac Work Package'!A1" xr:uid="{00000000-0004-0000-0500-000039000000}"/>
    <hyperlink ref="L37" location="'Beampipe_Vac Work Package'!A1" display="'Beampipe_Vac Work Package'!A1" xr:uid="{00000000-0004-0000-0500-00003A000000}"/>
    <hyperlink ref="M37" location="'Beampipe_Vac Work Package'!A1" display="'Beampipe_Vac Work Package'!A1" xr:uid="{00000000-0004-0000-0500-00003B000000}"/>
    <hyperlink ref="N37" location="'Beampipe_Vac Work Package'!A1" display="'Beampipe_Vac Work Package'!A1" xr:uid="{00000000-0004-0000-0500-00003C000000}"/>
    <hyperlink ref="O37" location="'Beampipe_Vac Work Package'!A1" display="'Beampipe_Vac Work Package'!A1" xr:uid="{00000000-0004-0000-0500-00003D000000}"/>
    <hyperlink ref="P37" location="'Beampipe_Vac Work Package'!A1" display="'Beampipe_Vac Work Package'!A1" xr:uid="{00000000-0004-0000-0500-00003E000000}"/>
    <hyperlink ref="Q37" location="'Beampipe_Vac Work Package'!A1" display="'Beampipe_Vac Work Package'!A1" xr:uid="{00000000-0004-0000-0500-00003F000000}"/>
    <hyperlink ref="B38" location="'Beampipe_Vac Work Package'!A1" display="'Beampipe_Vac Work Package'!A1" xr:uid="{00000000-0004-0000-0500-000040000000}"/>
    <hyperlink ref="C38" location="'Beampipe_Vac Work Package'!A1" display="'Beampipe_Vac Work Package'!A1" xr:uid="{00000000-0004-0000-0500-000041000000}"/>
    <hyperlink ref="D38" location="'Beampipe_Vac Work Package'!A1" display="'Beampipe_Vac Work Package'!A1" xr:uid="{00000000-0004-0000-0500-000042000000}"/>
    <hyperlink ref="E38" location="'Beampipe_Vac Work Package'!A1" display="'Beampipe_Vac Work Package'!A1" xr:uid="{00000000-0004-0000-0500-000043000000}"/>
    <hyperlink ref="F38" location="'Beampipe_Vac Work Package'!A1" display="'Beampipe_Vac Work Package'!A1" xr:uid="{00000000-0004-0000-0500-000044000000}"/>
    <hyperlink ref="G38" location="'Beampipe_Vac Work Package'!A1" display="'Beampipe_Vac Work Package'!A1" xr:uid="{00000000-0004-0000-0500-000045000000}"/>
    <hyperlink ref="H38" location="'Beampipe_Vac Work Package'!A1" display="'Beampipe_Vac Work Package'!A1" xr:uid="{00000000-0004-0000-0500-000046000000}"/>
    <hyperlink ref="I38" location="'Beampipe_Vac Work Package'!A1" display="'Beampipe_Vac Work Package'!A1" xr:uid="{00000000-0004-0000-0500-000047000000}"/>
    <hyperlink ref="J38" location="'Beampipe_Vac Work Package'!A1" display="'Beampipe_Vac Work Package'!A1" xr:uid="{00000000-0004-0000-0500-000048000000}"/>
    <hyperlink ref="K38" location="'Beampipe_Vac Work Package'!A1" display="'Beampipe_Vac Work Package'!A1" xr:uid="{00000000-0004-0000-0500-000049000000}"/>
    <hyperlink ref="L38" location="'Beampipe_Vac Work Package'!A1" display="'Beampipe_Vac Work Package'!A1" xr:uid="{00000000-0004-0000-0500-00004A000000}"/>
    <hyperlink ref="M38" location="'Beampipe_Vac Work Package'!A1" display="'Beampipe_Vac Work Package'!A1" xr:uid="{00000000-0004-0000-0500-00004B000000}"/>
    <hyperlink ref="N38" location="'Beampipe_Vac Work Package'!A1" display="'Beampipe_Vac Work Package'!A1" xr:uid="{00000000-0004-0000-0500-00004C000000}"/>
    <hyperlink ref="O38" location="'Beampipe_Vac Work Package'!A1" display="'Beampipe_Vac Work Package'!A1" xr:uid="{00000000-0004-0000-0500-00004D000000}"/>
    <hyperlink ref="P38" location="'Beampipe_Vac Work Package'!A1" display="'Beampipe_Vac Work Package'!A1" xr:uid="{00000000-0004-0000-0500-00004E000000}"/>
    <hyperlink ref="Q38" location="'Beampipe_Vac Work Package'!A1" display="'Beampipe_Vac Work Package'!A1" xr:uid="{00000000-0004-0000-0500-00004F000000}"/>
    <hyperlink ref="B39" location="'Beampipe_Vac Work Package'!A1" display="'Beampipe_Vac Work Package'!A1" xr:uid="{00000000-0004-0000-0500-000050000000}"/>
    <hyperlink ref="C39" location="'Beampipe_Vac Work Package'!A1" display="'Beampipe_Vac Work Package'!A1" xr:uid="{00000000-0004-0000-0500-000051000000}"/>
    <hyperlink ref="D39" location="'Beampipe_Vac Work Package'!A1" display="'Beampipe_Vac Work Package'!A1" xr:uid="{00000000-0004-0000-0500-000052000000}"/>
    <hyperlink ref="E39" location="'Beampipe_Vac Work Package'!A1" display="'Beampipe_Vac Work Package'!A1" xr:uid="{00000000-0004-0000-0500-000053000000}"/>
    <hyperlink ref="F39" location="'Beampipe_Vac Work Package'!A1" display="'Beampipe_Vac Work Package'!A1" xr:uid="{00000000-0004-0000-0500-000054000000}"/>
    <hyperlink ref="G39" location="'Beampipe_Vac Work Package'!A1" display="'Beampipe_Vac Work Package'!A1" xr:uid="{00000000-0004-0000-0500-000055000000}"/>
    <hyperlink ref="H39" location="'Beampipe_Vac Work Package'!A1" display="'Beampipe_Vac Work Package'!A1" xr:uid="{00000000-0004-0000-0500-000056000000}"/>
    <hyperlink ref="I39" location="'Beampipe_Vac Work Package'!A1" display="'Beampipe_Vac Work Package'!A1" xr:uid="{00000000-0004-0000-0500-000057000000}"/>
    <hyperlink ref="J39" location="'Beampipe_Vac Work Package'!A1" display="'Beampipe_Vac Work Package'!A1" xr:uid="{00000000-0004-0000-0500-000058000000}"/>
    <hyperlink ref="K39" location="'Beampipe_Vac Work Package'!A1" display="'Beampipe_Vac Work Package'!A1" xr:uid="{00000000-0004-0000-0500-000059000000}"/>
    <hyperlink ref="L39" location="'Beampipe_Vac Work Package'!A1" display="'Beampipe_Vac Work Package'!A1" xr:uid="{00000000-0004-0000-0500-00005A000000}"/>
    <hyperlink ref="M39" location="'Beampipe_Vac Work Package'!A1" display="'Beampipe_Vac Work Package'!A1" xr:uid="{00000000-0004-0000-0500-00005B000000}"/>
    <hyperlink ref="N39" location="'Beampipe_Vac Work Package'!A1" display="'Beampipe_Vac Work Package'!A1" xr:uid="{00000000-0004-0000-0500-00005C000000}"/>
    <hyperlink ref="O39" location="'Beampipe_Vac Work Package'!A1" display="'Beampipe_Vac Work Package'!A1" xr:uid="{00000000-0004-0000-0500-00005D000000}"/>
    <hyperlink ref="P39" location="'Beampipe_Vac Work Package'!A1" display="'Beampipe_Vac Work Package'!A1" xr:uid="{00000000-0004-0000-0500-00005E000000}"/>
    <hyperlink ref="Q39" location="'Beampipe_Vac Work Package'!A1" display="'Beampipe_Vac Work Package'!A1" xr:uid="{00000000-0004-0000-0500-00005F000000}"/>
    <hyperlink ref="B40" location="'Beampipe_Vac Work Package'!A1" display="'Beampipe_Vac Work Package'!A1" xr:uid="{00000000-0004-0000-0500-000060000000}"/>
    <hyperlink ref="C40" location="'Beampipe_Vac Work Package'!A1" display="'Beampipe_Vac Work Package'!A1" xr:uid="{00000000-0004-0000-0500-000061000000}"/>
    <hyperlink ref="D40" location="'Beampipe_Vac Work Package'!A1" display="'Beampipe_Vac Work Package'!A1" xr:uid="{00000000-0004-0000-0500-000062000000}"/>
    <hyperlink ref="E40" location="'Beampipe_Vac Work Package'!A1" display="'Beampipe_Vac Work Package'!A1" xr:uid="{00000000-0004-0000-0500-000063000000}"/>
    <hyperlink ref="F40" location="'Beampipe_Vac Work Package'!A1" display="'Beampipe_Vac Work Package'!A1" xr:uid="{00000000-0004-0000-0500-000064000000}"/>
    <hyperlink ref="G40" location="'Beampipe_Vac Work Package'!A1" display="'Beampipe_Vac Work Package'!A1" xr:uid="{00000000-0004-0000-0500-000065000000}"/>
    <hyperlink ref="H40" location="'Beampipe_Vac Work Package'!A1" display="'Beampipe_Vac Work Package'!A1" xr:uid="{00000000-0004-0000-0500-000066000000}"/>
    <hyperlink ref="I40" location="'Beampipe_Vac Work Package'!A1" display="'Beampipe_Vac Work Package'!A1" xr:uid="{00000000-0004-0000-0500-000067000000}"/>
    <hyperlink ref="J40" location="'Beampipe_Vac Work Package'!A1" display="'Beampipe_Vac Work Package'!A1" xr:uid="{00000000-0004-0000-0500-000068000000}"/>
    <hyperlink ref="K40" location="'Beampipe_Vac Work Package'!A1" display="'Beampipe_Vac Work Package'!A1" xr:uid="{00000000-0004-0000-0500-000069000000}"/>
    <hyperlink ref="L40" location="'Beampipe_Vac Work Package'!A1" display="'Beampipe_Vac Work Package'!A1" xr:uid="{00000000-0004-0000-0500-00006A000000}"/>
    <hyperlink ref="M40" location="'Beampipe_Vac Work Package'!A1" display="'Beampipe_Vac Work Package'!A1" xr:uid="{00000000-0004-0000-0500-00006B000000}"/>
    <hyperlink ref="N40" location="'Beampipe_Vac Work Package'!A1" display="'Beampipe_Vac Work Package'!A1" xr:uid="{00000000-0004-0000-0500-00006C000000}"/>
    <hyperlink ref="O40" location="'Beampipe_Vac Work Package'!A1" display="'Beampipe_Vac Work Package'!A1" xr:uid="{00000000-0004-0000-0500-00006D000000}"/>
    <hyperlink ref="P40" location="'Beampipe_Vac Work Package'!A1" display="'Beampipe_Vac Work Package'!A1" xr:uid="{00000000-0004-0000-0500-00006E000000}"/>
    <hyperlink ref="Q40" location="'Beampipe_Vac Work Package'!A1" display="'Beampipe_Vac Work Package'!A1" xr:uid="{00000000-0004-0000-0500-00006F000000}"/>
    <hyperlink ref="B41" location="'Beampipe_Vac Work Package'!A1" display="'Beampipe_Vac Work Package'!A1" xr:uid="{00000000-0004-0000-0500-000070000000}"/>
    <hyperlink ref="C41" location="'Beampipe_Vac Work Package'!A1" display="'Beampipe_Vac Work Package'!A1" xr:uid="{00000000-0004-0000-0500-000071000000}"/>
    <hyperlink ref="D41" location="'Beampipe_Vac Work Package'!A1" display="'Beampipe_Vac Work Package'!A1" xr:uid="{00000000-0004-0000-0500-000072000000}"/>
    <hyperlink ref="E41" location="'Beampipe_Vac Work Package'!A1" display="'Beampipe_Vac Work Package'!A1" xr:uid="{00000000-0004-0000-0500-000073000000}"/>
    <hyperlink ref="F41" location="'Beampipe_Vac Work Package'!A1" display="'Beampipe_Vac Work Package'!A1" xr:uid="{00000000-0004-0000-0500-000074000000}"/>
    <hyperlink ref="G41" location="'Beampipe_Vac Work Package'!A1" display="'Beampipe_Vac Work Package'!A1" xr:uid="{00000000-0004-0000-0500-000075000000}"/>
    <hyperlink ref="H41" location="'Beampipe_Vac Work Package'!A1" display="'Beampipe_Vac Work Package'!A1" xr:uid="{00000000-0004-0000-0500-000076000000}"/>
    <hyperlink ref="I41" location="'Beampipe_Vac Work Package'!A1" display="'Beampipe_Vac Work Package'!A1" xr:uid="{00000000-0004-0000-0500-000077000000}"/>
    <hyperlink ref="J41" location="'Beampipe_Vac Work Package'!A1" display="'Beampipe_Vac Work Package'!A1" xr:uid="{00000000-0004-0000-0500-000078000000}"/>
    <hyperlink ref="K41" location="'Beampipe_Vac Work Package'!A1" display="'Beampipe_Vac Work Package'!A1" xr:uid="{00000000-0004-0000-0500-000079000000}"/>
    <hyperlink ref="L41" location="'Beampipe_Vac Work Package'!A1" display="'Beampipe_Vac Work Package'!A1" xr:uid="{00000000-0004-0000-0500-00007A000000}"/>
    <hyperlink ref="M41" location="'Beampipe_Vac Work Package'!A1" display="'Beampipe_Vac Work Package'!A1" xr:uid="{00000000-0004-0000-0500-00007B000000}"/>
    <hyperlink ref="N41" location="'Beampipe_Vac Work Package'!A1" display="'Beampipe_Vac Work Package'!A1" xr:uid="{00000000-0004-0000-0500-00007C000000}"/>
    <hyperlink ref="O41" location="'Beampipe_Vac Work Package'!A1" display="'Beampipe_Vac Work Package'!A1" xr:uid="{00000000-0004-0000-0500-00007D000000}"/>
    <hyperlink ref="P41" location="'Beampipe_Vac Work Package'!A1" display="'Beampipe_Vac Work Package'!A1" xr:uid="{00000000-0004-0000-0500-00007E000000}"/>
    <hyperlink ref="Q41" location="'Beampipe_Vac Work Package'!A1" display="'Beampipe_Vac Work Package'!A1" xr:uid="{00000000-0004-0000-0500-00007F000000}"/>
    <hyperlink ref="B42" location="'Beampipe_Vac Work Package'!A1" display="'Beampipe_Vac Work Package'!A1" xr:uid="{00000000-0004-0000-0500-000080000000}"/>
    <hyperlink ref="C42" location="'Beampipe_Vac Work Package'!A1" display="'Beampipe_Vac Work Package'!A1" xr:uid="{00000000-0004-0000-0500-000081000000}"/>
    <hyperlink ref="D42" location="'Beampipe_Vac Work Package'!A1" display="'Beampipe_Vac Work Package'!A1" xr:uid="{00000000-0004-0000-0500-000082000000}"/>
    <hyperlink ref="E42" location="'Beampipe_Vac Work Package'!A1" display="'Beampipe_Vac Work Package'!A1" xr:uid="{00000000-0004-0000-0500-000083000000}"/>
    <hyperlink ref="F42" location="'Beampipe_Vac Work Package'!A1" display="'Beampipe_Vac Work Package'!A1" xr:uid="{00000000-0004-0000-0500-000084000000}"/>
    <hyperlink ref="G42" location="'Beampipe_Vac Work Package'!A1" display="'Beampipe_Vac Work Package'!A1" xr:uid="{00000000-0004-0000-0500-000085000000}"/>
    <hyperlink ref="H42" location="'Beampipe_Vac Work Package'!A1" display="'Beampipe_Vac Work Package'!A1" xr:uid="{00000000-0004-0000-0500-000086000000}"/>
    <hyperlink ref="I42" location="'Beampipe_Vac Work Package'!A1" display="'Beampipe_Vac Work Package'!A1" xr:uid="{00000000-0004-0000-0500-000087000000}"/>
    <hyperlink ref="J42" location="'Beampipe_Vac Work Package'!A1" display="'Beampipe_Vac Work Package'!A1" xr:uid="{00000000-0004-0000-0500-000088000000}"/>
    <hyperlink ref="K42" location="'Beampipe_Vac Work Package'!A1" display="'Beampipe_Vac Work Package'!A1" xr:uid="{00000000-0004-0000-0500-000089000000}"/>
    <hyperlink ref="L42" location="'Beampipe_Vac Work Package'!A1" display="'Beampipe_Vac Work Package'!A1" xr:uid="{00000000-0004-0000-0500-00008A000000}"/>
    <hyperlink ref="M42" location="'Beampipe_Vac Work Package'!A1" display="'Beampipe_Vac Work Package'!A1" xr:uid="{00000000-0004-0000-0500-00008B000000}"/>
    <hyperlink ref="N42" location="'Beampipe_Vac Work Package'!A1" display="'Beampipe_Vac Work Package'!A1" xr:uid="{00000000-0004-0000-0500-00008C000000}"/>
    <hyperlink ref="O42" location="'Beampipe_Vac Work Package'!A1" display="'Beampipe_Vac Work Package'!A1" xr:uid="{00000000-0004-0000-0500-00008D000000}"/>
    <hyperlink ref="P42" location="'Beampipe_Vac Work Package'!A1" display="'Beampipe_Vac Work Package'!A1" xr:uid="{00000000-0004-0000-0500-00008E000000}"/>
    <hyperlink ref="Q42" location="'Beampipe_Vac Work Package'!A1" display="'Beampipe_Vac Work Package'!A1" xr:uid="{00000000-0004-0000-0500-00008F000000}"/>
    <hyperlink ref="B43" location="'Beampipe_Vac Work Package'!A1" display="'Beampipe_Vac Work Package'!A1" xr:uid="{00000000-0004-0000-0500-000090000000}"/>
    <hyperlink ref="C43" location="'Beampipe_Vac Work Package'!A1" display="'Beampipe_Vac Work Package'!A1" xr:uid="{00000000-0004-0000-0500-000091000000}"/>
    <hyperlink ref="D43" location="'Beampipe_Vac Work Package'!A1" display="'Beampipe_Vac Work Package'!A1" xr:uid="{00000000-0004-0000-0500-000092000000}"/>
    <hyperlink ref="E43" location="'Beampipe_Vac Work Package'!A1" display="'Beampipe_Vac Work Package'!A1" xr:uid="{00000000-0004-0000-0500-000093000000}"/>
    <hyperlink ref="F43" location="'Beampipe_Vac Work Package'!A1" display="'Beampipe_Vac Work Package'!A1" xr:uid="{00000000-0004-0000-0500-000094000000}"/>
    <hyperlink ref="G43" location="'Beampipe_Vac Work Package'!A1" display="'Beampipe_Vac Work Package'!A1" xr:uid="{00000000-0004-0000-0500-000095000000}"/>
    <hyperlink ref="H43" location="'Beampipe_Vac Work Package'!A1" display="'Beampipe_Vac Work Package'!A1" xr:uid="{00000000-0004-0000-0500-000096000000}"/>
    <hyperlink ref="I43" location="'Beampipe_Vac Work Package'!A1" display="'Beampipe_Vac Work Package'!A1" xr:uid="{00000000-0004-0000-0500-000097000000}"/>
    <hyperlink ref="J43" location="'Beampipe_Vac Work Package'!A1" display="'Beampipe_Vac Work Package'!A1" xr:uid="{00000000-0004-0000-0500-000098000000}"/>
    <hyperlink ref="K43" location="'Beampipe_Vac Work Package'!A1" display="'Beampipe_Vac Work Package'!A1" xr:uid="{00000000-0004-0000-0500-000099000000}"/>
    <hyperlink ref="L43" location="'Beampipe_Vac Work Package'!A1" display="'Beampipe_Vac Work Package'!A1" xr:uid="{00000000-0004-0000-0500-00009A000000}"/>
    <hyperlink ref="M43" location="'Beampipe_Vac Work Package'!A1" display="'Beampipe_Vac Work Package'!A1" xr:uid="{00000000-0004-0000-0500-00009B000000}"/>
    <hyperlink ref="N43" location="'Beampipe_Vac Work Package'!A1" display="'Beampipe_Vac Work Package'!A1" xr:uid="{00000000-0004-0000-0500-00009C000000}"/>
    <hyperlink ref="O43" location="'Beampipe_Vac Work Package'!A1" display="'Beampipe_Vac Work Package'!A1" xr:uid="{00000000-0004-0000-0500-00009D000000}"/>
    <hyperlink ref="P43" location="'Beampipe_Vac Work Package'!A1" display="'Beampipe_Vac Work Package'!A1" xr:uid="{00000000-0004-0000-0500-00009E000000}"/>
    <hyperlink ref="Q43" location="'Beampipe_Vac Work Package'!A1" display="'Beampipe_Vac Work Package'!A1" xr:uid="{00000000-0004-0000-0500-00009F000000}"/>
    <hyperlink ref="B44" location="'Beampipe_Vac Work Package'!A1" display="'Beampipe_Vac Work Package'!A1" xr:uid="{00000000-0004-0000-0500-0000A0000000}"/>
    <hyperlink ref="C44" location="'Beampipe_Vac Work Package'!A1" display="'Beampipe_Vac Work Package'!A1" xr:uid="{00000000-0004-0000-0500-0000A1000000}"/>
    <hyperlink ref="D44" location="'Beampipe_Vac Work Package'!A1" display="'Beampipe_Vac Work Package'!A1" xr:uid="{00000000-0004-0000-0500-0000A2000000}"/>
    <hyperlink ref="E44" location="'Beampipe_Vac Work Package'!A1" display="'Beampipe_Vac Work Package'!A1" xr:uid="{00000000-0004-0000-0500-0000A3000000}"/>
    <hyperlink ref="F44" location="'Beampipe_Vac Work Package'!A1" display="'Beampipe_Vac Work Package'!A1" xr:uid="{00000000-0004-0000-0500-0000A4000000}"/>
    <hyperlink ref="G44" location="'Beampipe_Vac Work Package'!A1" display="'Beampipe_Vac Work Package'!A1" xr:uid="{00000000-0004-0000-0500-0000A5000000}"/>
    <hyperlink ref="H44" location="'Beampipe_Vac Work Package'!A1" display="'Beampipe_Vac Work Package'!A1" xr:uid="{00000000-0004-0000-0500-0000A6000000}"/>
    <hyperlink ref="I44" location="'Beampipe_Vac Work Package'!A1" display="'Beampipe_Vac Work Package'!A1" xr:uid="{00000000-0004-0000-0500-0000A7000000}"/>
    <hyperlink ref="J44" location="'Beampipe_Vac Work Package'!A1" display="'Beampipe_Vac Work Package'!A1" xr:uid="{00000000-0004-0000-0500-0000A8000000}"/>
    <hyperlink ref="K44" location="'Beampipe_Vac Work Package'!A1" display="'Beampipe_Vac Work Package'!A1" xr:uid="{00000000-0004-0000-0500-0000A9000000}"/>
    <hyperlink ref="L44" location="'Beampipe_Vac Work Package'!A1" display="'Beampipe_Vac Work Package'!A1" xr:uid="{00000000-0004-0000-0500-0000AA000000}"/>
    <hyperlink ref="M44" location="'Beampipe_Vac Work Package'!A1" display="'Beampipe_Vac Work Package'!A1" xr:uid="{00000000-0004-0000-0500-0000AB000000}"/>
    <hyperlink ref="N44" location="'Beampipe_Vac Work Package'!A1" display="'Beampipe_Vac Work Package'!A1" xr:uid="{00000000-0004-0000-0500-0000AC000000}"/>
    <hyperlink ref="O44" location="'Beampipe_Vac Work Package'!A1" display="'Beampipe_Vac Work Package'!A1" xr:uid="{00000000-0004-0000-0500-0000AD000000}"/>
    <hyperlink ref="P44" location="'Beampipe_Vac Work Package'!A1" display="'Beampipe_Vac Work Package'!A1" xr:uid="{00000000-0004-0000-0500-0000AE000000}"/>
    <hyperlink ref="Q44" location="'Beampipe_Vac Work Package'!A1" display="'Beampipe_Vac Work Package'!A1" xr:uid="{00000000-0004-0000-0500-0000AF000000}"/>
    <hyperlink ref="B45" location="'Beampipe_Vac Work Package'!A1" display="'Beampipe_Vac Work Package'!A1" xr:uid="{00000000-0004-0000-0500-0000B0000000}"/>
    <hyperlink ref="C45" location="'Beampipe_Vac Work Package'!A1" display="'Beampipe_Vac Work Package'!A1" xr:uid="{00000000-0004-0000-0500-0000B1000000}"/>
    <hyperlink ref="D45" location="'Beampipe_Vac Work Package'!A1" display="'Beampipe_Vac Work Package'!A1" xr:uid="{00000000-0004-0000-0500-0000B2000000}"/>
    <hyperlink ref="E45" location="'Beampipe_Vac Work Package'!A1" display="'Beampipe_Vac Work Package'!A1" xr:uid="{00000000-0004-0000-0500-0000B3000000}"/>
    <hyperlink ref="F45" location="'Beampipe_Vac Work Package'!A1" display="'Beampipe_Vac Work Package'!A1" xr:uid="{00000000-0004-0000-0500-0000B4000000}"/>
    <hyperlink ref="G45" location="'Beampipe_Vac Work Package'!A1" display="'Beampipe_Vac Work Package'!A1" xr:uid="{00000000-0004-0000-0500-0000B5000000}"/>
    <hyperlink ref="H45" location="'Beampipe_Vac Work Package'!A1" display="'Beampipe_Vac Work Package'!A1" xr:uid="{00000000-0004-0000-0500-0000B6000000}"/>
    <hyperlink ref="I45" location="'Beampipe_Vac Work Package'!A1" display="'Beampipe_Vac Work Package'!A1" xr:uid="{00000000-0004-0000-0500-0000B7000000}"/>
    <hyperlink ref="J45" location="'Beampipe_Vac Work Package'!A1" display="'Beampipe_Vac Work Package'!A1" xr:uid="{00000000-0004-0000-0500-0000B8000000}"/>
    <hyperlink ref="K45" location="'Beampipe_Vac Work Package'!A1" display="'Beampipe_Vac Work Package'!A1" xr:uid="{00000000-0004-0000-0500-0000B9000000}"/>
    <hyperlink ref="L45" location="'Beampipe_Vac Work Package'!A1" display="'Beampipe_Vac Work Package'!A1" xr:uid="{00000000-0004-0000-0500-0000BA000000}"/>
    <hyperlink ref="M45" location="'Beampipe_Vac Work Package'!A1" display="'Beampipe_Vac Work Package'!A1" xr:uid="{00000000-0004-0000-0500-0000BB000000}"/>
    <hyperlink ref="N45" location="'Beampipe_Vac Work Package'!A1" display="'Beampipe_Vac Work Package'!A1" xr:uid="{00000000-0004-0000-0500-0000BC000000}"/>
    <hyperlink ref="O45" location="'Beampipe_Vac Work Package'!A1" display="'Beampipe_Vac Work Package'!A1" xr:uid="{00000000-0004-0000-0500-0000BD000000}"/>
    <hyperlink ref="P45" location="'Beampipe_Vac Work Package'!A1" display="'Beampipe_Vac Work Package'!A1" xr:uid="{00000000-0004-0000-0500-0000BE000000}"/>
    <hyperlink ref="Q45" location="'Beampipe_Vac Work Package'!A1" display="'Beampipe_Vac Work Package'!A1" xr:uid="{00000000-0004-0000-0500-0000BF000000}"/>
    <hyperlink ref="C11" location="Navigation!A1" display="Return to Navigation Sheet" xr:uid="{00000000-0004-0000-0500-0000C0000000}"/>
    <hyperlink ref="D11" location="Navigation!A1" display="Return to Navigation Sheet" xr:uid="{00000000-0004-0000-0500-0000C1000000}"/>
    <hyperlink ref="E11" location="Navigation!A1" display="Return to Navigation Sheet" xr:uid="{00000000-0004-0000-0500-0000C2000000}"/>
    <hyperlink ref="F11" location="Navigation!A1" display="Return to Navigation Sheet" xr:uid="{00000000-0004-0000-05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dimension ref="A1:Q95"/>
  <sheetViews>
    <sheetView zoomScale="60" zoomScaleNormal="60" workbookViewId="0">
      <selection activeCell="C11" sqref="C11:F11"/>
    </sheetView>
  </sheetViews>
  <sheetFormatPr defaultColWidth="10.8984375" defaultRowHeight="15.6"/>
  <cols>
    <col min="1" max="1" width="3.5" style="373" customWidth="1"/>
    <col min="2" max="2" width="5" style="373" customWidth="1"/>
    <col min="3" max="3" width="6.09765625" style="373" customWidth="1"/>
    <col min="4" max="4" width="15.5" style="373" customWidth="1"/>
    <col min="5" max="12" width="10.8984375" style="373"/>
    <col min="13" max="13" width="16" style="373" customWidth="1"/>
    <col min="14" max="16384" width="10.8984375" style="373"/>
  </cols>
  <sheetData>
    <row r="1" spans="1:17" ht="16.2" thickBot="1"/>
    <row r="2" spans="1:17" ht="26.1" customHeight="1">
      <c r="B2" s="374"/>
      <c r="C2" s="375"/>
      <c r="D2" s="375"/>
      <c r="E2" s="375"/>
      <c r="F2" s="855" t="s">
        <v>47</v>
      </c>
      <c r="G2" s="856"/>
      <c r="H2" s="856"/>
      <c r="I2" s="856"/>
      <c r="J2" s="856"/>
      <c r="K2" s="856"/>
      <c r="L2" s="857"/>
      <c r="M2" s="862" t="s">
        <v>25</v>
      </c>
      <c r="N2" s="864">
        <v>42818</v>
      </c>
      <c r="O2" s="865"/>
      <c r="P2" s="865"/>
      <c r="Q2" s="866"/>
    </row>
    <row r="3" spans="1:17" ht="15.9" customHeight="1" thickBot="1">
      <c r="B3" s="376"/>
      <c r="C3" s="377"/>
      <c r="D3" s="377"/>
      <c r="E3" s="377"/>
      <c r="F3" s="858"/>
      <c r="G3" s="859"/>
      <c r="H3" s="859"/>
      <c r="I3" s="859"/>
      <c r="J3" s="859"/>
      <c r="K3" s="859"/>
      <c r="L3" s="860"/>
      <c r="M3" s="863"/>
      <c r="N3" s="867"/>
      <c r="O3" s="867"/>
      <c r="P3" s="867"/>
      <c r="Q3" s="868"/>
    </row>
    <row r="4" spans="1:17" ht="18" customHeight="1">
      <c r="B4" s="376"/>
      <c r="C4" s="377"/>
      <c r="D4" s="377"/>
      <c r="E4" s="377"/>
      <c r="F4" s="858"/>
      <c r="G4" s="859"/>
      <c r="H4" s="859"/>
      <c r="I4" s="859"/>
      <c r="J4" s="859"/>
      <c r="K4" s="859"/>
      <c r="L4" s="860"/>
      <c r="M4" s="862" t="s">
        <v>26</v>
      </c>
      <c r="N4" s="865" t="s">
        <v>174</v>
      </c>
      <c r="O4" s="865"/>
      <c r="P4" s="865"/>
      <c r="Q4" s="866"/>
    </row>
    <row r="5" spans="1:17" ht="16.2" thickBot="1">
      <c r="B5" s="376"/>
      <c r="C5" s="377"/>
      <c r="D5" s="377"/>
      <c r="E5" s="377"/>
      <c r="F5" s="858"/>
      <c r="G5" s="859"/>
      <c r="H5" s="859"/>
      <c r="I5" s="859"/>
      <c r="J5" s="859"/>
      <c r="K5" s="859"/>
      <c r="L5" s="860"/>
      <c r="M5" s="869"/>
      <c r="N5" s="867"/>
      <c r="O5" s="867"/>
      <c r="P5" s="867"/>
      <c r="Q5" s="868"/>
    </row>
    <row r="6" spans="1:17" ht="21" customHeight="1">
      <c r="B6" s="376"/>
      <c r="C6" s="377"/>
      <c r="D6" s="377"/>
      <c r="E6" s="377"/>
      <c r="F6" s="858"/>
      <c r="G6" s="859"/>
      <c r="H6" s="859"/>
      <c r="I6" s="859"/>
      <c r="J6" s="859"/>
      <c r="K6" s="859"/>
      <c r="L6" s="859"/>
      <c r="M6" s="870" t="s">
        <v>27</v>
      </c>
      <c r="N6" s="872"/>
      <c r="O6" s="872"/>
      <c r="P6" s="872"/>
      <c r="Q6" s="873"/>
    </row>
    <row r="7" spans="1:17" ht="16.2" thickBot="1">
      <c r="B7" s="376"/>
      <c r="C7" s="377"/>
      <c r="D7" s="377"/>
      <c r="E7" s="377"/>
      <c r="F7" s="858"/>
      <c r="G7" s="861"/>
      <c r="H7" s="861"/>
      <c r="I7" s="861"/>
      <c r="J7" s="861"/>
      <c r="K7" s="861"/>
      <c r="L7" s="861"/>
      <c r="M7" s="871"/>
      <c r="N7" s="874"/>
      <c r="O7" s="874"/>
      <c r="P7" s="874"/>
      <c r="Q7" s="875"/>
    </row>
    <row r="8" spans="1:17" s="378" customFormat="1" ht="27" customHeight="1">
      <c r="B8" s="821" t="s">
        <v>29</v>
      </c>
      <c r="C8" s="822"/>
      <c r="D8" s="822"/>
      <c r="E8" s="822"/>
      <c r="F8" s="823"/>
      <c r="G8" s="821" t="s">
        <v>28</v>
      </c>
      <c r="H8" s="822"/>
      <c r="I8" s="822"/>
      <c r="J8" s="822"/>
      <c r="K8" s="822"/>
      <c r="L8" s="822"/>
      <c r="M8" s="837"/>
      <c r="N8" s="838" t="s">
        <v>30</v>
      </c>
      <c r="O8" s="839"/>
      <c r="P8" s="839"/>
      <c r="Q8" s="837"/>
    </row>
    <row r="9" spans="1:17" ht="24" customHeight="1">
      <c r="B9" s="840" t="str">
        <f>'Facility Support Cntrl Account'!C31</f>
        <v>IR HVAC Work Package</v>
      </c>
      <c r="C9" s="841"/>
      <c r="D9" s="841"/>
      <c r="E9" s="841"/>
      <c r="F9" s="842"/>
      <c r="G9" s="840" t="str">
        <f>'Facility Support Cntrl Account'!B31</f>
        <v>2.04.02.03</v>
      </c>
      <c r="H9" s="841"/>
      <c r="I9" s="841"/>
      <c r="J9" s="841"/>
      <c r="K9" s="841"/>
      <c r="L9" s="841"/>
      <c r="M9" s="842"/>
      <c r="N9" s="849" t="s">
        <v>46</v>
      </c>
      <c r="O9" s="850"/>
      <c r="P9" s="850"/>
      <c r="Q9" s="851"/>
    </row>
    <row r="10" spans="1:17" ht="24" customHeight="1" thickBot="1">
      <c r="B10" s="843"/>
      <c r="C10" s="844"/>
      <c r="D10" s="844"/>
      <c r="E10" s="844"/>
      <c r="F10" s="845"/>
      <c r="G10" s="843"/>
      <c r="H10" s="844"/>
      <c r="I10" s="844"/>
      <c r="J10" s="844"/>
      <c r="K10" s="844"/>
      <c r="L10" s="844"/>
      <c r="M10" s="845"/>
      <c r="N10" s="852"/>
      <c r="O10" s="853"/>
      <c r="P10" s="853"/>
      <c r="Q10" s="854"/>
    </row>
    <row r="11" spans="1:17" ht="24" customHeight="1" thickBot="1">
      <c r="B11" s="457"/>
      <c r="C11" s="796" t="s">
        <v>313</v>
      </c>
      <c r="D11" s="796"/>
      <c r="E11" s="796"/>
      <c r="F11" s="796"/>
      <c r="G11" s="456"/>
      <c r="H11" s="456"/>
      <c r="I11" s="456"/>
      <c r="J11" s="456"/>
      <c r="K11" s="456"/>
      <c r="L11" s="456"/>
      <c r="M11" s="456"/>
      <c r="N11" s="458"/>
      <c r="O11" s="458"/>
      <c r="P11" s="458"/>
      <c r="Q11" s="459"/>
    </row>
    <row r="12" spans="1:17" s="378" customFormat="1" ht="39.9" customHeight="1">
      <c r="A12" s="373"/>
      <c r="B12" s="811" t="s">
        <v>31</v>
      </c>
      <c r="C12" s="812"/>
      <c r="D12" s="812"/>
      <c r="E12" s="812"/>
      <c r="F12" s="812"/>
      <c r="G12" s="812"/>
      <c r="H12" s="812"/>
      <c r="I12" s="812"/>
      <c r="J12" s="812"/>
      <c r="K12" s="812"/>
      <c r="L12" s="812"/>
      <c r="M12" s="812"/>
      <c r="N12" s="812"/>
      <c r="O12" s="812"/>
      <c r="P12" s="812"/>
      <c r="Q12" s="813"/>
    </row>
    <row r="13" spans="1:17" ht="39.9" customHeight="1">
      <c r="B13" s="920" t="s">
        <v>374</v>
      </c>
      <c r="C13" s="899"/>
      <c r="D13" s="899"/>
      <c r="E13" s="899"/>
      <c r="F13" s="899"/>
      <c r="G13" s="899"/>
      <c r="H13" s="899"/>
      <c r="I13" s="899"/>
      <c r="J13" s="899"/>
      <c r="K13" s="899"/>
      <c r="L13" s="899"/>
      <c r="M13" s="899"/>
      <c r="N13" s="899"/>
      <c r="O13" s="899"/>
      <c r="P13" s="899"/>
      <c r="Q13" s="900"/>
    </row>
    <row r="14" spans="1:17" ht="39.9" customHeight="1">
      <c r="B14" s="898"/>
      <c r="C14" s="899"/>
      <c r="D14" s="899"/>
      <c r="E14" s="899"/>
      <c r="F14" s="899"/>
      <c r="G14" s="899"/>
      <c r="H14" s="899"/>
      <c r="I14" s="899"/>
      <c r="J14" s="899"/>
      <c r="K14" s="899"/>
      <c r="L14" s="899"/>
      <c r="M14" s="899"/>
      <c r="N14" s="899"/>
      <c r="O14" s="899"/>
      <c r="P14" s="899"/>
      <c r="Q14" s="900"/>
    </row>
    <row r="15" spans="1:17" ht="39.9" customHeight="1">
      <c r="B15" s="898"/>
      <c r="C15" s="899"/>
      <c r="D15" s="899"/>
      <c r="E15" s="899"/>
      <c r="F15" s="899"/>
      <c r="G15" s="899"/>
      <c r="H15" s="899"/>
      <c r="I15" s="899"/>
      <c r="J15" s="899"/>
      <c r="K15" s="899"/>
      <c r="L15" s="899"/>
      <c r="M15" s="899"/>
      <c r="N15" s="899"/>
      <c r="O15" s="899"/>
      <c r="P15" s="899"/>
      <c r="Q15" s="900"/>
    </row>
    <row r="16" spans="1:17" ht="39.9" customHeight="1">
      <c r="B16" s="898"/>
      <c r="C16" s="899"/>
      <c r="D16" s="899"/>
      <c r="E16" s="899"/>
      <c r="F16" s="899"/>
      <c r="G16" s="899"/>
      <c r="H16" s="899"/>
      <c r="I16" s="899"/>
      <c r="J16" s="899"/>
      <c r="K16" s="899"/>
      <c r="L16" s="899"/>
      <c r="M16" s="899"/>
      <c r="N16" s="899"/>
      <c r="O16" s="899"/>
      <c r="P16" s="899"/>
      <c r="Q16" s="900"/>
    </row>
    <row r="17" spans="2:17" ht="39.9" customHeight="1">
      <c r="B17" s="898"/>
      <c r="C17" s="899"/>
      <c r="D17" s="899"/>
      <c r="E17" s="899"/>
      <c r="F17" s="899"/>
      <c r="G17" s="899"/>
      <c r="H17" s="899"/>
      <c r="I17" s="899"/>
      <c r="J17" s="899"/>
      <c r="K17" s="899"/>
      <c r="L17" s="899"/>
      <c r="M17" s="899"/>
      <c r="N17" s="899"/>
      <c r="O17" s="899"/>
      <c r="P17" s="899"/>
      <c r="Q17" s="900"/>
    </row>
    <row r="18" spans="2:17" ht="39.9" customHeight="1">
      <c r="B18" s="898"/>
      <c r="C18" s="899"/>
      <c r="D18" s="899"/>
      <c r="E18" s="899"/>
      <c r="F18" s="899"/>
      <c r="G18" s="899"/>
      <c r="H18" s="899"/>
      <c r="I18" s="899"/>
      <c r="J18" s="899"/>
      <c r="K18" s="899"/>
      <c r="L18" s="899"/>
      <c r="M18" s="899"/>
      <c r="N18" s="899"/>
      <c r="O18" s="899"/>
      <c r="P18" s="899"/>
      <c r="Q18" s="900"/>
    </row>
    <row r="19" spans="2:17" ht="39.9" customHeight="1" thickBot="1">
      <c r="B19" s="921"/>
      <c r="C19" s="922"/>
      <c r="D19" s="922"/>
      <c r="E19" s="922"/>
      <c r="F19" s="922"/>
      <c r="G19" s="922"/>
      <c r="H19" s="922"/>
      <c r="I19" s="922"/>
      <c r="J19" s="922"/>
      <c r="K19" s="922"/>
      <c r="L19" s="922"/>
      <c r="M19" s="922"/>
      <c r="N19" s="922"/>
      <c r="O19" s="922"/>
      <c r="P19" s="922"/>
      <c r="Q19" s="923"/>
    </row>
    <row r="20" spans="2:17" s="378" customFormat="1" ht="27" customHeight="1">
      <c r="B20" s="821" t="s">
        <v>32</v>
      </c>
      <c r="C20" s="822"/>
      <c r="D20" s="822"/>
      <c r="E20" s="822"/>
      <c r="F20" s="822"/>
      <c r="G20" s="822"/>
      <c r="H20" s="822"/>
      <c r="I20" s="822"/>
      <c r="J20" s="822"/>
      <c r="K20" s="822"/>
      <c r="L20" s="822"/>
      <c r="M20" s="822"/>
      <c r="N20" s="822"/>
      <c r="O20" s="822"/>
      <c r="P20" s="822"/>
      <c r="Q20" s="823"/>
    </row>
    <row r="21" spans="2:17">
      <c r="B21" s="379"/>
      <c r="Q21" s="380"/>
    </row>
    <row r="22" spans="2:17">
      <c r="B22" s="379"/>
      <c r="Q22" s="380"/>
    </row>
    <row r="23" spans="2:17" ht="18.600000000000001" thickBot="1">
      <c r="B23" s="379"/>
      <c r="C23" s="18" t="s">
        <v>45</v>
      </c>
      <c r="D23" s="382" t="s">
        <v>33</v>
      </c>
      <c r="Q23" s="380"/>
    </row>
    <row r="24" spans="2:17" ht="18.600000000000001" thickBot="1">
      <c r="B24" s="379"/>
      <c r="C24" s="18"/>
      <c r="D24" s="382" t="s">
        <v>34</v>
      </c>
      <c r="Q24" s="380"/>
    </row>
    <row r="25" spans="2:17" ht="18.600000000000001" thickBot="1">
      <c r="B25" s="379"/>
      <c r="C25" s="18" t="s">
        <v>45</v>
      </c>
      <c r="D25" s="382" t="s">
        <v>35</v>
      </c>
      <c r="Q25" s="380"/>
    </row>
    <row r="26" spans="2:17" ht="18.600000000000001" thickBot="1">
      <c r="B26" s="379"/>
      <c r="C26" s="18" t="s">
        <v>45</v>
      </c>
      <c r="D26" s="382" t="s">
        <v>36</v>
      </c>
      <c r="Q26" s="380"/>
    </row>
    <row r="27" spans="2:17" ht="18.600000000000001" thickBot="1">
      <c r="B27" s="379"/>
      <c r="C27" s="18" t="s">
        <v>45</v>
      </c>
      <c r="D27" s="382" t="s">
        <v>37</v>
      </c>
      <c r="Q27" s="380"/>
    </row>
    <row r="28" spans="2:17" ht="18.600000000000001" thickBot="1">
      <c r="B28" s="379"/>
      <c r="C28" s="18" t="s">
        <v>45</v>
      </c>
      <c r="D28" s="382" t="s">
        <v>38</v>
      </c>
      <c r="Q28" s="380"/>
    </row>
    <row r="29" spans="2:17" ht="18.600000000000001" thickBot="1">
      <c r="B29" s="379"/>
      <c r="C29" s="18" t="s">
        <v>45</v>
      </c>
      <c r="D29" s="382" t="s">
        <v>39</v>
      </c>
      <c r="Q29" s="380"/>
    </row>
    <row r="30" spans="2:17" ht="18.600000000000001" thickBot="1">
      <c r="B30" s="379"/>
      <c r="C30" s="18"/>
      <c r="D30" s="382" t="s">
        <v>40</v>
      </c>
      <c r="Q30" s="380"/>
    </row>
    <row r="31" spans="2:17">
      <c r="B31" s="379"/>
      <c r="Q31" s="380"/>
    </row>
    <row r="32" spans="2:17" ht="16.2" thickBot="1">
      <c r="B32" s="383"/>
      <c r="C32" s="381"/>
      <c r="D32" s="381"/>
      <c r="E32" s="381"/>
      <c r="F32" s="381"/>
      <c r="G32" s="381"/>
      <c r="H32" s="381"/>
      <c r="I32" s="381"/>
      <c r="J32" s="381"/>
      <c r="K32" s="381"/>
      <c r="L32" s="381"/>
      <c r="M32" s="381"/>
      <c r="N32" s="381"/>
      <c r="O32" s="381"/>
      <c r="P32" s="381"/>
      <c r="Q32" s="384"/>
    </row>
    <row r="33" spans="2:17" s="378" customFormat="1" ht="26.1" customHeight="1">
      <c r="B33" s="821" t="s">
        <v>41</v>
      </c>
      <c r="C33" s="822"/>
      <c r="D33" s="822"/>
      <c r="E33" s="822"/>
      <c r="F33" s="822"/>
      <c r="G33" s="822"/>
      <c r="H33" s="822"/>
      <c r="I33" s="822"/>
      <c r="J33" s="822"/>
      <c r="K33" s="822"/>
      <c r="L33" s="822"/>
      <c r="M33" s="822"/>
      <c r="N33" s="822"/>
      <c r="O33" s="822"/>
      <c r="P33" s="822"/>
      <c r="Q33" s="823"/>
    </row>
    <row r="34" spans="2:17">
      <c r="B34" s="824" t="s">
        <v>172</v>
      </c>
      <c r="C34" s="825"/>
      <c r="D34" s="825"/>
      <c r="E34" s="825"/>
      <c r="F34" s="825"/>
      <c r="G34" s="825"/>
      <c r="H34" s="825"/>
      <c r="I34" s="825"/>
      <c r="J34" s="825"/>
      <c r="K34" s="825"/>
      <c r="L34" s="825"/>
      <c r="M34" s="825"/>
      <c r="N34" s="825"/>
      <c r="O34" s="825"/>
      <c r="P34" s="825"/>
      <c r="Q34" s="826"/>
    </row>
    <row r="35" spans="2:17">
      <c r="B35" s="827"/>
      <c r="C35" s="825"/>
      <c r="D35" s="825"/>
      <c r="E35" s="825"/>
      <c r="F35" s="825"/>
      <c r="G35" s="825"/>
      <c r="H35" s="825"/>
      <c r="I35" s="825"/>
      <c r="J35" s="825"/>
      <c r="K35" s="825"/>
      <c r="L35" s="825"/>
      <c r="M35" s="825"/>
      <c r="N35" s="825"/>
      <c r="O35" s="825"/>
      <c r="P35" s="825"/>
      <c r="Q35" s="826"/>
    </row>
    <row r="36" spans="2:17">
      <c r="B36" s="827"/>
      <c r="C36" s="825"/>
      <c r="D36" s="825"/>
      <c r="E36" s="825"/>
      <c r="F36" s="825"/>
      <c r="G36" s="825"/>
      <c r="H36" s="825"/>
      <c r="I36" s="825"/>
      <c r="J36" s="825"/>
      <c r="K36" s="825"/>
      <c r="L36" s="825"/>
      <c r="M36" s="825"/>
      <c r="N36" s="825"/>
      <c r="O36" s="825"/>
      <c r="P36" s="825"/>
      <c r="Q36" s="826"/>
    </row>
    <row r="37" spans="2:17">
      <c r="B37" s="827"/>
      <c r="C37" s="825"/>
      <c r="D37" s="825"/>
      <c r="E37" s="825"/>
      <c r="F37" s="825"/>
      <c r="G37" s="825"/>
      <c r="H37" s="825"/>
      <c r="I37" s="825"/>
      <c r="J37" s="825"/>
      <c r="K37" s="825"/>
      <c r="L37" s="825"/>
      <c r="M37" s="825"/>
      <c r="N37" s="825"/>
      <c r="O37" s="825"/>
      <c r="P37" s="825"/>
      <c r="Q37" s="826"/>
    </row>
    <row r="38" spans="2:17">
      <c r="B38" s="827"/>
      <c r="C38" s="825"/>
      <c r="D38" s="825"/>
      <c r="E38" s="825"/>
      <c r="F38" s="825"/>
      <c r="G38" s="825"/>
      <c r="H38" s="825"/>
      <c r="I38" s="825"/>
      <c r="J38" s="825"/>
      <c r="K38" s="825"/>
      <c r="L38" s="825"/>
      <c r="M38" s="825"/>
      <c r="N38" s="825"/>
      <c r="O38" s="825"/>
      <c r="P38" s="825"/>
      <c r="Q38" s="826"/>
    </row>
    <row r="39" spans="2:17">
      <c r="B39" s="827"/>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c r="B42" s="827"/>
      <c r="C42" s="825"/>
      <c r="D42" s="825"/>
      <c r="E42" s="825"/>
      <c r="F42" s="825"/>
      <c r="G42" s="825"/>
      <c r="H42" s="825"/>
      <c r="I42" s="825"/>
      <c r="J42" s="825"/>
      <c r="K42" s="825"/>
      <c r="L42" s="825"/>
      <c r="M42" s="825"/>
      <c r="N42" s="825"/>
      <c r="O42" s="825"/>
      <c r="P42" s="825"/>
      <c r="Q42" s="826"/>
    </row>
    <row r="43" spans="2:17">
      <c r="B43" s="827"/>
      <c r="C43" s="825"/>
      <c r="D43" s="825"/>
      <c r="E43" s="825"/>
      <c r="F43" s="825"/>
      <c r="G43" s="825"/>
      <c r="H43" s="825"/>
      <c r="I43" s="825"/>
      <c r="J43" s="825"/>
      <c r="K43" s="825"/>
      <c r="L43" s="825"/>
      <c r="M43" s="825"/>
      <c r="N43" s="825"/>
      <c r="O43" s="825"/>
      <c r="P43" s="825"/>
      <c r="Q43" s="826"/>
    </row>
    <row r="44" spans="2:17">
      <c r="B44" s="827"/>
      <c r="C44" s="825"/>
      <c r="D44" s="825"/>
      <c r="E44" s="825"/>
      <c r="F44" s="825"/>
      <c r="G44" s="825"/>
      <c r="H44" s="825"/>
      <c r="I44" s="825"/>
      <c r="J44" s="825"/>
      <c r="K44" s="825"/>
      <c r="L44" s="825"/>
      <c r="M44" s="825"/>
      <c r="N44" s="825"/>
      <c r="O44" s="825"/>
      <c r="P44" s="825"/>
      <c r="Q44" s="826"/>
    </row>
    <row r="45" spans="2:17" ht="16.2" thickBot="1">
      <c r="B45" s="828"/>
      <c r="C45" s="829"/>
      <c r="D45" s="829"/>
      <c r="E45" s="829"/>
      <c r="F45" s="829"/>
      <c r="G45" s="829"/>
      <c r="H45" s="829"/>
      <c r="I45" s="829"/>
      <c r="J45" s="829"/>
      <c r="K45" s="829"/>
      <c r="L45" s="829"/>
      <c r="M45" s="829"/>
      <c r="N45" s="829"/>
      <c r="O45" s="829"/>
      <c r="P45" s="829"/>
      <c r="Q45" s="830"/>
    </row>
    <row r="46" spans="2:17">
      <c r="B46" s="831" t="s">
        <v>42</v>
      </c>
      <c r="C46" s="832"/>
      <c r="D46" s="832"/>
      <c r="E46" s="832"/>
      <c r="F46" s="832"/>
      <c r="G46" s="832"/>
      <c r="H46" s="832"/>
      <c r="I46" s="832"/>
      <c r="J46" s="832"/>
      <c r="K46" s="832"/>
      <c r="L46" s="832"/>
      <c r="M46" s="832"/>
      <c r="N46" s="832"/>
      <c r="O46" s="832"/>
      <c r="P46" s="832"/>
      <c r="Q46" s="833"/>
    </row>
    <row r="47" spans="2:17">
      <c r="B47" s="834"/>
      <c r="C47" s="835"/>
      <c r="D47" s="835"/>
      <c r="E47" s="835"/>
      <c r="F47" s="835"/>
      <c r="G47" s="835"/>
      <c r="H47" s="835"/>
      <c r="I47" s="835"/>
      <c r="J47" s="835"/>
      <c r="K47" s="835"/>
      <c r="L47" s="835"/>
      <c r="M47" s="835"/>
      <c r="N47" s="835"/>
      <c r="O47" s="835"/>
      <c r="P47" s="835"/>
      <c r="Q47" s="836"/>
    </row>
    <row r="48" spans="2:17">
      <c r="B48" s="810" t="s">
        <v>177</v>
      </c>
      <c r="C48" s="798"/>
      <c r="D48" s="798"/>
      <c r="E48" s="798"/>
      <c r="F48" s="798"/>
      <c r="G48" s="798"/>
      <c r="H48" s="798"/>
      <c r="I48" s="798"/>
      <c r="J48" s="798"/>
      <c r="K48" s="798"/>
      <c r="L48" s="798"/>
      <c r="M48" s="798"/>
      <c r="N48" s="798"/>
      <c r="O48" s="798"/>
      <c r="P48" s="798"/>
      <c r="Q48" s="799"/>
    </row>
    <row r="49" spans="2:17">
      <c r="B49" s="800"/>
      <c r="C49" s="798"/>
      <c r="D49" s="798"/>
      <c r="E49" s="798"/>
      <c r="F49" s="798"/>
      <c r="G49" s="798"/>
      <c r="H49" s="798"/>
      <c r="I49" s="798"/>
      <c r="J49" s="798"/>
      <c r="K49" s="798"/>
      <c r="L49" s="798"/>
      <c r="M49" s="798"/>
      <c r="N49" s="798"/>
      <c r="O49" s="798"/>
      <c r="P49" s="798"/>
      <c r="Q49" s="799"/>
    </row>
    <row r="50" spans="2:17">
      <c r="B50" s="800"/>
      <c r="C50" s="798"/>
      <c r="D50" s="798"/>
      <c r="E50" s="798"/>
      <c r="F50" s="798"/>
      <c r="G50" s="798"/>
      <c r="H50" s="798"/>
      <c r="I50" s="798"/>
      <c r="J50" s="798"/>
      <c r="K50" s="798"/>
      <c r="L50" s="798"/>
      <c r="M50" s="798"/>
      <c r="N50" s="798"/>
      <c r="O50" s="798"/>
      <c r="P50" s="798"/>
      <c r="Q50" s="799"/>
    </row>
    <row r="51" spans="2:17">
      <c r="B51" s="800"/>
      <c r="C51" s="798"/>
      <c r="D51" s="798"/>
      <c r="E51" s="798"/>
      <c r="F51" s="798"/>
      <c r="G51" s="798"/>
      <c r="H51" s="798"/>
      <c r="I51" s="798"/>
      <c r="J51" s="798"/>
      <c r="K51" s="798"/>
      <c r="L51" s="798"/>
      <c r="M51" s="798"/>
      <c r="N51" s="798"/>
      <c r="O51" s="798"/>
      <c r="P51" s="798"/>
      <c r="Q51" s="799"/>
    </row>
    <row r="52" spans="2:17">
      <c r="B52" s="800"/>
      <c r="C52" s="798"/>
      <c r="D52" s="798"/>
      <c r="E52" s="798"/>
      <c r="F52" s="798"/>
      <c r="G52" s="798"/>
      <c r="H52" s="798"/>
      <c r="I52" s="798"/>
      <c r="J52" s="798"/>
      <c r="K52" s="798"/>
      <c r="L52" s="798"/>
      <c r="M52" s="798"/>
      <c r="N52" s="798"/>
      <c r="O52" s="798"/>
      <c r="P52" s="798"/>
      <c r="Q52" s="799"/>
    </row>
    <row r="53" spans="2:17">
      <c r="B53" s="800"/>
      <c r="C53" s="798"/>
      <c r="D53" s="798"/>
      <c r="E53" s="798"/>
      <c r="F53" s="798"/>
      <c r="G53" s="798"/>
      <c r="H53" s="798"/>
      <c r="I53" s="798"/>
      <c r="J53" s="798"/>
      <c r="K53" s="798"/>
      <c r="L53" s="798"/>
      <c r="M53" s="798"/>
      <c r="N53" s="798"/>
      <c r="O53" s="798"/>
      <c r="P53" s="798"/>
      <c r="Q53" s="799"/>
    </row>
    <row r="54" spans="2:17">
      <c r="B54" s="800"/>
      <c r="C54" s="798"/>
      <c r="D54" s="798"/>
      <c r="E54" s="798"/>
      <c r="F54" s="798"/>
      <c r="G54" s="798"/>
      <c r="H54" s="798"/>
      <c r="I54" s="798"/>
      <c r="J54" s="798"/>
      <c r="K54" s="798"/>
      <c r="L54" s="798"/>
      <c r="M54" s="798"/>
      <c r="N54" s="798"/>
      <c r="O54" s="798"/>
      <c r="P54" s="798"/>
      <c r="Q54" s="799"/>
    </row>
    <row r="55" spans="2:17">
      <c r="B55" s="800"/>
      <c r="C55" s="798"/>
      <c r="D55" s="798"/>
      <c r="E55" s="798"/>
      <c r="F55" s="798"/>
      <c r="G55" s="798"/>
      <c r="H55" s="798"/>
      <c r="I55" s="798"/>
      <c r="J55" s="798"/>
      <c r="K55" s="798"/>
      <c r="L55" s="798"/>
      <c r="M55" s="798"/>
      <c r="N55" s="798"/>
      <c r="O55" s="798"/>
      <c r="P55" s="798"/>
      <c r="Q55" s="799"/>
    </row>
    <row r="56" spans="2:17">
      <c r="B56" s="800"/>
      <c r="C56" s="798"/>
      <c r="D56" s="798"/>
      <c r="E56" s="798"/>
      <c r="F56" s="798"/>
      <c r="G56" s="798"/>
      <c r="H56" s="798"/>
      <c r="I56" s="798"/>
      <c r="J56" s="798"/>
      <c r="K56" s="798"/>
      <c r="L56" s="798"/>
      <c r="M56" s="798"/>
      <c r="N56" s="798"/>
      <c r="O56" s="798"/>
      <c r="P56" s="798"/>
      <c r="Q56" s="799"/>
    </row>
    <row r="57" spans="2:17">
      <c r="B57" s="800"/>
      <c r="C57" s="798"/>
      <c r="D57" s="798"/>
      <c r="E57" s="798"/>
      <c r="F57" s="798"/>
      <c r="G57" s="798"/>
      <c r="H57" s="798"/>
      <c r="I57" s="798"/>
      <c r="J57" s="798"/>
      <c r="K57" s="798"/>
      <c r="L57" s="798"/>
      <c r="M57" s="798"/>
      <c r="N57" s="798"/>
      <c r="O57" s="798"/>
      <c r="P57" s="798"/>
      <c r="Q57" s="799"/>
    </row>
    <row r="58" spans="2:17">
      <c r="B58" s="800"/>
      <c r="C58" s="798"/>
      <c r="D58" s="798"/>
      <c r="E58" s="798"/>
      <c r="F58" s="798"/>
      <c r="G58" s="798"/>
      <c r="H58" s="798"/>
      <c r="I58" s="798"/>
      <c r="J58" s="798"/>
      <c r="K58" s="798"/>
      <c r="L58" s="798"/>
      <c r="M58" s="798"/>
      <c r="N58" s="798"/>
      <c r="O58" s="798"/>
      <c r="P58" s="798"/>
      <c r="Q58" s="799"/>
    </row>
    <row r="59" spans="2:17">
      <c r="B59" s="800"/>
      <c r="C59" s="798"/>
      <c r="D59" s="798"/>
      <c r="E59" s="798"/>
      <c r="F59" s="798"/>
      <c r="G59" s="798"/>
      <c r="H59" s="798"/>
      <c r="I59" s="798"/>
      <c r="J59" s="798"/>
      <c r="K59" s="798"/>
      <c r="L59" s="798"/>
      <c r="M59" s="798"/>
      <c r="N59" s="798"/>
      <c r="O59" s="798"/>
      <c r="P59" s="798"/>
      <c r="Q59" s="799"/>
    </row>
    <row r="60" spans="2:17">
      <c r="B60" s="800"/>
      <c r="C60" s="798"/>
      <c r="D60" s="798"/>
      <c r="E60" s="798"/>
      <c r="F60" s="798"/>
      <c r="G60" s="798"/>
      <c r="H60" s="798"/>
      <c r="I60" s="798"/>
      <c r="J60" s="798"/>
      <c r="K60" s="798"/>
      <c r="L60" s="798"/>
      <c r="M60" s="798"/>
      <c r="N60" s="798"/>
      <c r="O60" s="798"/>
      <c r="P60" s="798"/>
      <c r="Q60" s="799"/>
    </row>
    <row r="61" spans="2:17">
      <c r="B61" s="800"/>
      <c r="C61" s="798"/>
      <c r="D61" s="798"/>
      <c r="E61" s="798"/>
      <c r="F61" s="798"/>
      <c r="G61" s="798"/>
      <c r="H61" s="798"/>
      <c r="I61" s="798"/>
      <c r="J61" s="798"/>
      <c r="K61" s="798"/>
      <c r="L61" s="798"/>
      <c r="M61" s="798"/>
      <c r="N61" s="798"/>
      <c r="O61" s="798"/>
      <c r="P61" s="798"/>
      <c r="Q61" s="799"/>
    </row>
    <row r="62" spans="2:17">
      <c r="B62" s="800"/>
      <c r="C62" s="798"/>
      <c r="D62" s="798"/>
      <c r="E62" s="798"/>
      <c r="F62" s="798"/>
      <c r="G62" s="798"/>
      <c r="H62" s="798"/>
      <c r="I62" s="798"/>
      <c r="J62" s="798"/>
      <c r="K62" s="798"/>
      <c r="L62" s="798"/>
      <c r="M62" s="798"/>
      <c r="N62" s="798"/>
      <c r="O62" s="798"/>
      <c r="P62" s="798"/>
      <c r="Q62" s="799"/>
    </row>
    <row r="63" spans="2:17" ht="16.2" thickBot="1">
      <c r="B63" s="801"/>
      <c r="C63" s="802"/>
      <c r="D63" s="802"/>
      <c r="E63" s="802"/>
      <c r="F63" s="802"/>
      <c r="G63" s="802"/>
      <c r="H63" s="802"/>
      <c r="I63" s="802"/>
      <c r="J63" s="802"/>
      <c r="K63" s="802"/>
      <c r="L63" s="802"/>
      <c r="M63" s="802"/>
      <c r="N63" s="802"/>
      <c r="O63" s="802"/>
      <c r="P63" s="802"/>
      <c r="Q63" s="803"/>
    </row>
    <row r="64" spans="2:17">
      <c r="B64" s="804" t="s">
        <v>43</v>
      </c>
      <c r="C64" s="805"/>
      <c r="D64" s="805"/>
      <c r="E64" s="805"/>
      <c r="F64" s="805"/>
      <c r="G64" s="805"/>
      <c r="H64" s="805"/>
      <c r="I64" s="805"/>
      <c r="J64" s="805"/>
      <c r="K64" s="805"/>
      <c r="L64" s="805"/>
      <c r="M64" s="805"/>
      <c r="N64" s="805"/>
      <c r="O64" s="805"/>
      <c r="P64" s="805"/>
      <c r="Q64" s="806"/>
    </row>
    <row r="65" spans="2:17">
      <c r="B65" s="807"/>
      <c r="C65" s="808"/>
      <c r="D65" s="808"/>
      <c r="E65" s="808"/>
      <c r="F65" s="808"/>
      <c r="G65" s="808"/>
      <c r="H65" s="808"/>
      <c r="I65" s="808"/>
      <c r="J65" s="808"/>
      <c r="K65" s="808"/>
      <c r="L65" s="808"/>
      <c r="M65" s="808"/>
      <c r="N65" s="808"/>
      <c r="O65" s="808"/>
      <c r="P65" s="808"/>
      <c r="Q65" s="809"/>
    </row>
    <row r="66" spans="2:17" ht="24.9" customHeight="1">
      <c r="B66" s="810" t="s">
        <v>375</v>
      </c>
      <c r="C66" s="798"/>
      <c r="D66" s="798"/>
      <c r="E66" s="798"/>
      <c r="F66" s="798"/>
      <c r="G66" s="798"/>
      <c r="H66" s="798"/>
      <c r="I66" s="798"/>
      <c r="J66" s="798"/>
      <c r="K66" s="798"/>
      <c r="L66" s="798"/>
      <c r="M66" s="798"/>
      <c r="N66" s="798"/>
      <c r="O66" s="798"/>
      <c r="P66" s="798"/>
      <c r="Q66" s="799"/>
    </row>
    <row r="67" spans="2:17">
      <c r="B67" s="800"/>
      <c r="C67" s="798"/>
      <c r="D67" s="798"/>
      <c r="E67" s="798"/>
      <c r="F67" s="798"/>
      <c r="G67" s="798"/>
      <c r="H67" s="798"/>
      <c r="I67" s="798"/>
      <c r="J67" s="798"/>
      <c r="K67" s="798"/>
      <c r="L67" s="798"/>
      <c r="M67" s="798"/>
      <c r="N67" s="798"/>
      <c r="O67" s="798"/>
      <c r="P67" s="798"/>
      <c r="Q67" s="799"/>
    </row>
    <row r="68" spans="2:17">
      <c r="B68" s="800"/>
      <c r="C68" s="798"/>
      <c r="D68" s="798"/>
      <c r="E68" s="798"/>
      <c r="F68" s="798"/>
      <c r="G68" s="798"/>
      <c r="H68" s="798"/>
      <c r="I68" s="798"/>
      <c r="J68" s="798"/>
      <c r="K68" s="798"/>
      <c r="L68" s="798"/>
      <c r="M68" s="798"/>
      <c r="N68" s="798"/>
      <c r="O68" s="798"/>
      <c r="P68" s="798"/>
      <c r="Q68" s="799"/>
    </row>
    <row r="69" spans="2:17">
      <c r="B69" s="800"/>
      <c r="C69" s="798"/>
      <c r="D69" s="798"/>
      <c r="E69" s="798"/>
      <c r="F69" s="798"/>
      <c r="G69" s="798"/>
      <c r="H69" s="798"/>
      <c r="I69" s="798"/>
      <c r="J69" s="798"/>
      <c r="K69" s="798"/>
      <c r="L69" s="798"/>
      <c r="M69" s="798"/>
      <c r="N69" s="798"/>
      <c r="O69" s="798"/>
      <c r="P69" s="798"/>
      <c r="Q69" s="799"/>
    </row>
    <row r="70" spans="2:17">
      <c r="B70" s="800"/>
      <c r="C70" s="798"/>
      <c r="D70" s="798"/>
      <c r="E70" s="798"/>
      <c r="F70" s="798"/>
      <c r="G70" s="798"/>
      <c r="H70" s="798"/>
      <c r="I70" s="798"/>
      <c r="J70" s="798"/>
      <c r="K70" s="798"/>
      <c r="L70" s="798"/>
      <c r="M70" s="798"/>
      <c r="N70" s="798"/>
      <c r="O70" s="798"/>
      <c r="P70" s="798"/>
      <c r="Q70" s="799"/>
    </row>
    <row r="71" spans="2:17">
      <c r="B71" s="800"/>
      <c r="C71" s="798"/>
      <c r="D71" s="798"/>
      <c r="E71" s="798"/>
      <c r="F71" s="798"/>
      <c r="G71" s="798"/>
      <c r="H71" s="798"/>
      <c r="I71" s="798"/>
      <c r="J71" s="798"/>
      <c r="K71" s="798"/>
      <c r="L71" s="798"/>
      <c r="M71" s="798"/>
      <c r="N71" s="798"/>
      <c r="O71" s="798"/>
      <c r="P71" s="798"/>
      <c r="Q71" s="799"/>
    </row>
    <row r="72" spans="2:17">
      <c r="B72" s="800"/>
      <c r="C72" s="798"/>
      <c r="D72" s="798"/>
      <c r="E72" s="798"/>
      <c r="F72" s="798"/>
      <c r="G72" s="798"/>
      <c r="H72" s="798"/>
      <c r="I72" s="798"/>
      <c r="J72" s="798"/>
      <c r="K72" s="798"/>
      <c r="L72" s="798"/>
      <c r="M72" s="798"/>
      <c r="N72" s="798"/>
      <c r="O72" s="798"/>
      <c r="P72" s="798"/>
      <c r="Q72" s="799"/>
    </row>
    <row r="73" spans="2:17">
      <c r="B73" s="800"/>
      <c r="C73" s="798"/>
      <c r="D73" s="798"/>
      <c r="E73" s="798"/>
      <c r="F73" s="798"/>
      <c r="G73" s="798"/>
      <c r="H73" s="798"/>
      <c r="I73" s="798"/>
      <c r="J73" s="798"/>
      <c r="K73" s="798"/>
      <c r="L73" s="798"/>
      <c r="M73" s="798"/>
      <c r="N73" s="798"/>
      <c r="O73" s="798"/>
      <c r="P73" s="798"/>
      <c r="Q73" s="799"/>
    </row>
    <row r="74" spans="2:17">
      <c r="B74" s="800"/>
      <c r="C74" s="798"/>
      <c r="D74" s="798"/>
      <c r="E74" s="798"/>
      <c r="F74" s="798"/>
      <c r="G74" s="798"/>
      <c r="H74" s="798"/>
      <c r="I74" s="798"/>
      <c r="J74" s="798"/>
      <c r="K74" s="798"/>
      <c r="L74" s="798"/>
      <c r="M74" s="798"/>
      <c r="N74" s="798"/>
      <c r="O74" s="798"/>
      <c r="P74" s="798"/>
      <c r="Q74" s="799"/>
    </row>
    <row r="75" spans="2:17">
      <c r="B75" s="800"/>
      <c r="C75" s="798"/>
      <c r="D75" s="798"/>
      <c r="E75" s="798"/>
      <c r="F75" s="798"/>
      <c r="G75" s="798"/>
      <c r="H75" s="798"/>
      <c r="I75" s="798"/>
      <c r="J75" s="798"/>
      <c r="K75" s="798"/>
      <c r="L75" s="798"/>
      <c r="M75" s="798"/>
      <c r="N75" s="798"/>
      <c r="O75" s="798"/>
      <c r="P75" s="798"/>
      <c r="Q75" s="799"/>
    </row>
    <row r="76" spans="2:17">
      <c r="B76" s="800"/>
      <c r="C76" s="798"/>
      <c r="D76" s="798"/>
      <c r="E76" s="798"/>
      <c r="F76" s="798"/>
      <c r="G76" s="798"/>
      <c r="H76" s="798"/>
      <c r="I76" s="798"/>
      <c r="J76" s="798"/>
      <c r="K76" s="798"/>
      <c r="L76" s="798"/>
      <c r="M76" s="798"/>
      <c r="N76" s="798"/>
      <c r="O76" s="798"/>
      <c r="P76" s="798"/>
      <c r="Q76" s="799"/>
    </row>
    <row r="77" spans="2:17" ht="16.2" thickBot="1">
      <c r="B77" s="801"/>
      <c r="C77" s="802"/>
      <c r="D77" s="802"/>
      <c r="E77" s="802"/>
      <c r="F77" s="802"/>
      <c r="G77" s="802"/>
      <c r="H77" s="802"/>
      <c r="I77" s="802"/>
      <c r="J77" s="802"/>
      <c r="K77" s="802"/>
      <c r="L77" s="802"/>
      <c r="M77" s="802"/>
      <c r="N77" s="802"/>
      <c r="O77" s="802"/>
      <c r="P77" s="802"/>
      <c r="Q77" s="803"/>
    </row>
    <row r="78" spans="2:17">
      <c r="B78" s="804" t="s">
        <v>44</v>
      </c>
      <c r="C78" s="805"/>
      <c r="D78" s="805"/>
      <c r="E78" s="805"/>
      <c r="F78" s="805"/>
      <c r="G78" s="805"/>
      <c r="H78" s="805"/>
      <c r="I78" s="805"/>
      <c r="J78" s="805"/>
      <c r="K78" s="805"/>
      <c r="L78" s="805"/>
      <c r="M78" s="805"/>
      <c r="N78" s="805"/>
      <c r="O78" s="805"/>
      <c r="P78" s="805"/>
      <c r="Q78" s="806"/>
    </row>
    <row r="79" spans="2:17">
      <c r="B79" s="807"/>
      <c r="C79" s="808"/>
      <c r="D79" s="808"/>
      <c r="E79" s="808"/>
      <c r="F79" s="808"/>
      <c r="G79" s="808"/>
      <c r="H79" s="808"/>
      <c r="I79" s="808"/>
      <c r="J79" s="808"/>
      <c r="K79" s="808"/>
      <c r="L79" s="808"/>
      <c r="M79" s="808"/>
      <c r="N79" s="808"/>
      <c r="O79" s="808"/>
      <c r="P79" s="808"/>
      <c r="Q79" s="809"/>
    </row>
    <row r="80" spans="2:17">
      <c r="B80" s="907" t="s">
        <v>318</v>
      </c>
      <c r="C80" s="908"/>
      <c r="D80" s="908"/>
      <c r="E80" s="908"/>
      <c r="F80" s="908"/>
      <c r="G80" s="908"/>
      <c r="H80" s="908"/>
      <c r="I80" s="908"/>
      <c r="J80" s="908"/>
      <c r="K80" s="908"/>
      <c r="L80" s="908"/>
      <c r="M80" s="908"/>
      <c r="N80" s="908"/>
      <c r="O80" s="908"/>
      <c r="P80" s="908"/>
      <c r="Q80" s="909"/>
    </row>
    <row r="81" spans="2:17" ht="23.1" customHeight="1" thickBot="1">
      <c r="B81" s="907"/>
      <c r="C81" s="908"/>
      <c r="D81" s="908"/>
      <c r="E81" s="908"/>
      <c r="F81" s="908"/>
      <c r="G81" s="908"/>
      <c r="H81" s="908"/>
      <c r="I81" s="908"/>
      <c r="J81" s="908"/>
      <c r="K81" s="908"/>
      <c r="L81" s="908"/>
      <c r="M81" s="908"/>
      <c r="N81" s="908"/>
      <c r="O81" s="908"/>
      <c r="P81" s="908"/>
      <c r="Q81" s="909"/>
    </row>
    <row r="82" spans="2:17" ht="18.600000000000001" thickBot="1">
      <c r="B82" s="910" t="str">
        <f>"Total unburdened material cost for this work package = $" &amp;'Procurement $ by  Work Package'!D6</f>
        <v>Total unburdened material cost for this work package = $35000</v>
      </c>
      <c r="C82" s="911"/>
      <c r="D82" s="911"/>
      <c r="E82" s="911"/>
      <c r="F82" s="911"/>
      <c r="G82" s="911"/>
      <c r="H82" s="911"/>
      <c r="I82" s="912"/>
      <c r="J82" s="647"/>
      <c r="K82" s="647"/>
      <c r="L82" s="647"/>
      <c r="M82" s="647"/>
      <c r="N82" s="647"/>
      <c r="O82" s="647"/>
      <c r="P82" s="647"/>
      <c r="Q82" s="648"/>
    </row>
    <row r="83" spans="2:17" ht="18.600000000000001" thickBot="1">
      <c r="B83" s="649"/>
      <c r="C83" s="650"/>
      <c r="D83" s="650"/>
      <c r="E83" s="650"/>
      <c r="F83" s="650"/>
      <c r="G83" s="650"/>
      <c r="H83" s="650"/>
      <c r="I83" s="650"/>
      <c r="J83" s="650"/>
      <c r="K83" s="650"/>
      <c r="L83" s="650"/>
      <c r="M83" s="650"/>
      <c r="N83" s="650"/>
      <c r="O83" s="650"/>
      <c r="P83" s="650"/>
      <c r="Q83" s="651"/>
    </row>
    <row r="84" spans="2:17">
      <c r="B84" s="804" t="s">
        <v>339</v>
      </c>
      <c r="C84" s="805"/>
      <c r="D84" s="805"/>
      <c r="E84" s="805"/>
      <c r="F84" s="805"/>
      <c r="G84" s="805"/>
      <c r="H84" s="805"/>
      <c r="I84" s="805"/>
      <c r="J84" s="805"/>
      <c r="K84" s="805"/>
      <c r="L84" s="805"/>
      <c r="M84" s="805"/>
      <c r="N84" s="805"/>
      <c r="O84" s="805"/>
      <c r="P84" s="805"/>
      <c r="Q84" s="806"/>
    </row>
    <row r="85" spans="2:17">
      <c r="B85" s="807"/>
      <c r="C85" s="808"/>
      <c r="D85" s="808"/>
      <c r="E85" s="808"/>
      <c r="F85" s="808"/>
      <c r="G85" s="808"/>
      <c r="H85" s="808"/>
      <c r="I85" s="808"/>
      <c r="J85" s="808"/>
      <c r="K85" s="808"/>
      <c r="L85" s="808"/>
      <c r="M85" s="808"/>
      <c r="N85" s="808"/>
      <c r="O85" s="808"/>
      <c r="P85" s="808"/>
      <c r="Q85" s="809"/>
    </row>
    <row r="86" spans="2:17">
      <c r="B86" s="886" t="s">
        <v>359</v>
      </c>
      <c r="C86" s="887"/>
      <c r="D86" s="887"/>
      <c r="E86" s="887"/>
      <c r="F86" s="887"/>
      <c r="G86" s="887"/>
      <c r="H86" s="887"/>
      <c r="I86" s="887"/>
      <c r="J86" s="887"/>
      <c r="K86" s="887"/>
      <c r="L86" s="887"/>
      <c r="M86" s="887"/>
      <c r="N86" s="887"/>
      <c r="O86" s="887"/>
      <c r="P86" s="887"/>
      <c r="Q86" s="888"/>
    </row>
    <row r="87" spans="2:17">
      <c r="B87" s="886"/>
      <c r="C87" s="887"/>
      <c r="D87" s="887"/>
      <c r="E87" s="887"/>
      <c r="F87" s="887"/>
      <c r="G87" s="887"/>
      <c r="H87" s="887"/>
      <c r="I87" s="887"/>
      <c r="J87" s="887"/>
      <c r="K87" s="887"/>
      <c r="L87" s="887"/>
      <c r="M87" s="887"/>
      <c r="N87" s="887"/>
      <c r="O87" s="887"/>
      <c r="P87" s="887"/>
      <c r="Q87" s="888"/>
    </row>
    <row r="88" spans="2:17">
      <c r="B88" s="886"/>
      <c r="C88" s="887"/>
      <c r="D88" s="887"/>
      <c r="E88" s="887"/>
      <c r="F88" s="887"/>
      <c r="G88" s="887"/>
      <c r="H88" s="887"/>
      <c r="I88" s="887"/>
      <c r="J88" s="887"/>
      <c r="K88" s="887"/>
      <c r="L88" s="887"/>
      <c r="M88" s="887"/>
      <c r="N88" s="887"/>
      <c r="O88" s="887"/>
      <c r="P88" s="887"/>
      <c r="Q88" s="888"/>
    </row>
    <row r="89" spans="2:17">
      <c r="B89" s="886"/>
      <c r="C89" s="887"/>
      <c r="D89" s="887"/>
      <c r="E89" s="887"/>
      <c r="F89" s="887"/>
      <c r="G89" s="887"/>
      <c r="H89" s="887"/>
      <c r="I89" s="887"/>
      <c r="J89" s="887"/>
      <c r="K89" s="887"/>
      <c r="L89" s="887"/>
      <c r="M89" s="887"/>
      <c r="N89" s="887"/>
      <c r="O89" s="887"/>
      <c r="P89" s="887"/>
      <c r="Q89" s="888"/>
    </row>
    <row r="90" spans="2:17">
      <c r="B90" s="886"/>
      <c r="C90" s="887"/>
      <c r="D90" s="887"/>
      <c r="E90" s="887"/>
      <c r="F90" s="887"/>
      <c r="G90" s="887"/>
      <c r="H90" s="887"/>
      <c r="I90" s="887"/>
      <c r="J90" s="887"/>
      <c r="K90" s="887"/>
      <c r="L90" s="887"/>
      <c r="M90" s="887"/>
      <c r="N90" s="887"/>
      <c r="O90" s="887"/>
      <c r="P90" s="887"/>
      <c r="Q90" s="888"/>
    </row>
    <row r="91" spans="2:17">
      <c r="B91" s="886"/>
      <c r="C91" s="887"/>
      <c r="D91" s="887"/>
      <c r="E91" s="887"/>
      <c r="F91" s="887"/>
      <c r="G91" s="887"/>
      <c r="H91" s="887"/>
      <c r="I91" s="887"/>
      <c r="J91" s="887"/>
      <c r="K91" s="887"/>
      <c r="L91" s="887"/>
      <c r="M91" s="887"/>
      <c r="N91" s="887"/>
      <c r="O91" s="887"/>
      <c r="P91" s="887"/>
      <c r="Q91" s="888"/>
    </row>
    <row r="92" spans="2:17" ht="16.2" thickBot="1">
      <c r="B92" s="886"/>
      <c r="C92" s="887"/>
      <c r="D92" s="887"/>
      <c r="E92" s="887"/>
      <c r="F92" s="887"/>
      <c r="G92" s="887"/>
      <c r="H92" s="887"/>
      <c r="I92" s="887"/>
      <c r="J92" s="887"/>
      <c r="K92" s="887"/>
      <c r="L92" s="887"/>
      <c r="M92" s="887"/>
      <c r="N92" s="887"/>
      <c r="O92" s="887"/>
      <c r="P92" s="887"/>
      <c r="Q92" s="888"/>
    </row>
    <row r="93" spans="2:17" ht="18">
      <c r="B93" s="494"/>
      <c r="C93" s="889" t="str">
        <f>"Bottoms Up Composite Labor estimate uncertainty for WBS #"  &amp;'Facility Support Cntrl Account'!B31 &amp; ": " &amp;'Facility Support Cntrl Account'!C31</f>
        <v>Bottoms Up Composite Labor estimate uncertainty for WBS #2.04.02.03: IR HVAC Work Package</v>
      </c>
      <c r="D93" s="890"/>
      <c r="E93" s="890"/>
      <c r="F93" s="890"/>
      <c r="G93" s="890"/>
      <c r="H93" s="890"/>
      <c r="I93" s="495"/>
      <c r="J93" s="890" t="s">
        <v>340</v>
      </c>
      <c r="K93" s="890"/>
      <c r="L93" s="496">
        <f>'Cryo Support Work Package'!CD20</f>
        <v>0.24999999999999992</v>
      </c>
      <c r="M93" s="365"/>
      <c r="N93" s="365"/>
      <c r="O93" s="365"/>
      <c r="P93" s="365"/>
      <c r="Q93" s="497"/>
    </row>
    <row r="94" spans="2:17" ht="18.600000000000001" thickBot="1">
      <c r="B94" s="494"/>
      <c r="C94" s="893"/>
      <c r="D94" s="894"/>
      <c r="E94" s="894"/>
      <c r="F94" s="894"/>
      <c r="G94" s="894"/>
      <c r="H94" s="894"/>
      <c r="I94" s="500"/>
      <c r="J94" s="894" t="s">
        <v>341</v>
      </c>
      <c r="K94" s="894"/>
      <c r="L94" s="501">
        <f>'Cryo Support Work Package'!CE20</f>
        <v>0.25</v>
      </c>
      <c r="M94" s="365"/>
      <c r="N94" s="365"/>
      <c r="O94" s="365"/>
      <c r="P94" s="365"/>
      <c r="Q94" s="497"/>
    </row>
    <row r="95" spans="2:17" ht="18.600000000000001" thickBot="1">
      <c r="B95" s="502"/>
      <c r="C95" s="503"/>
      <c r="D95" s="503"/>
      <c r="E95" s="503"/>
      <c r="F95" s="503"/>
      <c r="G95" s="503"/>
      <c r="H95" s="503"/>
      <c r="I95" s="503"/>
      <c r="J95" s="503"/>
      <c r="K95" s="503"/>
      <c r="L95" s="503"/>
      <c r="M95" s="503"/>
      <c r="N95" s="503"/>
      <c r="O95" s="503"/>
      <c r="P95" s="503"/>
      <c r="Q95" s="504"/>
    </row>
  </sheetData>
  <mergeCells count="31">
    <mergeCell ref="B48:Q63"/>
    <mergeCell ref="B64:Q65"/>
    <mergeCell ref="B66:Q77"/>
    <mergeCell ref="B46:Q47"/>
    <mergeCell ref="B8:F8"/>
    <mergeCell ref="G8:M8"/>
    <mergeCell ref="N8:Q8"/>
    <mergeCell ref="B9:F10"/>
    <mergeCell ref="G9:M10"/>
    <mergeCell ref="N9:Q10"/>
    <mergeCell ref="B12:Q12"/>
    <mergeCell ref="B13:Q19"/>
    <mergeCell ref="B20:Q20"/>
    <mergeCell ref="B33:Q33"/>
    <mergeCell ref="B34:Q45"/>
    <mergeCell ref="C11:F11"/>
    <mergeCell ref="F2:L7"/>
    <mergeCell ref="M2:M3"/>
    <mergeCell ref="N2:Q3"/>
    <mergeCell ref="M4:M5"/>
    <mergeCell ref="N4:Q5"/>
    <mergeCell ref="M6:M7"/>
    <mergeCell ref="N6:Q7"/>
    <mergeCell ref="C93:H94"/>
    <mergeCell ref="J93:K93"/>
    <mergeCell ref="J94:K94"/>
    <mergeCell ref="B78:Q79"/>
    <mergeCell ref="B80:Q81"/>
    <mergeCell ref="B82:I82"/>
    <mergeCell ref="B84:Q85"/>
    <mergeCell ref="B86:Q92"/>
  </mergeCells>
  <hyperlinks>
    <hyperlink ref="B34" location="'IR HVAC Work Package'!A1" display="(click here to see the details of the labor and material estimate for this Work Package)" xr:uid="{00000000-0004-0000-0600-000000000000}"/>
    <hyperlink ref="C34" location="'IR HVAC Work Package'!A1" display="'IR HVAC Work Package'!A1" xr:uid="{00000000-0004-0000-0600-000001000000}"/>
    <hyperlink ref="D34" location="'IR HVAC Work Package'!A1" display="'IR HVAC Work Package'!A1" xr:uid="{00000000-0004-0000-0600-000002000000}"/>
    <hyperlink ref="E34" location="'IR HVAC Work Package'!A1" display="'IR HVAC Work Package'!A1" xr:uid="{00000000-0004-0000-0600-000003000000}"/>
    <hyperlink ref="F34" location="'IR HVAC Work Package'!A1" display="'IR HVAC Work Package'!A1" xr:uid="{00000000-0004-0000-0600-000004000000}"/>
    <hyperlink ref="G34" location="'IR HVAC Work Package'!A1" display="'IR HVAC Work Package'!A1" xr:uid="{00000000-0004-0000-0600-000005000000}"/>
    <hyperlink ref="H34" location="'IR HVAC Work Package'!A1" display="'IR HVAC Work Package'!A1" xr:uid="{00000000-0004-0000-0600-000006000000}"/>
    <hyperlink ref="I34" location="'IR HVAC Work Package'!A1" display="'IR HVAC Work Package'!A1" xr:uid="{00000000-0004-0000-0600-000007000000}"/>
    <hyperlink ref="J34" location="'IR HVAC Work Package'!A1" display="'IR HVAC Work Package'!A1" xr:uid="{00000000-0004-0000-0600-000008000000}"/>
    <hyperlink ref="K34" location="'IR HVAC Work Package'!A1" display="'IR HVAC Work Package'!A1" xr:uid="{00000000-0004-0000-0600-000009000000}"/>
    <hyperlink ref="L34" location="'IR HVAC Work Package'!A1" display="'IR HVAC Work Package'!A1" xr:uid="{00000000-0004-0000-0600-00000A000000}"/>
    <hyperlink ref="M34" location="'IR HVAC Work Package'!A1" display="'IR HVAC Work Package'!A1" xr:uid="{00000000-0004-0000-0600-00000B000000}"/>
    <hyperlink ref="N34" location="'IR HVAC Work Package'!A1" display="'IR HVAC Work Package'!A1" xr:uid="{00000000-0004-0000-0600-00000C000000}"/>
    <hyperlink ref="O34" location="'IR HVAC Work Package'!A1" display="'IR HVAC Work Package'!A1" xr:uid="{00000000-0004-0000-0600-00000D000000}"/>
    <hyperlink ref="P34" location="'IR HVAC Work Package'!A1" display="'IR HVAC Work Package'!A1" xr:uid="{00000000-0004-0000-0600-00000E000000}"/>
    <hyperlink ref="Q34" location="'IR HVAC Work Package'!A1" display="'IR HVAC Work Package'!A1" xr:uid="{00000000-0004-0000-0600-00000F000000}"/>
    <hyperlink ref="B35" location="'IR HVAC Work Package'!A1" display="'IR HVAC Work Package'!A1" xr:uid="{00000000-0004-0000-0600-000010000000}"/>
    <hyperlink ref="C35" location="'IR HVAC Work Package'!A1" display="'IR HVAC Work Package'!A1" xr:uid="{00000000-0004-0000-0600-000011000000}"/>
    <hyperlink ref="D35" location="'IR HVAC Work Package'!A1" display="'IR HVAC Work Package'!A1" xr:uid="{00000000-0004-0000-0600-000012000000}"/>
    <hyperlink ref="E35" location="'IR HVAC Work Package'!A1" display="'IR HVAC Work Package'!A1" xr:uid="{00000000-0004-0000-0600-000013000000}"/>
    <hyperlink ref="F35" location="'IR HVAC Work Package'!A1" display="'IR HVAC Work Package'!A1" xr:uid="{00000000-0004-0000-0600-000014000000}"/>
    <hyperlink ref="G35" location="'IR HVAC Work Package'!A1" display="'IR HVAC Work Package'!A1" xr:uid="{00000000-0004-0000-0600-000015000000}"/>
    <hyperlink ref="H35" location="'IR HVAC Work Package'!A1" display="'IR HVAC Work Package'!A1" xr:uid="{00000000-0004-0000-0600-000016000000}"/>
    <hyperlink ref="I35" location="'IR HVAC Work Package'!A1" display="'IR HVAC Work Package'!A1" xr:uid="{00000000-0004-0000-0600-000017000000}"/>
    <hyperlink ref="J35" location="'IR HVAC Work Package'!A1" display="'IR HVAC Work Package'!A1" xr:uid="{00000000-0004-0000-0600-000018000000}"/>
    <hyperlink ref="K35" location="'IR HVAC Work Package'!A1" display="'IR HVAC Work Package'!A1" xr:uid="{00000000-0004-0000-0600-000019000000}"/>
    <hyperlink ref="L35" location="'IR HVAC Work Package'!A1" display="'IR HVAC Work Package'!A1" xr:uid="{00000000-0004-0000-0600-00001A000000}"/>
    <hyperlink ref="M35" location="'IR HVAC Work Package'!A1" display="'IR HVAC Work Package'!A1" xr:uid="{00000000-0004-0000-0600-00001B000000}"/>
    <hyperlink ref="N35" location="'IR HVAC Work Package'!A1" display="'IR HVAC Work Package'!A1" xr:uid="{00000000-0004-0000-0600-00001C000000}"/>
    <hyperlink ref="O35" location="'IR HVAC Work Package'!A1" display="'IR HVAC Work Package'!A1" xr:uid="{00000000-0004-0000-0600-00001D000000}"/>
    <hyperlink ref="P35" location="'IR HVAC Work Package'!A1" display="'IR HVAC Work Package'!A1" xr:uid="{00000000-0004-0000-0600-00001E000000}"/>
    <hyperlink ref="Q35" location="'IR HVAC Work Package'!A1" display="'IR HVAC Work Package'!A1" xr:uid="{00000000-0004-0000-0600-00001F000000}"/>
    <hyperlink ref="B36" location="'IR HVAC Work Package'!A1" display="'IR HVAC Work Package'!A1" xr:uid="{00000000-0004-0000-0600-000020000000}"/>
    <hyperlink ref="C36" location="'IR HVAC Work Package'!A1" display="'IR HVAC Work Package'!A1" xr:uid="{00000000-0004-0000-0600-000021000000}"/>
    <hyperlink ref="D36" location="'IR HVAC Work Package'!A1" display="'IR HVAC Work Package'!A1" xr:uid="{00000000-0004-0000-0600-000022000000}"/>
    <hyperlink ref="E36" location="'IR HVAC Work Package'!A1" display="'IR HVAC Work Package'!A1" xr:uid="{00000000-0004-0000-0600-000023000000}"/>
    <hyperlink ref="F36" location="'IR HVAC Work Package'!A1" display="'IR HVAC Work Package'!A1" xr:uid="{00000000-0004-0000-0600-000024000000}"/>
    <hyperlink ref="G36" location="'IR HVAC Work Package'!A1" display="'IR HVAC Work Package'!A1" xr:uid="{00000000-0004-0000-0600-000025000000}"/>
    <hyperlink ref="H36" location="'IR HVAC Work Package'!A1" display="'IR HVAC Work Package'!A1" xr:uid="{00000000-0004-0000-0600-000026000000}"/>
    <hyperlink ref="I36" location="'IR HVAC Work Package'!A1" display="'IR HVAC Work Package'!A1" xr:uid="{00000000-0004-0000-0600-000027000000}"/>
    <hyperlink ref="J36" location="'IR HVAC Work Package'!A1" display="'IR HVAC Work Package'!A1" xr:uid="{00000000-0004-0000-0600-000028000000}"/>
    <hyperlink ref="K36" location="'IR HVAC Work Package'!A1" display="'IR HVAC Work Package'!A1" xr:uid="{00000000-0004-0000-0600-000029000000}"/>
    <hyperlink ref="L36" location="'IR HVAC Work Package'!A1" display="'IR HVAC Work Package'!A1" xr:uid="{00000000-0004-0000-0600-00002A000000}"/>
    <hyperlink ref="M36" location="'IR HVAC Work Package'!A1" display="'IR HVAC Work Package'!A1" xr:uid="{00000000-0004-0000-0600-00002B000000}"/>
    <hyperlink ref="N36" location="'IR HVAC Work Package'!A1" display="'IR HVAC Work Package'!A1" xr:uid="{00000000-0004-0000-0600-00002C000000}"/>
    <hyperlink ref="O36" location="'IR HVAC Work Package'!A1" display="'IR HVAC Work Package'!A1" xr:uid="{00000000-0004-0000-0600-00002D000000}"/>
    <hyperlink ref="P36" location="'IR HVAC Work Package'!A1" display="'IR HVAC Work Package'!A1" xr:uid="{00000000-0004-0000-0600-00002E000000}"/>
    <hyperlink ref="Q36" location="'IR HVAC Work Package'!A1" display="'IR HVAC Work Package'!A1" xr:uid="{00000000-0004-0000-0600-00002F000000}"/>
    <hyperlink ref="B37" location="'IR HVAC Work Package'!A1" display="'IR HVAC Work Package'!A1" xr:uid="{00000000-0004-0000-0600-000030000000}"/>
    <hyperlink ref="C37" location="'IR HVAC Work Package'!A1" display="'IR HVAC Work Package'!A1" xr:uid="{00000000-0004-0000-0600-000031000000}"/>
    <hyperlink ref="D37" location="'IR HVAC Work Package'!A1" display="'IR HVAC Work Package'!A1" xr:uid="{00000000-0004-0000-0600-000032000000}"/>
    <hyperlink ref="E37" location="'IR HVAC Work Package'!A1" display="'IR HVAC Work Package'!A1" xr:uid="{00000000-0004-0000-0600-000033000000}"/>
    <hyperlink ref="F37" location="'IR HVAC Work Package'!A1" display="'IR HVAC Work Package'!A1" xr:uid="{00000000-0004-0000-0600-000034000000}"/>
    <hyperlink ref="G37" location="'IR HVAC Work Package'!A1" display="'IR HVAC Work Package'!A1" xr:uid="{00000000-0004-0000-0600-000035000000}"/>
    <hyperlink ref="H37" location="'IR HVAC Work Package'!A1" display="'IR HVAC Work Package'!A1" xr:uid="{00000000-0004-0000-0600-000036000000}"/>
    <hyperlink ref="I37" location="'IR HVAC Work Package'!A1" display="'IR HVAC Work Package'!A1" xr:uid="{00000000-0004-0000-0600-000037000000}"/>
    <hyperlink ref="J37" location="'IR HVAC Work Package'!A1" display="'IR HVAC Work Package'!A1" xr:uid="{00000000-0004-0000-0600-000038000000}"/>
    <hyperlink ref="K37" location="'IR HVAC Work Package'!A1" display="'IR HVAC Work Package'!A1" xr:uid="{00000000-0004-0000-0600-000039000000}"/>
    <hyperlink ref="L37" location="'IR HVAC Work Package'!A1" display="'IR HVAC Work Package'!A1" xr:uid="{00000000-0004-0000-0600-00003A000000}"/>
    <hyperlink ref="M37" location="'IR HVAC Work Package'!A1" display="'IR HVAC Work Package'!A1" xr:uid="{00000000-0004-0000-0600-00003B000000}"/>
    <hyperlink ref="N37" location="'IR HVAC Work Package'!A1" display="'IR HVAC Work Package'!A1" xr:uid="{00000000-0004-0000-0600-00003C000000}"/>
    <hyperlink ref="O37" location="'IR HVAC Work Package'!A1" display="'IR HVAC Work Package'!A1" xr:uid="{00000000-0004-0000-0600-00003D000000}"/>
    <hyperlink ref="P37" location="'IR HVAC Work Package'!A1" display="'IR HVAC Work Package'!A1" xr:uid="{00000000-0004-0000-0600-00003E000000}"/>
    <hyperlink ref="Q37" location="'IR HVAC Work Package'!A1" display="'IR HVAC Work Package'!A1" xr:uid="{00000000-0004-0000-0600-00003F000000}"/>
    <hyperlink ref="B38" location="'IR HVAC Work Package'!A1" display="'IR HVAC Work Package'!A1" xr:uid="{00000000-0004-0000-0600-000040000000}"/>
    <hyperlink ref="C38" location="'IR HVAC Work Package'!A1" display="'IR HVAC Work Package'!A1" xr:uid="{00000000-0004-0000-0600-000041000000}"/>
    <hyperlink ref="D38" location="'IR HVAC Work Package'!A1" display="'IR HVAC Work Package'!A1" xr:uid="{00000000-0004-0000-0600-000042000000}"/>
    <hyperlink ref="E38" location="'IR HVAC Work Package'!A1" display="'IR HVAC Work Package'!A1" xr:uid="{00000000-0004-0000-0600-000043000000}"/>
    <hyperlink ref="F38" location="'IR HVAC Work Package'!A1" display="'IR HVAC Work Package'!A1" xr:uid="{00000000-0004-0000-0600-000044000000}"/>
    <hyperlink ref="G38" location="'IR HVAC Work Package'!A1" display="'IR HVAC Work Package'!A1" xr:uid="{00000000-0004-0000-0600-000045000000}"/>
    <hyperlink ref="H38" location="'IR HVAC Work Package'!A1" display="'IR HVAC Work Package'!A1" xr:uid="{00000000-0004-0000-0600-000046000000}"/>
    <hyperlink ref="I38" location="'IR HVAC Work Package'!A1" display="'IR HVAC Work Package'!A1" xr:uid="{00000000-0004-0000-0600-000047000000}"/>
    <hyperlink ref="J38" location="'IR HVAC Work Package'!A1" display="'IR HVAC Work Package'!A1" xr:uid="{00000000-0004-0000-0600-000048000000}"/>
    <hyperlink ref="K38" location="'IR HVAC Work Package'!A1" display="'IR HVAC Work Package'!A1" xr:uid="{00000000-0004-0000-0600-000049000000}"/>
    <hyperlink ref="L38" location="'IR HVAC Work Package'!A1" display="'IR HVAC Work Package'!A1" xr:uid="{00000000-0004-0000-0600-00004A000000}"/>
    <hyperlink ref="M38" location="'IR HVAC Work Package'!A1" display="'IR HVAC Work Package'!A1" xr:uid="{00000000-0004-0000-0600-00004B000000}"/>
    <hyperlink ref="N38" location="'IR HVAC Work Package'!A1" display="'IR HVAC Work Package'!A1" xr:uid="{00000000-0004-0000-0600-00004C000000}"/>
    <hyperlink ref="O38" location="'IR HVAC Work Package'!A1" display="'IR HVAC Work Package'!A1" xr:uid="{00000000-0004-0000-0600-00004D000000}"/>
    <hyperlink ref="P38" location="'IR HVAC Work Package'!A1" display="'IR HVAC Work Package'!A1" xr:uid="{00000000-0004-0000-0600-00004E000000}"/>
    <hyperlink ref="Q38" location="'IR HVAC Work Package'!A1" display="'IR HVAC Work Package'!A1" xr:uid="{00000000-0004-0000-0600-00004F000000}"/>
    <hyperlink ref="B39" location="'IR HVAC Work Package'!A1" display="'IR HVAC Work Package'!A1" xr:uid="{00000000-0004-0000-0600-000050000000}"/>
    <hyperlink ref="C39" location="'IR HVAC Work Package'!A1" display="'IR HVAC Work Package'!A1" xr:uid="{00000000-0004-0000-0600-000051000000}"/>
    <hyperlink ref="D39" location="'IR HVAC Work Package'!A1" display="'IR HVAC Work Package'!A1" xr:uid="{00000000-0004-0000-0600-000052000000}"/>
    <hyperlink ref="E39" location="'IR HVAC Work Package'!A1" display="'IR HVAC Work Package'!A1" xr:uid="{00000000-0004-0000-0600-000053000000}"/>
    <hyperlink ref="F39" location="'IR HVAC Work Package'!A1" display="'IR HVAC Work Package'!A1" xr:uid="{00000000-0004-0000-0600-000054000000}"/>
    <hyperlink ref="G39" location="'IR HVAC Work Package'!A1" display="'IR HVAC Work Package'!A1" xr:uid="{00000000-0004-0000-0600-000055000000}"/>
    <hyperlink ref="H39" location="'IR HVAC Work Package'!A1" display="'IR HVAC Work Package'!A1" xr:uid="{00000000-0004-0000-0600-000056000000}"/>
    <hyperlink ref="I39" location="'IR HVAC Work Package'!A1" display="'IR HVAC Work Package'!A1" xr:uid="{00000000-0004-0000-0600-000057000000}"/>
    <hyperlink ref="J39" location="'IR HVAC Work Package'!A1" display="'IR HVAC Work Package'!A1" xr:uid="{00000000-0004-0000-0600-000058000000}"/>
    <hyperlink ref="K39" location="'IR HVAC Work Package'!A1" display="'IR HVAC Work Package'!A1" xr:uid="{00000000-0004-0000-0600-000059000000}"/>
    <hyperlink ref="L39" location="'IR HVAC Work Package'!A1" display="'IR HVAC Work Package'!A1" xr:uid="{00000000-0004-0000-0600-00005A000000}"/>
    <hyperlink ref="M39" location="'IR HVAC Work Package'!A1" display="'IR HVAC Work Package'!A1" xr:uid="{00000000-0004-0000-0600-00005B000000}"/>
    <hyperlink ref="N39" location="'IR HVAC Work Package'!A1" display="'IR HVAC Work Package'!A1" xr:uid="{00000000-0004-0000-0600-00005C000000}"/>
    <hyperlink ref="O39" location="'IR HVAC Work Package'!A1" display="'IR HVAC Work Package'!A1" xr:uid="{00000000-0004-0000-0600-00005D000000}"/>
    <hyperlink ref="P39" location="'IR HVAC Work Package'!A1" display="'IR HVAC Work Package'!A1" xr:uid="{00000000-0004-0000-0600-00005E000000}"/>
    <hyperlink ref="Q39" location="'IR HVAC Work Package'!A1" display="'IR HVAC Work Package'!A1" xr:uid="{00000000-0004-0000-0600-00005F000000}"/>
    <hyperlink ref="B40" location="'IR HVAC Work Package'!A1" display="'IR HVAC Work Package'!A1" xr:uid="{00000000-0004-0000-0600-000060000000}"/>
    <hyperlink ref="C40" location="'IR HVAC Work Package'!A1" display="'IR HVAC Work Package'!A1" xr:uid="{00000000-0004-0000-0600-000061000000}"/>
    <hyperlink ref="D40" location="'IR HVAC Work Package'!A1" display="'IR HVAC Work Package'!A1" xr:uid="{00000000-0004-0000-0600-000062000000}"/>
    <hyperlink ref="E40" location="'IR HVAC Work Package'!A1" display="'IR HVAC Work Package'!A1" xr:uid="{00000000-0004-0000-0600-000063000000}"/>
    <hyperlink ref="F40" location="'IR HVAC Work Package'!A1" display="'IR HVAC Work Package'!A1" xr:uid="{00000000-0004-0000-0600-000064000000}"/>
    <hyperlink ref="G40" location="'IR HVAC Work Package'!A1" display="'IR HVAC Work Package'!A1" xr:uid="{00000000-0004-0000-0600-000065000000}"/>
    <hyperlink ref="H40" location="'IR HVAC Work Package'!A1" display="'IR HVAC Work Package'!A1" xr:uid="{00000000-0004-0000-0600-000066000000}"/>
    <hyperlink ref="I40" location="'IR HVAC Work Package'!A1" display="'IR HVAC Work Package'!A1" xr:uid="{00000000-0004-0000-0600-000067000000}"/>
    <hyperlink ref="J40" location="'IR HVAC Work Package'!A1" display="'IR HVAC Work Package'!A1" xr:uid="{00000000-0004-0000-0600-000068000000}"/>
    <hyperlink ref="K40" location="'IR HVAC Work Package'!A1" display="'IR HVAC Work Package'!A1" xr:uid="{00000000-0004-0000-0600-000069000000}"/>
    <hyperlink ref="L40" location="'IR HVAC Work Package'!A1" display="'IR HVAC Work Package'!A1" xr:uid="{00000000-0004-0000-0600-00006A000000}"/>
    <hyperlink ref="M40" location="'IR HVAC Work Package'!A1" display="'IR HVAC Work Package'!A1" xr:uid="{00000000-0004-0000-0600-00006B000000}"/>
    <hyperlink ref="N40" location="'IR HVAC Work Package'!A1" display="'IR HVAC Work Package'!A1" xr:uid="{00000000-0004-0000-0600-00006C000000}"/>
    <hyperlink ref="O40" location="'IR HVAC Work Package'!A1" display="'IR HVAC Work Package'!A1" xr:uid="{00000000-0004-0000-0600-00006D000000}"/>
    <hyperlink ref="P40" location="'IR HVAC Work Package'!A1" display="'IR HVAC Work Package'!A1" xr:uid="{00000000-0004-0000-0600-00006E000000}"/>
    <hyperlink ref="Q40" location="'IR HVAC Work Package'!A1" display="'IR HVAC Work Package'!A1" xr:uid="{00000000-0004-0000-0600-00006F000000}"/>
    <hyperlink ref="B41" location="'IR HVAC Work Package'!A1" display="'IR HVAC Work Package'!A1" xr:uid="{00000000-0004-0000-0600-000070000000}"/>
    <hyperlink ref="C41" location="'IR HVAC Work Package'!A1" display="'IR HVAC Work Package'!A1" xr:uid="{00000000-0004-0000-0600-000071000000}"/>
    <hyperlink ref="D41" location="'IR HVAC Work Package'!A1" display="'IR HVAC Work Package'!A1" xr:uid="{00000000-0004-0000-0600-000072000000}"/>
    <hyperlink ref="E41" location="'IR HVAC Work Package'!A1" display="'IR HVAC Work Package'!A1" xr:uid="{00000000-0004-0000-0600-000073000000}"/>
    <hyperlink ref="F41" location="'IR HVAC Work Package'!A1" display="'IR HVAC Work Package'!A1" xr:uid="{00000000-0004-0000-0600-000074000000}"/>
    <hyperlink ref="G41" location="'IR HVAC Work Package'!A1" display="'IR HVAC Work Package'!A1" xr:uid="{00000000-0004-0000-0600-000075000000}"/>
    <hyperlink ref="H41" location="'IR HVAC Work Package'!A1" display="'IR HVAC Work Package'!A1" xr:uid="{00000000-0004-0000-0600-000076000000}"/>
    <hyperlink ref="I41" location="'IR HVAC Work Package'!A1" display="'IR HVAC Work Package'!A1" xr:uid="{00000000-0004-0000-0600-000077000000}"/>
    <hyperlink ref="J41" location="'IR HVAC Work Package'!A1" display="'IR HVAC Work Package'!A1" xr:uid="{00000000-0004-0000-0600-000078000000}"/>
    <hyperlink ref="K41" location="'IR HVAC Work Package'!A1" display="'IR HVAC Work Package'!A1" xr:uid="{00000000-0004-0000-0600-000079000000}"/>
    <hyperlink ref="L41" location="'IR HVAC Work Package'!A1" display="'IR HVAC Work Package'!A1" xr:uid="{00000000-0004-0000-0600-00007A000000}"/>
    <hyperlink ref="M41" location="'IR HVAC Work Package'!A1" display="'IR HVAC Work Package'!A1" xr:uid="{00000000-0004-0000-0600-00007B000000}"/>
    <hyperlink ref="N41" location="'IR HVAC Work Package'!A1" display="'IR HVAC Work Package'!A1" xr:uid="{00000000-0004-0000-0600-00007C000000}"/>
    <hyperlink ref="O41" location="'IR HVAC Work Package'!A1" display="'IR HVAC Work Package'!A1" xr:uid="{00000000-0004-0000-0600-00007D000000}"/>
    <hyperlink ref="P41" location="'IR HVAC Work Package'!A1" display="'IR HVAC Work Package'!A1" xr:uid="{00000000-0004-0000-0600-00007E000000}"/>
    <hyperlink ref="Q41" location="'IR HVAC Work Package'!A1" display="'IR HVAC Work Package'!A1" xr:uid="{00000000-0004-0000-0600-00007F000000}"/>
    <hyperlink ref="B42" location="'IR HVAC Work Package'!A1" display="'IR HVAC Work Package'!A1" xr:uid="{00000000-0004-0000-0600-000080000000}"/>
    <hyperlink ref="C42" location="'IR HVAC Work Package'!A1" display="'IR HVAC Work Package'!A1" xr:uid="{00000000-0004-0000-0600-000081000000}"/>
    <hyperlink ref="D42" location="'IR HVAC Work Package'!A1" display="'IR HVAC Work Package'!A1" xr:uid="{00000000-0004-0000-0600-000082000000}"/>
    <hyperlink ref="E42" location="'IR HVAC Work Package'!A1" display="'IR HVAC Work Package'!A1" xr:uid="{00000000-0004-0000-0600-000083000000}"/>
    <hyperlink ref="F42" location="'IR HVAC Work Package'!A1" display="'IR HVAC Work Package'!A1" xr:uid="{00000000-0004-0000-0600-000084000000}"/>
    <hyperlink ref="G42" location="'IR HVAC Work Package'!A1" display="'IR HVAC Work Package'!A1" xr:uid="{00000000-0004-0000-0600-000085000000}"/>
    <hyperlink ref="H42" location="'IR HVAC Work Package'!A1" display="'IR HVAC Work Package'!A1" xr:uid="{00000000-0004-0000-0600-000086000000}"/>
    <hyperlink ref="I42" location="'IR HVAC Work Package'!A1" display="'IR HVAC Work Package'!A1" xr:uid="{00000000-0004-0000-0600-000087000000}"/>
    <hyperlink ref="J42" location="'IR HVAC Work Package'!A1" display="'IR HVAC Work Package'!A1" xr:uid="{00000000-0004-0000-0600-000088000000}"/>
    <hyperlink ref="K42" location="'IR HVAC Work Package'!A1" display="'IR HVAC Work Package'!A1" xr:uid="{00000000-0004-0000-0600-000089000000}"/>
    <hyperlink ref="L42" location="'IR HVAC Work Package'!A1" display="'IR HVAC Work Package'!A1" xr:uid="{00000000-0004-0000-0600-00008A000000}"/>
    <hyperlink ref="M42" location="'IR HVAC Work Package'!A1" display="'IR HVAC Work Package'!A1" xr:uid="{00000000-0004-0000-0600-00008B000000}"/>
    <hyperlink ref="N42" location="'IR HVAC Work Package'!A1" display="'IR HVAC Work Package'!A1" xr:uid="{00000000-0004-0000-0600-00008C000000}"/>
    <hyperlink ref="O42" location="'IR HVAC Work Package'!A1" display="'IR HVAC Work Package'!A1" xr:uid="{00000000-0004-0000-0600-00008D000000}"/>
    <hyperlink ref="P42" location="'IR HVAC Work Package'!A1" display="'IR HVAC Work Package'!A1" xr:uid="{00000000-0004-0000-0600-00008E000000}"/>
    <hyperlink ref="Q42" location="'IR HVAC Work Package'!A1" display="'IR HVAC Work Package'!A1" xr:uid="{00000000-0004-0000-0600-00008F000000}"/>
    <hyperlink ref="B43" location="'IR HVAC Work Package'!A1" display="'IR HVAC Work Package'!A1" xr:uid="{00000000-0004-0000-0600-000090000000}"/>
    <hyperlink ref="C43" location="'IR HVAC Work Package'!A1" display="'IR HVAC Work Package'!A1" xr:uid="{00000000-0004-0000-0600-000091000000}"/>
    <hyperlink ref="D43" location="'IR HVAC Work Package'!A1" display="'IR HVAC Work Package'!A1" xr:uid="{00000000-0004-0000-0600-000092000000}"/>
    <hyperlink ref="E43" location="'IR HVAC Work Package'!A1" display="'IR HVAC Work Package'!A1" xr:uid="{00000000-0004-0000-0600-000093000000}"/>
    <hyperlink ref="F43" location="'IR HVAC Work Package'!A1" display="'IR HVAC Work Package'!A1" xr:uid="{00000000-0004-0000-0600-000094000000}"/>
    <hyperlink ref="G43" location="'IR HVAC Work Package'!A1" display="'IR HVAC Work Package'!A1" xr:uid="{00000000-0004-0000-0600-000095000000}"/>
    <hyperlink ref="H43" location="'IR HVAC Work Package'!A1" display="'IR HVAC Work Package'!A1" xr:uid="{00000000-0004-0000-0600-000096000000}"/>
    <hyperlink ref="I43" location="'IR HVAC Work Package'!A1" display="'IR HVAC Work Package'!A1" xr:uid="{00000000-0004-0000-0600-000097000000}"/>
    <hyperlink ref="J43" location="'IR HVAC Work Package'!A1" display="'IR HVAC Work Package'!A1" xr:uid="{00000000-0004-0000-0600-000098000000}"/>
    <hyperlink ref="K43" location="'IR HVAC Work Package'!A1" display="'IR HVAC Work Package'!A1" xr:uid="{00000000-0004-0000-0600-000099000000}"/>
    <hyperlink ref="L43" location="'IR HVAC Work Package'!A1" display="'IR HVAC Work Package'!A1" xr:uid="{00000000-0004-0000-0600-00009A000000}"/>
    <hyperlink ref="M43" location="'IR HVAC Work Package'!A1" display="'IR HVAC Work Package'!A1" xr:uid="{00000000-0004-0000-0600-00009B000000}"/>
    <hyperlink ref="N43" location="'IR HVAC Work Package'!A1" display="'IR HVAC Work Package'!A1" xr:uid="{00000000-0004-0000-0600-00009C000000}"/>
    <hyperlink ref="O43" location="'IR HVAC Work Package'!A1" display="'IR HVAC Work Package'!A1" xr:uid="{00000000-0004-0000-0600-00009D000000}"/>
    <hyperlink ref="P43" location="'IR HVAC Work Package'!A1" display="'IR HVAC Work Package'!A1" xr:uid="{00000000-0004-0000-0600-00009E000000}"/>
    <hyperlink ref="Q43" location="'IR HVAC Work Package'!A1" display="'IR HVAC Work Package'!A1" xr:uid="{00000000-0004-0000-0600-00009F000000}"/>
    <hyperlink ref="B44" location="'IR HVAC Work Package'!A1" display="'IR HVAC Work Package'!A1" xr:uid="{00000000-0004-0000-0600-0000A0000000}"/>
    <hyperlink ref="C44" location="'IR HVAC Work Package'!A1" display="'IR HVAC Work Package'!A1" xr:uid="{00000000-0004-0000-0600-0000A1000000}"/>
    <hyperlink ref="D44" location="'IR HVAC Work Package'!A1" display="'IR HVAC Work Package'!A1" xr:uid="{00000000-0004-0000-0600-0000A2000000}"/>
    <hyperlink ref="E44" location="'IR HVAC Work Package'!A1" display="'IR HVAC Work Package'!A1" xr:uid="{00000000-0004-0000-0600-0000A3000000}"/>
    <hyperlink ref="F44" location="'IR HVAC Work Package'!A1" display="'IR HVAC Work Package'!A1" xr:uid="{00000000-0004-0000-0600-0000A4000000}"/>
    <hyperlink ref="G44" location="'IR HVAC Work Package'!A1" display="'IR HVAC Work Package'!A1" xr:uid="{00000000-0004-0000-0600-0000A5000000}"/>
    <hyperlink ref="H44" location="'IR HVAC Work Package'!A1" display="'IR HVAC Work Package'!A1" xr:uid="{00000000-0004-0000-0600-0000A6000000}"/>
    <hyperlink ref="I44" location="'IR HVAC Work Package'!A1" display="'IR HVAC Work Package'!A1" xr:uid="{00000000-0004-0000-0600-0000A7000000}"/>
    <hyperlink ref="J44" location="'IR HVAC Work Package'!A1" display="'IR HVAC Work Package'!A1" xr:uid="{00000000-0004-0000-0600-0000A8000000}"/>
    <hyperlink ref="K44" location="'IR HVAC Work Package'!A1" display="'IR HVAC Work Package'!A1" xr:uid="{00000000-0004-0000-0600-0000A9000000}"/>
    <hyperlink ref="L44" location="'IR HVAC Work Package'!A1" display="'IR HVAC Work Package'!A1" xr:uid="{00000000-0004-0000-0600-0000AA000000}"/>
    <hyperlink ref="M44" location="'IR HVAC Work Package'!A1" display="'IR HVAC Work Package'!A1" xr:uid="{00000000-0004-0000-0600-0000AB000000}"/>
    <hyperlink ref="N44" location="'IR HVAC Work Package'!A1" display="'IR HVAC Work Package'!A1" xr:uid="{00000000-0004-0000-0600-0000AC000000}"/>
    <hyperlink ref="O44" location="'IR HVAC Work Package'!A1" display="'IR HVAC Work Package'!A1" xr:uid="{00000000-0004-0000-0600-0000AD000000}"/>
    <hyperlink ref="P44" location="'IR HVAC Work Package'!A1" display="'IR HVAC Work Package'!A1" xr:uid="{00000000-0004-0000-0600-0000AE000000}"/>
    <hyperlink ref="Q44" location="'IR HVAC Work Package'!A1" display="'IR HVAC Work Package'!A1" xr:uid="{00000000-0004-0000-0600-0000AF000000}"/>
    <hyperlink ref="B45" location="'IR HVAC Work Package'!A1" display="'IR HVAC Work Package'!A1" xr:uid="{00000000-0004-0000-0600-0000B0000000}"/>
    <hyperlink ref="C45" location="'IR HVAC Work Package'!A1" display="'IR HVAC Work Package'!A1" xr:uid="{00000000-0004-0000-0600-0000B1000000}"/>
    <hyperlink ref="D45" location="'IR HVAC Work Package'!A1" display="'IR HVAC Work Package'!A1" xr:uid="{00000000-0004-0000-0600-0000B2000000}"/>
    <hyperlink ref="E45" location="'IR HVAC Work Package'!A1" display="'IR HVAC Work Package'!A1" xr:uid="{00000000-0004-0000-0600-0000B3000000}"/>
    <hyperlink ref="F45" location="'IR HVAC Work Package'!A1" display="'IR HVAC Work Package'!A1" xr:uid="{00000000-0004-0000-0600-0000B4000000}"/>
    <hyperlink ref="G45" location="'IR HVAC Work Package'!A1" display="'IR HVAC Work Package'!A1" xr:uid="{00000000-0004-0000-0600-0000B5000000}"/>
    <hyperlink ref="H45" location="'IR HVAC Work Package'!A1" display="'IR HVAC Work Package'!A1" xr:uid="{00000000-0004-0000-0600-0000B6000000}"/>
    <hyperlink ref="I45" location="'IR HVAC Work Package'!A1" display="'IR HVAC Work Package'!A1" xr:uid="{00000000-0004-0000-0600-0000B7000000}"/>
    <hyperlink ref="J45" location="'IR HVAC Work Package'!A1" display="'IR HVAC Work Package'!A1" xr:uid="{00000000-0004-0000-0600-0000B8000000}"/>
    <hyperlink ref="K45" location="'IR HVAC Work Package'!A1" display="'IR HVAC Work Package'!A1" xr:uid="{00000000-0004-0000-0600-0000B9000000}"/>
    <hyperlink ref="L45" location="'IR HVAC Work Package'!A1" display="'IR HVAC Work Package'!A1" xr:uid="{00000000-0004-0000-0600-0000BA000000}"/>
    <hyperlink ref="M45" location="'IR HVAC Work Package'!A1" display="'IR HVAC Work Package'!A1" xr:uid="{00000000-0004-0000-0600-0000BB000000}"/>
    <hyperlink ref="N45" location="'IR HVAC Work Package'!A1" display="'IR HVAC Work Package'!A1" xr:uid="{00000000-0004-0000-0600-0000BC000000}"/>
    <hyperlink ref="O45" location="'IR HVAC Work Package'!A1" display="'IR HVAC Work Package'!A1" xr:uid="{00000000-0004-0000-0600-0000BD000000}"/>
    <hyperlink ref="P45" location="'IR HVAC Work Package'!A1" display="'IR HVAC Work Package'!A1" xr:uid="{00000000-0004-0000-0600-0000BE000000}"/>
    <hyperlink ref="Q45" location="'IR HVAC Work Package'!A1" display="'IR HVAC Work Package'!A1" xr:uid="{00000000-0004-0000-0600-0000BF000000}"/>
    <hyperlink ref="C11" location="Navigation!A1" display="Return to Navigation Sheet" xr:uid="{00000000-0004-0000-0600-0000C0000000}"/>
    <hyperlink ref="D11" location="Navigation!A1" display="Return to Navigation Sheet" xr:uid="{00000000-0004-0000-0600-0000C1000000}"/>
    <hyperlink ref="E11" location="Navigation!A1" display="Return to Navigation Sheet" xr:uid="{00000000-0004-0000-0600-0000C2000000}"/>
    <hyperlink ref="F11" location="Navigation!A1" display="Return to Navigation Sheet" xr:uid="{00000000-0004-0000-06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dimension ref="A1:Q85"/>
  <sheetViews>
    <sheetView zoomScale="60" zoomScaleNormal="60" workbookViewId="0">
      <selection activeCell="C11" sqref="C11:F11"/>
    </sheetView>
  </sheetViews>
  <sheetFormatPr defaultColWidth="10.8984375" defaultRowHeight="15.6"/>
  <cols>
    <col min="1" max="1" width="3.5" style="373" customWidth="1"/>
    <col min="2" max="2" width="5" style="373" customWidth="1"/>
    <col min="3" max="3" width="6.09765625" style="373" customWidth="1"/>
    <col min="4" max="4" width="15.5" style="373" customWidth="1"/>
    <col min="5" max="12" width="10.8984375" style="373"/>
    <col min="13" max="13" width="16" style="373" customWidth="1"/>
    <col min="14" max="16384" width="10.8984375" style="373"/>
  </cols>
  <sheetData>
    <row r="1" spans="1:17" ht="16.2" thickBot="1"/>
    <row r="2" spans="1:17" ht="26.1" customHeight="1">
      <c r="B2" s="374"/>
      <c r="C2" s="375"/>
      <c r="D2" s="375"/>
      <c r="E2" s="375"/>
      <c r="F2" s="855" t="s">
        <v>47</v>
      </c>
      <c r="G2" s="856"/>
      <c r="H2" s="856"/>
      <c r="I2" s="856"/>
      <c r="J2" s="856"/>
      <c r="K2" s="856"/>
      <c r="L2" s="857"/>
      <c r="M2" s="862" t="s">
        <v>25</v>
      </c>
      <c r="N2" s="864">
        <v>42817</v>
      </c>
      <c r="O2" s="865"/>
      <c r="P2" s="865"/>
      <c r="Q2" s="866"/>
    </row>
    <row r="3" spans="1:17" ht="15.9" customHeight="1" thickBot="1">
      <c r="B3" s="376"/>
      <c r="C3" s="377"/>
      <c r="D3" s="377"/>
      <c r="E3" s="377"/>
      <c r="F3" s="858"/>
      <c r="G3" s="859"/>
      <c r="H3" s="859"/>
      <c r="I3" s="859"/>
      <c r="J3" s="859"/>
      <c r="K3" s="859"/>
      <c r="L3" s="860"/>
      <c r="M3" s="863"/>
      <c r="N3" s="867"/>
      <c r="O3" s="867"/>
      <c r="P3" s="867"/>
      <c r="Q3" s="868"/>
    </row>
    <row r="4" spans="1:17" ht="18" customHeight="1">
      <c r="B4" s="376"/>
      <c r="C4" s="377"/>
      <c r="D4" s="377"/>
      <c r="E4" s="377"/>
      <c r="F4" s="858"/>
      <c r="G4" s="859"/>
      <c r="H4" s="859"/>
      <c r="I4" s="859"/>
      <c r="J4" s="859"/>
      <c r="K4" s="859"/>
      <c r="L4" s="860"/>
      <c r="M4" s="862" t="s">
        <v>26</v>
      </c>
      <c r="N4" s="865" t="s">
        <v>174</v>
      </c>
      <c r="O4" s="865"/>
      <c r="P4" s="865"/>
      <c r="Q4" s="866"/>
    </row>
    <row r="5" spans="1:17" ht="16.2" thickBot="1">
      <c r="B5" s="376"/>
      <c r="C5" s="377"/>
      <c r="D5" s="377"/>
      <c r="E5" s="377"/>
      <c r="F5" s="858"/>
      <c r="G5" s="859"/>
      <c r="H5" s="859"/>
      <c r="I5" s="859"/>
      <c r="J5" s="859"/>
      <c r="K5" s="859"/>
      <c r="L5" s="860"/>
      <c r="M5" s="869"/>
      <c r="N5" s="867"/>
      <c r="O5" s="867"/>
      <c r="P5" s="867"/>
      <c r="Q5" s="868"/>
    </row>
    <row r="6" spans="1:17" ht="21" customHeight="1">
      <c r="B6" s="376"/>
      <c r="C6" s="377"/>
      <c r="D6" s="377"/>
      <c r="E6" s="377"/>
      <c r="F6" s="858"/>
      <c r="G6" s="859"/>
      <c r="H6" s="859"/>
      <c r="I6" s="859"/>
      <c r="J6" s="859"/>
      <c r="K6" s="859"/>
      <c r="L6" s="859"/>
      <c r="M6" s="870" t="s">
        <v>27</v>
      </c>
      <c r="N6" s="872"/>
      <c r="O6" s="872"/>
      <c r="P6" s="872"/>
      <c r="Q6" s="873"/>
    </row>
    <row r="7" spans="1:17" ht="16.2" thickBot="1">
      <c r="B7" s="376"/>
      <c r="C7" s="377"/>
      <c r="D7" s="377"/>
      <c r="E7" s="377"/>
      <c r="F7" s="858"/>
      <c r="G7" s="861"/>
      <c r="H7" s="861"/>
      <c r="I7" s="861"/>
      <c r="J7" s="861"/>
      <c r="K7" s="861"/>
      <c r="L7" s="861"/>
      <c r="M7" s="871"/>
      <c r="N7" s="874"/>
      <c r="O7" s="874"/>
      <c r="P7" s="874"/>
      <c r="Q7" s="875"/>
    </row>
    <row r="8" spans="1:17" s="378" customFormat="1" ht="27" customHeight="1">
      <c r="B8" s="821" t="s">
        <v>29</v>
      </c>
      <c r="C8" s="822"/>
      <c r="D8" s="822"/>
      <c r="E8" s="822"/>
      <c r="F8" s="823"/>
      <c r="G8" s="821" t="s">
        <v>28</v>
      </c>
      <c r="H8" s="822"/>
      <c r="I8" s="822"/>
      <c r="J8" s="822"/>
      <c r="K8" s="822"/>
      <c r="L8" s="822"/>
      <c r="M8" s="837"/>
      <c r="N8" s="838" t="s">
        <v>30</v>
      </c>
      <c r="O8" s="839"/>
      <c r="P8" s="839"/>
      <c r="Q8" s="837"/>
    </row>
    <row r="9" spans="1:17" ht="24" customHeight="1">
      <c r="B9" s="840" t="str">
        <f>'Facility Support Cntrl Account'!C42</f>
        <v xml:space="preserve"> IR Electronics Cooling Water Distribution System Work Package</v>
      </c>
      <c r="C9" s="841"/>
      <c r="D9" s="841"/>
      <c r="E9" s="841"/>
      <c r="F9" s="842"/>
      <c r="G9" s="840" t="str">
        <f>'Facility Support Cntrl Account'!B42</f>
        <v>2.04.02.04</v>
      </c>
      <c r="H9" s="841"/>
      <c r="I9" s="841"/>
      <c r="J9" s="841"/>
      <c r="K9" s="841"/>
      <c r="L9" s="841"/>
      <c r="M9" s="842"/>
      <c r="N9" s="849" t="s">
        <v>46</v>
      </c>
      <c r="O9" s="850"/>
      <c r="P9" s="850"/>
      <c r="Q9" s="851"/>
    </row>
    <row r="10" spans="1:17" ht="24" customHeight="1" thickBot="1">
      <c r="B10" s="843"/>
      <c r="C10" s="844"/>
      <c r="D10" s="844"/>
      <c r="E10" s="844"/>
      <c r="F10" s="845"/>
      <c r="G10" s="843"/>
      <c r="H10" s="844"/>
      <c r="I10" s="844"/>
      <c r="J10" s="844"/>
      <c r="K10" s="844"/>
      <c r="L10" s="844"/>
      <c r="M10" s="845"/>
      <c r="N10" s="852"/>
      <c r="O10" s="853"/>
      <c r="P10" s="853"/>
      <c r="Q10" s="854"/>
    </row>
    <row r="11" spans="1:17" ht="24" customHeight="1" thickBot="1">
      <c r="B11" s="457"/>
      <c r="C11" s="796" t="s">
        <v>313</v>
      </c>
      <c r="D11" s="796"/>
      <c r="E11" s="796"/>
      <c r="F11" s="796"/>
      <c r="G11" s="456"/>
      <c r="H11" s="456"/>
      <c r="I11" s="456"/>
      <c r="J11" s="456"/>
      <c r="K11" s="456"/>
      <c r="L11" s="456"/>
      <c r="M11" s="456"/>
      <c r="N11" s="458"/>
      <c r="O11" s="458"/>
      <c r="P11" s="458"/>
      <c r="Q11" s="459"/>
    </row>
    <row r="12" spans="1:17" s="378" customFormat="1" ht="27" customHeight="1">
      <c r="A12" s="373"/>
      <c r="B12" s="811" t="s">
        <v>31</v>
      </c>
      <c r="C12" s="812"/>
      <c r="D12" s="812"/>
      <c r="E12" s="812"/>
      <c r="F12" s="812"/>
      <c r="G12" s="812"/>
      <c r="H12" s="812"/>
      <c r="I12" s="812"/>
      <c r="J12" s="812"/>
      <c r="K12" s="812"/>
      <c r="L12" s="812"/>
      <c r="M12" s="812"/>
      <c r="N12" s="812"/>
      <c r="O12" s="812"/>
      <c r="P12" s="812"/>
      <c r="Q12" s="813"/>
    </row>
    <row r="13" spans="1:17" s="386" customFormat="1" ht="47.1" customHeight="1">
      <c r="B13" s="920" t="s">
        <v>376</v>
      </c>
      <c r="C13" s="899"/>
      <c r="D13" s="899"/>
      <c r="E13" s="899"/>
      <c r="F13" s="899"/>
      <c r="G13" s="899"/>
      <c r="H13" s="899"/>
      <c r="I13" s="899"/>
      <c r="J13" s="899"/>
      <c r="K13" s="899"/>
      <c r="L13" s="899"/>
      <c r="M13" s="899"/>
      <c r="N13" s="899"/>
      <c r="O13" s="899"/>
      <c r="P13" s="899"/>
      <c r="Q13" s="900"/>
    </row>
    <row r="14" spans="1:17" s="386" customFormat="1" ht="47.1" customHeight="1">
      <c r="B14" s="898"/>
      <c r="C14" s="899"/>
      <c r="D14" s="899"/>
      <c r="E14" s="899"/>
      <c r="F14" s="899"/>
      <c r="G14" s="899"/>
      <c r="H14" s="899"/>
      <c r="I14" s="899"/>
      <c r="J14" s="899"/>
      <c r="K14" s="899"/>
      <c r="L14" s="899"/>
      <c r="M14" s="899"/>
      <c r="N14" s="899"/>
      <c r="O14" s="899"/>
      <c r="P14" s="899"/>
      <c r="Q14" s="900"/>
    </row>
    <row r="15" spans="1:17" s="386" customFormat="1" ht="47.1" customHeight="1">
      <c r="B15" s="898"/>
      <c r="C15" s="899"/>
      <c r="D15" s="899"/>
      <c r="E15" s="899"/>
      <c r="F15" s="899"/>
      <c r="G15" s="899"/>
      <c r="H15" s="899"/>
      <c r="I15" s="899"/>
      <c r="J15" s="899"/>
      <c r="K15" s="899"/>
      <c r="L15" s="899"/>
      <c r="M15" s="899"/>
      <c r="N15" s="899"/>
      <c r="O15" s="899"/>
      <c r="P15" s="899"/>
      <c r="Q15" s="900"/>
    </row>
    <row r="16" spans="1:17" s="386" customFormat="1" ht="47.1" customHeight="1">
      <c r="B16" s="898"/>
      <c r="C16" s="899"/>
      <c r="D16" s="899"/>
      <c r="E16" s="899"/>
      <c r="F16" s="899"/>
      <c r="G16" s="899"/>
      <c r="H16" s="899"/>
      <c r="I16" s="899"/>
      <c r="J16" s="899"/>
      <c r="K16" s="899"/>
      <c r="L16" s="899"/>
      <c r="M16" s="899"/>
      <c r="N16" s="899"/>
      <c r="O16" s="899"/>
      <c r="P16" s="899"/>
      <c r="Q16" s="900"/>
    </row>
    <row r="17" spans="2:17" s="386" customFormat="1" ht="47.1" customHeight="1">
      <c r="B17" s="898"/>
      <c r="C17" s="899"/>
      <c r="D17" s="899"/>
      <c r="E17" s="899"/>
      <c r="F17" s="899"/>
      <c r="G17" s="899"/>
      <c r="H17" s="899"/>
      <c r="I17" s="899"/>
      <c r="J17" s="899"/>
      <c r="K17" s="899"/>
      <c r="L17" s="899"/>
      <c r="M17" s="899"/>
      <c r="N17" s="899"/>
      <c r="O17" s="899"/>
      <c r="P17" s="899"/>
      <c r="Q17" s="900"/>
    </row>
    <row r="18" spans="2:17" s="386" customFormat="1" ht="47.1" customHeight="1">
      <c r="B18" s="898"/>
      <c r="C18" s="899"/>
      <c r="D18" s="899"/>
      <c r="E18" s="899"/>
      <c r="F18" s="899"/>
      <c r="G18" s="899"/>
      <c r="H18" s="899"/>
      <c r="I18" s="899"/>
      <c r="J18" s="899"/>
      <c r="K18" s="899"/>
      <c r="L18" s="899"/>
      <c r="M18" s="899"/>
      <c r="N18" s="899"/>
      <c r="O18" s="899"/>
      <c r="P18" s="899"/>
      <c r="Q18" s="900"/>
    </row>
    <row r="19" spans="2:17" s="386" customFormat="1" ht="47.1" customHeight="1" thickBot="1">
      <c r="B19" s="921"/>
      <c r="C19" s="922"/>
      <c r="D19" s="922"/>
      <c r="E19" s="922"/>
      <c r="F19" s="922"/>
      <c r="G19" s="922"/>
      <c r="H19" s="922"/>
      <c r="I19" s="922"/>
      <c r="J19" s="922"/>
      <c r="K19" s="922"/>
      <c r="L19" s="922"/>
      <c r="M19" s="922"/>
      <c r="N19" s="922"/>
      <c r="O19" s="922"/>
      <c r="P19" s="922"/>
      <c r="Q19" s="923"/>
    </row>
    <row r="20" spans="2:17" s="378" customFormat="1" ht="27" customHeight="1">
      <c r="B20" s="821" t="s">
        <v>32</v>
      </c>
      <c r="C20" s="822"/>
      <c r="D20" s="822"/>
      <c r="E20" s="822"/>
      <c r="F20" s="822"/>
      <c r="G20" s="822"/>
      <c r="H20" s="822"/>
      <c r="I20" s="822"/>
      <c r="J20" s="822"/>
      <c r="K20" s="822"/>
      <c r="L20" s="822"/>
      <c r="M20" s="822"/>
      <c r="N20" s="822"/>
      <c r="O20" s="822"/>
      <c r="P20" s="822"/>
      <c r="Q20" s="823"/>
    </row>
    <row r="21" spans="2:17">
      <c r="B21" s="379"/>
      <c r="Q21" s="380"/>
    </row>
    <row r="22" spans="2:17">
      <c r="B22" s="379"/>
      <c r="Q22" s="380"/>
    </row>
    <row r="23" spans="2:17" ht="18.600000000000001" thickBot="1">
      <c r="B23" s="379"/>
      <c r="C23" s="18"/>
      <c r="D23" s="382" t="s">
        <v>33</v>
      </c>
      <c r="Q23" s="380"/>
    </row>
    <row r="24" spans="2:17" ht="18.600000000000001" thickBot="1">
      <c r="B24" s="379"/>
      <c r="C24" s="18"/>
      <c r="D24" s="382" t="s">
        <v>34</v>
      </c>
      <c r="Q24" s="380"/>
    </row>
    <row r="25" spans="2:17" ht="18.600000000000001" thickBot="1">
      <c r="B25" s="379"/>
      <c r="C25" s="18"/>
      <c r="D25" s="382" t="s">
        <v>35</v>
      </c>
      <c r="Q25" s="380"/>
    </row>
    <row r="26" spans="2:17" ht="18.600000000000001" thickBot="1">
      <c r="B26" s="379"/>
      <c r="C26" s="18"/>
      <c r="D26" s="382" t="s">
        <v>36</v>
      </c>
      <c r="Q26" s="380"/>
    </row>
    <row r="27" spans="2:17" ht="18.600000000000001" thickBot="1">
      <c r="B27" s="379"/>
      <c r="C27" s="18"/>
      <c r="D27" s="382" t="s">
        <v>37</v>
      </c>
      <c r="Q27" s="380"/>
    </row>
    <row r="28" spans="2:17" ht="18.600000000000001" thickBot="1">
      <c r="B28" s="379"/>
      <c r="C28" s="18" t="s">
        <v>45</v>
      </c>
      <c r="D28" s="382" t="s">
        <v>38</v>
      </c>
      <c r="Q28" s="380"/>
    </row>
    <row r="29" spans="2:17" ht="18.600000000000001" thickBot="1">
      <c r="B29" s="379"/>
      <c r="C29" s="18" t="s">
        <v>45</v>
      </c>
      <c r="D29" s="382" t="s">
        <v>39</v>
      </c>
      <c r="Q29" s="380"/>
    </row>
    <row r="30" spans="2:17" ht="18.600000000000001" thickBot="1">
      <c r="B30" s="379"/>
      <c r="C30" s="18"/>
      <c r="D30" s="382" t="s">
        <v>40</v>
      </c>
      <c r="Q30" s="380"/>
    </row>
    <row r="31" spans="2:17">
      <c r="B31" s="379"/>
      <c r="Q31" s="380"/>
    </row>
    <row r="32" spans="2:17" ht="16.2" thickBot="1">
      <c r="B32" s="383"/>
      <c r="C32" s="381"/>
      <c r="D32" s="381"/>
      <c r="E32" s="381"/>
      <c r="F32" s="381"/>
      <c r="G32" s="381"/>
      <c r="H32" s="381"/>
      <c r="I32" s="381"/>
      <c r="J32" s="381"/>
      <c r="K32" s="381"/>
      <c r="L32" s="381"/>
      <c r="M32" s="381"/>
      <c r="N32" s="381"/>
      <c r="O32" s="381"/>
      <c r="P32" s="381"/>
      <c r="Q32" s="384"/>
    </row>
    <row r="33" spans="2:17" s="378" customFormat="1" ht="26.1" customHeight="1">
      <c r="B33" s="821" t="s">
        <v>41</v>
      </c>
      <c r="C33" s="822"/>
      <c r="D33" s="822"/>
      <c r="E33" s="822"/>
      <c r="F33" s="822"/>
      <c r="G33" s="822"/>
      <c r="H33" s="822"/>
      <c r="I33" s="822"/>
      <c r="J33" s="822"/>
      <c r="K33" s="822"/>
      <c r="L33" s="822"/>
      <c r="M33" s="822"/>
      <c r="N33" s="822"/>
      <c r="O33" s="822"/>
      <c r="P33" s="822"/>
      <c r="Q33" s="823"/>
    </row>
    <row r="34" spans="2:17">
      <c r="B34" s="824" t="s">
        <v>172</v>
      </c>
      <c r="C34" s="825"/>
      <c r="D34" s="825"/>
      <c r="E34" s="825"/>
      <c r="F34" s="825"/>
      <c r="G34" s="825"/>
      <c r="H34" s="825"/>
      <c r="I34" s="825"/>
      <c r="J34" s="825"/>
      <c r="K34" s="825"/>
      <c r="L34" s="825"/>
      <c r="M34" s="825"/>
      <c r="N34" s="825"/>
      <c r="O34" s="825"/>
      <c r="P34" s="825"/>
      <c r="Q34" s="826"/>
    </row>
    <row r="35" spans="2:17">
      <c r="B35" s="827"/>
      <c r="C35" s="825"/>
      <c r="D35" s="825"/>
      <c r="E35" s="825"/>
      <c r="F35" s="825"/>
      <c r="G35" s="825"/>
      <c r="H35" s="825"/>
      <c r="I35" s="825"/>
      <c r="J35" s="825"/>
      <c r="K35" s="825"/>
      <c r="L35" s="825"/>
      <c r="M35" s="825"/>
      <c r="N35" s="825"/>
      <c r="O35" s="825"/>
      <c r="P35" s="825"/>
      <c r="Q35" s="826"/>
    </row>
    <row r="36" spans="2:17">
      <c r="B36" s="827"/>
      <c r="C36" s="825"/>
      <c r="D36" s="825"/>
      <c r="E36" s="825"/>
      <c r="F36" s="825"/>
      <c r="G36" s="825"/>
      <c r="H36" s="825"/>
      <c r="I36" s="825"/>
      <c r="J36" s="825"/>
      <c r="K36" s="825"/>
      <c r="L36" s="825"/>
      <c r="M36" s="825"/>
      <c r="N36" s="825"/>
      <c r="O36" s="825"/>
      <c r="P36" s="825"/>
      <c r="Q36" s="826"/>
    </row>
    <row r="37" spans="2:17">
      <c r="B37" s="827"/>
      <c r="C37" s="825"/>
      <c r="D37" s="825"/>
      <c r="E37" s="825"/>
      <c r="F37" s="825"/>
      <c r="G37" s="825"/>
      <c r="H37" s="825"/>
      <c r="I37" s="825"/>
      <c r="J37" s="825"/>
      <c r="K37" s="825"/>
      <c r="L37" s="825"/>
      <c r="M37" s="825"/>
      <c r="N37" s="825"/>
      <c r="O37" s="825"/>
      <c r="P37" s="825"/>
      <c r="Q37" s="826"/>
    </row>
    <row r="38" spans="2:17">
      <c r="B38" s="827"/>
      <c r="C38" s="825"/>
      <c r="D38" s="825"/>
      <c r="E38" s="825"/>
      <c r="F38" s="825"/>
      <c r="G38" s="825"/>
      <c r="H38" s="825"/>
      <c r="I38" s="825"/>
      <c r="J38" s="825"/>
      <c r="K38" s="825"/>
      <c r="L38" s="825"/>
      <c r="M38" s="825"/>
      <c r="N38" s="825"/>
      <c r="O38" s="825"/>
      <c r="P38" s="825"/>
      <c r="Q38" s="826"/>
    </row>
    <row r="39" spans="2:17">
      <c r="B39" s="827"/>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c r="B42" s="827"/>
      <c r="C42" s="825"/>
      <c r="D42" s="825"/>
      <c r="E42" s="825"/>
      <c r="F42" s="825"/>
      <c r="G42" s="825"/>
      <c r="H42" s="825"/>
      <c r="I42" s="825"/>
      <c r="J42" s="825"/>
      <c r="K42" s="825"/>
      <c r="L42" s="825"/>
      <c r="M42" s="825"/>
      <c r="N42" s="825"/>
      <c r="O42" s="825"/>
      <c r="P42" s="825"/>
      <c r="Q42" s="826"/>
    </row>
    <row r="43" spans="2:17">
      <c r="B43" s="827"/>
      <c r="C43" s="825"/>
      <c r="D43" s="825"/>
      <c r="E43" s="825"/>
      <c r="F43" s="825"/>
      <c r="G43" s="825"/>
      <c r="H43" s="825"/>
      <c r="I43" s="825"/>
      <c r="J43" s="825"/>
      <c r="K43" s="825"/>
      <c r="L43" s="825"/>
      <c r="M43" s="825"/>
      <c r="N43" s="825"/>
      <c r="O43" s="825"/>
      <c r="P43" s="825"/>
      <c r="Q43" s="826"/>
    </row>
    <row r="44" spans="2:17">
      <c r="B44" s="827"/>
      <c r="C44" s="825"/>
      <c r="D44" s="825"/>
      <c r="E44" s="825"/>
      <c r="F44" s="825"/>
      <c r="G44" s="825"/>
      <c r="H44" s="825"/>
      <c r="I44" s="825"/>
      <c r="J44" s="825"/>
      <c r="K44" s="825"/>
      <c r="L44" s="825"/>
      <c r="M44" s="825"/>
      <c r="N44" s="825"/>
      <c r="O44" s="825"/>
      <c r="P44" s="825"/>
      <c r="Q44" s="826"/>
    </row>
    <row r="45" spans="2:17" ht="16.2" thickBot="1">
      <c r="B45" s="828"/>
      <c r="C45" s="829"/>
      <c r="D45" s="829"/>
      <c r="E45" s="829"/>
      <c r="F45" s="829"/>
      <c r="G45" s="829"/>
      <c r="H45" s="829"/>
      <c r="I45" s="829"/>
      <c r="J45" s="829"/>
      <c r="K45" s="829"/>
      <c r="L45" s="829"/>
      <c r="M45" s="829"/>
      <c r="N45" s="829"/>
      <c r="O45" s="829"/>
      <c r="P45" s="829"/>
      <c r="Q45" s="830"/>
    </row>
    <row r="46" spans="2:17">
      <c r="B46" s="831" t="s">
        <v>42</v>
      </c>
      <c r="C46" s="832"/>
      <c r="D46" s="832"/>
      <c r="E46" s="832"/>
      <c r="F46" s="832"/>
      <c r="G46" s="832"/>
      <c r="H46" s="832"/>
      <c r="I46" s="832"/>
      <c r="J46" s="832"/>
      <c r="K46" s="832"/>
      <c r="L46" s="832"/>
      <c r="M46" s="832"/>
      <c r="N46" s="832"/>
      <c r="O46" s="832"/>
      <c r="P46" s="832"/>
      <c r="Q46" s="833"/>
    </row>
    <row r="47" spans="2:17">
      <c r="B47" s="834"/>
      <c r="C47" s="835"/>
      <c r="D47" s="835"/>
      <c r="E47" s="835"/>
      <c r="F47" s="835"/>
      <c r="G47" s="835"/>
      <c r="H47" s="835"/>
      <c r="I47" s="835"/>
      <c r="J47" s="835"/>
      <c r="K47" s="835"/>
      <c r="L47" s="835"/>
      <c r="M47" s="835"/>
      <c r="N47" s="835"/>
      <c r="O47" s="835"/>
      <c r="P47" s="835"/>
      <c r="Q47" s="836"/>
    </row>
    <row r="48" spans="2:17">
      <c r="B48" s="800" t="s">
        <v>180</v>
      </c>
      <c r="C48" s="798"/>
      <c r="D48" s="798"/>
      <c r="E48" s="798"/>
      <c r="F48" s="798"/>
      <c r="G48" s="798"/>
      <c r="H48" s="798"/>
      <c r="I48" s="798"/>
      <c r="J48" s="798"/>
      <c r="K48" s="798"/>
      <c r="L48" s="798"/>
      <c r="M48" s="798"/>
      <c r="N48" s="798"/>
      <c r="O48" s="798"/>
      <c r="P48" s="798"/>
      <c r="Q48" s="799"/>
    </row>
    <row r="49" spans="2:17">
      <c r="B49" s="800"/>
      <c r="C49" s="798"/>
      <c r="D49" s="798"/>
      <c r="E49" s="798"/>
      <c r="F49" s="798"/>
      <c r="G49" s="798"/>
      <c r="H49" s="798"/>
      <c r="I49" s="798"/>
      <c r="J49" s="798"/>
      <c r="K49" s="798"/>
      <c r="L49" s="798"/>
      <c r="M49" s="798"/>
      <c r="N49" s="798"/>
      <c r="O49" s="798"/>
      <c r="P49" s="798"/>
      <c r="Q49" s="799"/>
    </row>
    <row r="50" spans="2:17">
      <c r="B50" s="800"/>
      <c r="C50" s="798"/>
      <c r="D50" s="798"/>
      <c r="E50" s="798"/>
      <c r="F50" s="798"/>
      <c r="G50" s="798"/>
      <c r="H50" s="798"/>
      <c r="I50" s="798"/>
      <c r="J50" s="798"/>
      <c r="K50" s="798"/>
      <c r="L50" s="798"/>
      <c r="M50" s="798"/>
      <c r="N50" s="798"/>
      <c r="O50" s="798"/>
      <c r="P50" s="798"/>
      <c r="Q50" s="799"/>
    </row>
    <row r="51" spans="2:17">
      <c r="B51" s="800"/>
      <c r="C51" s="798"/>
      <c r="D51" s="798"/>
      <c r="E51" s="798"/>
      <c r="F51" s="798"/>
      <c r="G51" s="798"/>
      <c r="H51" s="798"/>
      <c r="I51" s="798"/>
      <c r="J51" s="798"/>
      <c r="K51" s="798"/>
      <c r="L51" s="798"/>
      <c r="M51" s="798"/>
      <c r="N51" s="798"/>
      <c r="O51" s="798"/>
      <c r="P51" s="798"/>
      <c r="Q51" s="799"/>
    </row>
    <row r="52" spans="2:17">
      <c r="B52" s="800"/>
      <c r="C52" s="798"/>
      <c r="D52" s="798"/>
      <c r="E52" s="798"/>
      <c r="F52" s="798"/>
      <c r="G52" s="798"/>
      <c r="H52" s="798"/>
      <c r="I52" s="798"/>
      <c r="J52" s="798"/>
      <c r="K52" s="798"/>
      <c r="L52" s="798"/>
      <c r="M52" s="798"/>
      <c r="N52" s="798"/>
      <c r="O52" s="798"/>
      <c r="P52" s="798"/>
      <c r="Q52" s="799"/>
    </row>
    <row r="53" spans="2:17" ht="16.2" thickBot="1">
      <c r="B53" s="800"/>
      <c r="C53" s="798"/>
      <c r="D53" s="798"/>
      <c r="E53" s="798"/>
      <c r="F53" s="798"/>
      <c r="G53" s="798"/>
      <c r="H53" s="798"/>
      <c r="I53" s="798"/>
      <c r="J53" s="798"/>
      <c r="K53" s="798"/>
      <c r="L53" s="798"/>
      <c r="M53" s="798"/>
      <c r="N53" s="798"/>
      <c r="O53" s="798"/>
      <c r="P53" s="798"/>
      <c r="Q53" s="799"/>
    </row>
    <row r="54" spans="2:17">
      <c r="B54" s="804" t="s">
        <v>43</v>
      </c>
      <c r="C54" s="805"/>
      <c r="D54" s="805"/>
      <c r="E54" s="805"/>
      <c r="F54" s="805"/>
      <c r="G54" s="805"/>
      <c r="H54" s="805"/>
      <c r="I54" s="805"/>
      <c r="J54" s="805"/>
      <c r="K54" s="805"/>
      <c r="L54" s="805"/>
      <c r="M54" s="805"/>
      <c r="N54" s="805"/>
      <c r="O54" s="805"/>
      <c r="P54" s="805"/>
      <c r="Q54" s="806"/>
    </row>
    <row r="55" spans="2:17">
      <c r="B55" s="807"/>
      <c r="C55" s="808"/>
      <c r="D55" s="808"/>
      <c r="E55" s="808"/>
      <c r="F55" s="808"/>
      <c r="G55" s="808"/>
      <c r="H55" s="808"/>
      <c r="I55" s="808"/>
      <c r="J55" s="808"/>
      <c r="K55" s="808"/>
      <c r="L55" s="808"/>
      <c r="M55" s="808"/>
      <c r="N55" s="808"/>
      <c r="O55" s="808"/>
      <c r="P55" s="808"/>
      <c r="Q55" s="809"/>
    </row>
    <row r="56" spans="2:17" ht="24.9" customHeight="1">
      <c r="B56" s="810" t="s">
        <v>377</v>
      </c>
      <c r="C56" s="798"/>
      <c r="D56" s="798"/>
      <c r="E56" s="798"/>
      <c r="F56" s="798"/>
      <c r="G56" s="798"/>
      <c r="H56" s="798"/>
      <c r="I56" s="798"/>
      <c r="J56" s="798"/>
      <c r="K56" s="798"/>
      <c r="L56" s="798"/>
      <c r="M56" s="798"/>
      <c r="N56" s="798"/>
      <c r="O56" s="798"/>
      <c r="P56" s="798"/>
      <c r="Q56" s="799"/>
    </row>
    <row r="57" spans="2:17">
      <c r="B57" s="800"/>
      <c r="C57" s="798"/>
      <c r="D57" s="798"/>
      <c r="E57" s="798"/>
      <c r="F57" s="798"/>
      <c r="G57" s="798"/>
      <c r="H57" s="798"/>
      <c r="I57" s="798"/>
      <c r="J57" s="798"/>
      <c r="K57" s="798"/>
      <c r="L57" s="798"/>
      <c r="M57" s="798"/>
      <c r="N57" s="798"/>
      <c r="O57" s="798"/>
      <c r="P57" s="798"/>
      <c r="Q57" s="799"/>
    </row>
    <row r="58" spans="2:17">
      <c r="B58" s="800"/>
      <c r="C58" s="798"/>
      <c r="D58" s="798"/>
      <c r="E58" s="798"/>
      <c r="F58" s="798"/>
      <c r="G58" s="798"/>
      <c r="H58" s="798"/>
      <c r="I58" s="798"/>
      <c r="J58" s="798"/>
      <c r="K58" s="798"/>
      <c r="L58" s="798"/>
      <c r="M58" s="798"/>
      <c r="N58" s="798"/>
      <c r="O58" s="798"/>
      <c r="P58" s="798"/>
      <c r="Q58" s="799"/>
    </row>
    <row r="59" spans="2:17">
      <c r="B59" s="800"/>
      <c r="C59" s="798"/>
      <c r="D59" s="798"/>
      <c r="E59" s="798"/>
      <c r="F59" s="798"/>
      <c r="G59" s="798"/>
      <c r="H59" s="798"/>
      <c r="I59" s="798"/>
      <c r="J59" s="798"/>
      <c r="K59" s="798"/>
      <c r="L59" s="798"/>
      <c r="M59" s="798"/>
      <c r="N59" s="798"/>
      <c r="O59" s="798"/>
      <c r="P59" s="798"/>
      <c r="Q59" s="799"/>
    </row>
    <row r="60" spans="2:17">
      <c r="B60" s="800"/>
      <c r="C60" s="798"/>
      <c r="D60" s="798"/>
      <c r="E60" s="798"/>
      <c r="F60" s="798"/>
      <c r="G60" s="798"/>
      <c r="H60" s="798"/>
      <c r="I60" s="798"/>
      <c r="J60" s="798"/>
      <c r="K60" s="798"/>
      <c r="L60" s="798"/>
      <c r="M60" s="798"/>
      <c r="N60" s="798"/>
      <c r="O60" s="798"/>
      <c r="P60" s="798"/>
      <c r="Q60" s="799"/>
    </row>
    <row r="61" spans="2:17">
      <c r="B61" s="800"/>
      <c r="C61" s="798"/>
      <c r="D61" s="798"/>
      <c r="E61" s="798"/>
      <c r="F61" s="798"/>
      <c r="G61" s="798"/>
      <c r="H61" s="798"/>
      <c r="I61" s="798"/>
      <c r="J61" s="798"/>
      <c r="K61" s="798"/>
      <c r="L61" s="798"/>
      <c r="M61" s="798"/>
      <c r="N61" s="798"/>
      <c r="O61" s="798"/>
      <c r="P61" s="798"/>
      <c r="Q61" s="799"/>
    </row>
    <row r="62" spans="2:17">
      <c r="B62" s="800"/>
      <c r="C62" s="798"/>
      <c r="D62" s="798"/>
      <c r="E62" s="798"/>
      <c r="F62" s="798"/>
      <c r="G62" s="798"/>
      <c r="H62" s="798"/>
      <c r="I62" s="798"/>
      <c r="J62" s="798"/>
      <c r="K62" s="798"/>
      <c r="L62" s="798"/>
      <c r="M62" s="798"/>
      <c r="N62" s="798"/>
      <c r="O62" s="798"/>
      <c r="P62" s="798"/>
      <c r="Q62" s="799"/>
    </row>
    <row r="63" spans="2:17">
      <c r="B63" s="800"/>
      <c r="C63" s="798"/>
      <c r="D63" s="798"/>
      <c r="E63" s="798"/>
      <c r="F63" s="798"/>
      <c r="G63" s="798"/>
      <c r="H63" s="798"/>
      <c r="I63" s="798"/>
      <c r="J63" s="798"/>
      <c r="K63" s="798"/>
      <c r="L63" s="798"/>
      <c r="M63" s="798"/>
      <c r="N63" s="798"/>
      <c r="O63" s="798"/>
      <c r="P63" s="798"/>
      <c r="Q63" s="799"/>
    </row>
    <row r="64" spans="2:17">
      <c r="B64" s="800"/>
      <c r="C64" s="798"/>
      <c r="D64" s="798"/>
      <c r="E64" s="798"/>
      <c r="F64" s="798"/>
      <c r="G64" s="798"/>
      <c r="H64" s="798"/>
      <c r="I64" s="798"/>
      <c r="J64" s="798"/>
      <c r="K64" s="798"/>
      <c r="L64" s="798"/>
      <c r="M64" s="798"/>
      <c r="N64" s="798"/>
      <c r="O64" s="798"/>
      <c r="P64" s="798"/>
      <c r="Q64" s="799"/>
    </row>
    <row r="65" spans="2:17">
      <c r="B65" s="800"/>
      <c r="C65" s="798"/>
      <c r="D65" s="798"/>
      <c r="E65" s="798"/>
      <c r="F65" s="798"/>
      <c r="G65" s="798"/>
      <c r="H65" s="798"/>
      <c r="I65" s="798"/>
      <c r="J65" s="798"/>
      <c r="K65" s="798"/>
      <c r="L65" s="798"/>
      <c r="M65" s="798"/>
      <c r="N65" s="798"/>
      <c r="O65" s="798"/>
      <c r="P65" s="798"/>
      <c r="Q65" s="799"/>
    </row>
    <row r="66" spans="2:17">
      <c r="B66" s="800"/>
      <c r="C66" s="798"/>
      <c r="D66" s="798"/>
      <c r="E66" s="798"/>
      <c r="F66" s="798"/>
      <c r="G66" s="798"/>
      <c r="H66" s="798"/>
      <c r="I66" s="798"/>
      <c r="J66" s="798"/>
      <c r="K66" s="798"/>
      <c r="L66" s="798"/>
      <c r="M66" s="798"/>
      <c r="N66" s="798"/>
      <c r="O66" s="798"/>
      <c r="P66" s="798"/>
      <c r="Q66" s="799"/>
    </row>
    <row r="67" spans="2:17" ht="16.2" thickBot="1">
      <c r="B67" s="801"/>
      <c r="C67" s="802"/>
      <c r="D67" s="802"/>
      <c r="E67" s="802"/>
      <c r="F67" s="802"/>
      <c r="G67" s="802"/>
      <c r="H67" s="802"/>
      <c r="I67" s="802"/>
      <c r="J67" s="802"/>
      <c r="K67" s="802"/>
      <c r="L67" s="802"/>
      <c r="M67" s="802"/>
      <c r="N67" s="802"/>
      <c r="O67" s="802"/>
      <c r="P67" s="802"/>
      <c r="Q67" s="803"/>
    </row>
    <row r="68" spans="2:17">
      <c r="B68" s="804" t="s">
        <v>44</v>
      </c>
      <c r="C68" s="805"/>
      <c r="D68" s="805"/>
      <c r="E68" s="805"/>
      <c r="F68" s="805"/>
      <c r="G68" s="805"/>
      <c r="H68" s="805"/>
      <c r="I68" s="805"/>
      <c r="J68" s="805"/>
      <c r="K68" s="805"/>
      <c r="L68" s="805"/>
      <c r="M68" s="805"/>
      <c r="N68" s="805"/>
      <c r="O68" s="805"/>
      <c r="P68" s="805"/>
      <c r="Q68" s="806"/>
    </row>
    <row r="69" spans="2:17">
      <c r="B69" s="807"/>
      <c r="C69" s="808"/>
      <c r="D69" s="808"/>
      <c r="E69" s="808"/>
      <c r="F69" s="808"/>
      <c r="G69" s="808"/>
      <c r="H69" s="808"/>
      <c r="I69" s="808"/>
      <c r="J69" s="808"/>
      <c r="K69" s="808"/>
      <c r="L69" s="808"/>
      <c r="M69" s="808"/>
      <c r="N69" s="808"/>
      <c r="O69" s="808"/>
      <c r="P69" s="808"/>
      <c r="Q69" s="809"/>
    </row>
    <row r="70" spans="2:17">
      <c r="B70" s="907" t="s">
        <v>318</v>
      </c>
      <c r="C70" s="908"/>
      <c r="D70" s="908"/>
      <c r="E70" s="908"/>
      <c r="F70" s="908"/>
      <c r="G70" s="908"/>
      <c r="H70" s="908"/>
      <c r="I70" s="908"/>
      <c r="J70" s="908"/>
      <c r="K70" s="908"/>
      <c r="L70" s="908"/>
      <c r="M70" s="908"/>
      <c r="N70" s="908"/>
      <c r="O70" s="908"/>
      <c r="P70" s="908"/>
      <c r="Q70" s="909"/>
    </row>
    <row r="71" spans="2:17" ht="23.1" customHeight="1" thickBot="1">
      <c r="B71" s="907"/>
      <c r="C71" s="908"/>
      <c r="D71" s="908"/>
      <c r="E71" s="908"/>
      <c r="F71" s="908"/>
      <c r="G71" s="908"/>
      <c r="H71" s="908"/>
      <c r="I71" s="908"/>
      <c r="J71" s="908"/>
      <c r="K71" s="908"/>
      <c r="L71" s="908"/>
      <c r="M71" s="908"/>
      <c r="N71" s="908"/>
      <c r="O71" s="908"/>
      <c r="P71" s="908"/>
      <c r="Q71" s="909"/>
    </row>
    <row r="72" spans="2:17" ht="18.600000000000001" thickBot="1">
      <c r="B72" s="910" t="str">
        <f>"Total unburdened material cost for this work package = $" &amp;'Procurement $ by  Work Package'!D7</f>
        <v>Total unburdened material cost for this work package = $65000</v>
      </c>
      <c r="C72" s="911"/>
      <c r="D72" s="911"/>
      <c r="E72" s="911"/>
      <c r="F72" s="911"/>
      <c r="G72" s="911"/>
      <c r="H72" s="911"/>
      <c r="I72" s="912"/>
      <c r="J72" s="647"/>
      <c r="K72" s="647"/>
      <c r="L72" s="647"/>
      <c r="M72" s="647"/>
      <c r="N72" s="647"/>
      <c r="O72" s="647"/>
      <c r="P72" s="647"/>
      <c r="Q72" s="648"/>
    </row>
    <row r="73" spans="2:17" ht="18.600000000000001" thickBot="1">
      <c r="B73" s="649"/>
      <c r="C73" s="650"/>
      <c r="D73" s="650"/>
      <c r="E73" s="650"/>
      <c r="F73" s="650"/>
      <c r="G73" s="650"/>
      <c r="H73" s="650"/>
      <c r="I73" s="650"/>
      <c r="J73" s="650"/>
      <c r="K73" s="650"/>
      <c r="L73" s="650"/>
      <c r="M73" s="650"/>
      <c r="N73" s="650"/>
      <c r="O73" s="650"/>
      <c r="P73" s="650"/>
      <c r="Q73" s="651"/>
    </row>
    <row r="74" spans="2:17">
      <c r="B74" s="804" t="s">
        <v>339</v>
      </c>
      <c r="C74" s="805"/>
      <c r="D74" s="805"/>
      <c r="E74" s="805"/>
      <c r="F74" s="805"/>
      <c r="G74" s="805"/>
      <c r="H74" s="805"/>
      <c r="I74" s="805"/>
      <c r="J74" s="805"/>
      <c r="K74" s="805"/>
      <c r="L74" s="805"/>
      <c r="M74" s="805"/>
      <c r="N74" s="805"/>
      <c r="O74" s="805"/>
      <c r="P74" s="805"/>
      <c r="Q74" s="806"/>
    </row>
    <row r="75" spans="2:17">
      <c r="B75" s="807"/>
      <c r="C75" s="808"/>
      <c r="D75" s="808"/>
      <c r="E75" s="808"/>
      <c r="F75" s="808"/>
      <c r="G75" s="808"/>
      <c r="H75" s="808"/>
      <c r="I75" s="808"/>
      <c r="J75" s="808"/>
      <c r="K75" s="808"/>
      <c r="L75" s="808"/>
      <c r="M75" s="808"/>
      <c r="N75" s="808"/>
      <c r="O75" s="808"/>
      <c r="P75" s="808"/>
      <c r="Q75" s="809"/>
    </row>
    <row r="76" spans="2:17">
      <c r="B76" s="886" t="s">
        <v>359</v>
      </c>
      <c r="C76" s="887"/>
      <c r="D76" s="887"/>
      <c r="E76" s="887"/>
      <c r="F76" s="887"/>
      <c r="G76" s="887"/>
      <c r="H76" s="887"/>
      <c r="I76" s="887"/>
      <c r="J76" s="887"/>
      <c r="K76" s="887"/>
      <c r="L76" s="887"/>
      <c r="M76" s="887"/>
      <c r="N76" s="887"/>
      <c r="O76" s="887"/>
      <c r="P76" s="887"/>
      <c r="Q76" s="888"/>
    </row>
    <row r="77" spans="2:17">
      <c r="B77" s="886"/>
      <c r="C77" s="887"/>
      <c r="D77" s="887"/>
      <c r="E77" s="887"/>
      <c r="F77" s="887"/>
      <c r="G77" s="887"/>
      <c r="H77" s="887"/>
      <c r="I77" s="887"/>
      <c r="J77" s="887"/>
      <c r="K77" s="887"/>
      <c r="L77" s="887"/>
      <c r="M77" s="887"/>
      <c r="N77" s="887"/>
      <c r="O77" s="887"/>
      <c r="P77" s="887"/>
      <c r="Q77" s="888"/>
    </row>
    <row r="78" spans="2:17">
      <c r="B78" s="886"/>
      <c r="C78" s="887"/>
      <c r="D78" s="887"/>
      <c r="E78" s="887"/>
      <c r="F78" s="887"/>
      <c r="G78" s="887"/>
      <c r="H78" s="887"/>
      <c r="I78" s="887"/>
      <c r="J78" s="887"/>
      <c r="K78" s="887"/>
      <c r="L78" s="887"/>
      <c r="M78" s="887"/>
      <c r="N78" s="887"/>
      <c r="O78" s="887"/>
      <c r="P78" s="887"/>
      <c r="Q78" s="888"/>
    </row>
    <row r="79" spans="2:17">
      <c r="B79" s="886"/>
      <c r="C79" s="887"/>
      <c r="D79" s="887"/>
      <c r="E79" s="887"/>
      <c r="F79" s="887"/>
      <c r="G79" s="887"/>
      <c r="H79" s="887"/>
      <c r="I79" s="887"/>
      <c r="J79" s="887"/>
      <c r="K79" s="887"/>
      <c r="L79" s="887"/>
      <c r="M79" s="887"/>
      <c r="N79" s="887"/>
      <c r="O79" s="887"/>
      <c r="P79" s="887"/>
      <c r="Q79" s="888"/>
    </row>
    <row r="80" spans="2:17">
      <c r="B80" s="886"/>
      <c r="C80" s="887"/>
      <c r="D80" s="887"/>
      <c r="E80" s="887"/>
      <c r="F80" s="887"/>
      <c r="G80" s="887"/>
      <c r="H80" s="887"/>
      <c r="I80" s="887"/>
      <c r="J80" s="887"/>
      <c r="K80" s="887"/>
      <c r="L80" s="887"/>
      <c r="M80" s="887"/>
      <c r="N80" s="887"/>
      <c r="O80" s="887"/>
      <c r="P80" s="887"/>
      <c r="Q80" s="888"/>
    </row>
    <row r="81" spans="2:17">
      <c r="B81" s="886"/>
      <c r="C81" s="887"/>
      <c r="D81" s="887"/>
      <c r="E81" s="887"/>
      <c r="F81" s="887"/>
      <c r="G81" s="887"/>
      <c r="H81" s="887"/>
      <c r="I81" s="887"/>
      <c r="J81" s="887"/>
      <c r="K81" s="887"/>
      <c r="L81" s="887"/>
      <c r="M81" s="887"/>
      <c r="N81" s="887"/>
      <c r="O81" s="887"/>
      <c r="P81" s="887"/>
      <c r="Q81" s="888"/>
    </row>
    <row r="82" spans="2:17" ht="16.2" thickBot="1">
      <c r="B82" s="886"/>
      <c r="C82" s="887"/>
      <c r="D82" s="887"/>
      <c r="E82" s="887"/>
      <c r="F82" s="887"/>
      <c r="G82" s="887"/>
      <c r="H82" s="887"/>
      <c r="I82" s="887"/>
      <c r="J82" s="887"/>
      <c r="K82" s="887"/>
      <c r="L82" s="887"/>
      <c r="M82" s="887"/>
      <c r="N82" s="887"/>
      <c r="O82" s="887"/>
      <c r="P82" s="887"/>
      <c r="Q82" s="888"/>
    </row>
    <row r="83" spans="2:17" ht="18">
      <c r="B83" s="494"/>
      <c r="C83" s="889" t="str">
        <f>"Bottoms Up Composite Labor estimate uncertainty for WBS #"  &amp;'Facility Support Cntrl Account'!B42 &amp; ": " &amp;'Facility Support Cntrl Account'!C42</f>
        <v>Bottoms Up Composite Labor estimate uncertainty for WBS #2.04.02.04:  IR Electronics Cooling Water Distribution System Work Package</v>
      </c>
      <c r="D83" s="890"/>
      <c r="E83" s="890"/>
      <c r="F83" s="890"/>
      <c r="G83" s="890"/>
      <c r="H83" s="890"/>
      <c r="I83" s="495"/>
      <c r="J83" s="890" t="s">
        <v>340</v>
      </c>
      <c r="K83" s="890"/>
      <c r="L83" s="496">
        <f>'Cryo Support Work Package'!CD20</f>
        <v>0.24999999999999992</v>
      </c>
      <c r="M83" s="365"/>
      <c r="N83" s="365"/>
      <c r="O83" s="365"/>
      <c r="P83" s="365"/>
      <c r="Q83" s="497"/>
    </row>
    <row r="84" spans="2:17" ht="18.600000000000001" thickBot="1">
      <c r="B84" s="494"/>
      <c r="C84" s="893"/>
      <c r="D84" s="894"/>
      <c r="E84" s="894"/>
      <c r="F84" s="894"/>
      <c r="G84" s="894"/>
      <c r="H84" s="894"/>
      <c r="I84" s="500"/>
      <c r="J84" s="894" t="s">
        <v>341</v>
      </c>
      <c r="K84" s="894"/>
      <c r="L84" s="501">
        <f>'Cryo Support Work Package'!CE20</f>
        <v>0.25</v>
      </c>
      <c r="M84" s="365"/>
      <c r="N84" s="365"/>
      <c r="O84" s="365"/>
      <c r="P84" s="365"/>
      <c r="Q84" s="497"/>
    </row>
    <row r="85" spans="2:17" ht="18.600000000000001" thickBot="1">
      <c r="B85" s="502"/>
      <c r="C85" s="503"/>
      <c r="D85" s="503"/>
      <c r="E85" s="503"/>
      <c r="F85" s="503"/>
      <c r="G85" s="503"/>
      <c r="H85" s="503"/>
      <c r="I85" s="503"/>
      <c r="J85" s="503"/>
      <c r="K85" s="503"/>
      <c r="L85" s="503"/>
      <c r="M85" s="503"/>
      <c r="N85" s="503"/>
      <c r="O85" s="503"/>
      <c r="P85" s="503"/>
      <c r="Q85" s="504"/>
    </row>
  </sheetData>
  <mergeCells count="31">
    <mergeCell ref="B48:Q53"/>
    <mergeCell ref="B54:Q55"/>
    <mergeCell ref="B56:Q67"/>
    <mergeCell ref="B46:Q47"/>
    <mergeCell ref="B8:F8"/>
    <mergeCell ref="G8:M8"/>
    <mergeCell ref="N8:Q8"/>
    <mergeCell ref="B9:F10"/>
    <mergeCell ref="G9:M10"/>
    <mergeCell ref="N9:Q10"/>
    <mergeCell ref="B12:Q12"/>
    <mergeCell ref="B13:Q19"/>
    <mergeCell ref="B20:Q20"/>
    <mergeCell ref="B33:Q33"/>
    <mergeCell ref="B34:Q45"/>
    <mergeCell ref="C11:F11"/>
    <mergeCell ref="F2:L7"/>
    <mergeCell ref="M2:M3"/>
    <mergeCell ref="N2:Q3"/>
    <mergeCell ref="M4:M5"/>
    <mergeCell ref="N4:Q5"/>
    <mergeCell ref="M6:M7"/>
    <mergeCell ref="N6:Q7"/>
    <mergeCell ref="C83:H84"/>
    <mergeCell ref="J83:K83"/>
    <mergeCell ref="J84:K84"/>
    <mergeCell ref="B68:Q69"/>
    <mergeCell ref="B70:Q71"/>
    <mergeCell ref="B72:I72"/>
    <mergeCell ref="B74:Q75"/>
    <mergeCell ref="B76:Q82"/>
  </mergeCells>
  <hyperlinks>
    <hyperlink ref="B34" location="'Cooling Water Work Package'!A1" display="(click here to see the details of the labor and material estimate for this Work Package)" xr:uid="{00000000-0004-0000-0700-000000000000}"/>
    <hyperlink ref="C34" location="'Cooling Water Work Package'!A1" display="'Cooling Water Work Package'!A1" xr:uid="{00000000-0004-0000-0700-000001000000}"/>
    <hyperlink ref="D34" location="'Cooling Water Work Package'!A1" display="'Cooling Water Work Package'!A1" xr:uid="{00000000-0004-0000-0700-000002000000}"/>
    <hyperlink ref="E34" location="'Cooling Water Work Package'!A1" display="'Cooling Water Work Package'!A1" xr:uid="{00000000-0004-0000-0700-000003000000}"/>
    <hyperlink ref="F34" location="'Cooling Water Work Package'!A1" display="'Cooling Water Work Package'!A1" xr:uid="{00000000-0004-0000-0700-000004000000}"/>
    <hyperlink ref="G34" location="'Cooling Water Work Package'!A1" display="'Cooling Water Work Package'!A1" xr:uid="{00000000-0004-0000-0700-000005000000}"/>
    <hyperlink ref="H34" location="'Cooling Water Work Package'!A1" display="'Cooling Water Work Package'!A1" xr:uid="{00000000-0004-0000-0700-000006000000}"/>
    <hyperlink ref="I34" location="'Cooling Water Work Package'!A1" display="'Cooling Water Work Package'!A1" xr:uid="{00000000-0004-0000-0700-000007000000}"/>
    <hyperlink ref="J34" location="'Cooling Water Work Package'!A1" display="'Cooling Water Work Package'!A1" xr:uid="{00000000-0004-0000-0700-000008000000}"/>
    <hyperlink ref="K34" location="'Cooling Water Work Package'!A1" display="'Cooling Water Work Package'!A1" xr:uid="{00000000-0004-0000-0700-000009000000}"/>
    <hyperlink ref="L34" location="'Cooling Water Work Package'!A1" display="'Cooling Water Work Package'!A1" xr:uid="{00000000-0004-0000-0700-00000A000000}"/>
    <hyperlink ref="M34" location="'Cooling Water Work Package'!A1" display="'Cooling Water Work Package'!A1" xr:uid="{00000000-0004-0000-0700-00000B000000}"/>
    <hyperlink ref="N34" location="'Cooling Water Work Package'!A1" display="'Cooling Water Work Package'!A1" xr:uid="{00000000-0004-0000-0700-00000C000000}"/>
    <hyperlink ref="O34" location="'Cooling Water Work Package'!A1" display="'Cooling Water Work Package'!A1" xr:uid="{00000000-0004-0000-0700-00000D000000}"/>
    <hyperlink ref="P34" location="'Cooling Water Work Package'!A1" display="'Cooling Water Work Package'!A1" xr:uid="{00000000-0004-0000-0700-00000E000000}"/>
    <hyperlink ref="Q34" location="'Cooling Water Work Package'!A1" display="'Cooling Water Work Package'!A1" xr:uid="{00000000-0004-0000-0700-00000F000000}"/>
    <hyperlink ref="B35" location="'Cooling Water Work Package'!A1" display="'Cooling Water Work Package'!A1" xr:uid="{00000000-0004-0000-0700-000010000000}"/>
    <hyperlink ref="C35" location="'Cooling Water Work Package'!A1" display="'Cooling Water Work Package'!A1" xr:uid="{00000000-0004-0000-0700-000011000000}"/>
    <hyperlink ref="D35" location="'Cooling Water Work Package'!A1" display="'Cooling Water Work Package'!A1" xr:uid="{00000000-0004-0000-0700-000012000000}"/>
    <hyperlink ref="E35" location="'Cooling Water Work Package'!A1" display="'Cooling Water Work Package'!A1" xr:uid="{00000000-0004-0000-0700-000013000000}"/>
    <hyperlink ref="F35" location="'Cooling Water Work Package'!A1" display="'Cooling Water Work Package'!A1" xr:uid="{00000000-0004-0000-0700-000014000000}"/>
    <hyperlink ref="G35" location="'Cooling Water Work Package'!A1" display="'Cooling Water Work Package'!A1" xr:uid="{00000000-0004-0000-0700-000015000000}"/>
    <hyperlink ref="H35" location="'Cooling Water Work Package'!A1" display="'Cooling Water Work Package'!A1" xr:uid="{00000000-0004-0000-0700-000016000000}"/>
    <hyperlink ref="I35" location="'Cooling Water Work Package'!A1" display="'Cooling Water Work Package'!A1" xr:uid="{00000000-0004-0000-0700-000017000000}"/>
    <hyperlink ref="J35" location="'Cooling Water Work Package'!A1" display="'Cooling Water Work Package'!A1" xr:uid="{00000000-0004-0000-0700-000018000000}"/>
    <hyperlink ref="K35" location="'Cooling Water Work Package'!A1" display="'Cooling Water Work Package'!A1" xr:uid="{00000000-0004-0000-0700-000019000000}"/>
    <hyperlink ref="L35" location="'Cooling Water Work Package'!A1" display="'Cooling Water Work Package'!A1" xr:uid="{00000000-0004-0000-0700-00001A000000}"/>
    <hyperlink ref="M35" location="'Cooling Water Work Package'!A1" display="'Cooling Water Work Package'!A1" xr:uid="{00000000-0004-0000-0700-00001B000000}"/>
    <hyperlink ref="N35" location="'Cooling Water Work Package'!A1" display="'Cooling Water Work Package'!A1" xr:uid="{00000000-0004-0000-0700-00001C000000}"/>
    <hyperlink ref="O35" location="'Cooling Water Work Package'!A1" display="'Cooling Water Work Package'!A1" xr:uid="{00000000-0004-0000-0700-00001D000000}"/>
    <hyperlink ref="P35" location="'Cooling Water Work Package'!A1" display="'Cooling Water Work Package'!A1" xr:uid="{00000000-0004-0000-0700-00001E000000}"/>
    <hyperlink ref="Q35" location="'Cooling Water Work Package'!A1" display="'Cooling Water Work Package'!A1" xr:uid="{00000000-0004-0000-0700-00001F000000}"/>
    <hyperlink ref="B36" location="'Cooling Water Work Package'!A1" display="'Cooling Water Work Package'!A1" xr:uid="{00000000-0004-0000-0700-000020000000}"/>
    <hyperlink ref="C36" location="'Cooling Water Work Package'!A1" display="'Cooling Water Work Package'!A1" xr:uid="{00000000-0004-0000-0700-000021000000}"/>
    <hyperlink ref="D36" location="'Cooling Water Work Package'!A1" display="'Cooling Water Work Package'!A1" xr:uid="{00000000-0004-0000-0700-000022000000}"/>
    <hyperlink ref="E36" location="'Cooling Water Work Package'!A1" display="'Cooling Water Work Package'!A1" xr:uid="{00000000-0004-0000-0700-000023000000}"/>
    <hyperlink ref="F36" location="'Cooling Water Work Package'!A1" display="'Cooling Water Work Package'!A1" xr:uid="{00000000-0004-0000-0700-000024000000}"/>
    <hyperlink ref="G36" location="'Cooling Water Work Package'!A1" display="'Cooling Water Work Package'!A1" xr:uid="{00000000-0004-0000-0700-000025000000}"/>
    <hyperlink ref="H36" location="'Cooling Water Work Package'!A1" display="'Cooling Water Work Package'!A1" xr:uid="{00000000-0004-0000-0700-000026000000}"/>
    <hyperlink ref="I36" location="'Cooling Water Work Package'!A1" display="'Cooling Water Work Package'!A1" xr:uid="{00000000-0004-0000-0700-000027000000}"/>
    <hyperlink ref="J36" location="'Cooling Water Work Package'!A1" display="'Cooling Water Work Package'!A1" xr:uid="{00000000-0004-0000-0700-000028000000}"/>
    <hyperlink ref="K36" location="'Cooling Water Work Package'!A1" display="'Cooling Water Work Package'!A1" xr:uid="{00000000-0004-0000-0700-000029000000}"/>
    <hyperlink ref="L36" location="'Cooling Water Work Package'!A1" display="'Cooling Water Work Package'!A1" xr:uid="{00000000-0004-0000-0700-00002A000000}"/>
    <hyperlink ref="M36" location="'Cooling Water Work Package'!A1" display="'Cooling Water Work Package'!A1" xr:uid="{00000000-0004-0000-0700-00002B000000}"/>
    <hyperlink ref="N36" location="'Cooling Water Work Package'!A1" display="'Cooling Water Work Package'!A1" xr:uid="{00000000-0004-0000-0700-00002C000000}"/>
    <hyperlink ref="O36" location="'Cooling Water Work Package'!A1" display="'Cooling Water Work Package'!A1" xr:uid="{00000000-0004-0000-0700-00002D000000}"/>
    <hyperlink ref="P36" location="'Cooling Water Work Package'!A1" display="'Cooling Water Work Package'!A1" xr:uid="{00000000-0004-0000-0700-00002E000000}"/>
    <hyperlink ref="Q36" location="'Cooling Water Work Package'!A1" display="'Cooling Water Work Package'!A1" xr:uid="{00000000-0004-0000-0700-00002F000000}"/>
    <hyperlink ref="B37" location="'Cooling Water Work Package'!A1" display="'Cooling Water Work Package'!A1" xr:uid="{00000000-0004-0000-0700-000030000000}"/>
    <hyperlink ref="C37" location="'Cooling Water Work Package'!A1" display="'Cooling Water Work Package'!A1" xr:uid="{00000000-0004-0000-0700-000031000000}"/>
    <hyperlink ref="D37" location="'Cooling Water Work Package'!A1" display="'Cooling Water Work Package'!A1" xr:uid="{00000000-0004-0000-0700-000032000000}"/>
    <hyperlink ref="E37" location="'Cooling Water Work Package'!A1" display="'Cooling Water Work Package'!A1" xr:uid="{00000000-0004-0000-0700-000033000000}"/>
    <hyperlink ref="F37" location="'Cooling Water Work Package'!A1" display="'Cooling Water Work Package'!A1" xr:uid="{00000000-0004-0000-0700-000034000000}"/>
    <hyperlink ref="G37" location="'Cooling Water Work Package'!A1" display="'Cooling Water Work Package'!A1" xr:uid="{00000000-0004-0000-0700-000035000000}"/>
    <hyperlink ref="H37" location="'Cooling Water Work Package'!A1" display="'Cooling Water Work Package'!A1" xr:uid="{00000000-0004-0000-0700-000036000000}"/>
    <hyperlink ref="I37" location="'Cooling Water Work Package'!A1" display="'Cooling Water Work Package'!A1" xr:uid="{00000000-0004-0000-0700-000037000000}"/>
    <hyperlink ref="J37" location="'Cooling Water Work Package'!A1" display="'Cooling Water Work Package'!A1" xr:uid="{00000000-0004-0000-0700-000038000000}"/>
    <hyperlink ref="K37" location="'Cooling Water Work Package'!A1" display="'Cooling Water Work Package'!A1" xr:uid="{00000000-0004-0000-0700-000039000000}"/>
    <hyperlink ref="L37" location="'Cooling Water Work Package'!A1" display="'Cooling Water Work Package'!A1" xr:uid="{00000000-0004-0000-0700-00003A000000}"/>
    <hyperlink ref="M37" location="'Cooling Water Work Package'!A1" display="'Cooling Water Work Package'!A1" xr:uid="{00000000-0004-0000-0700-00003B000000}"/>
    <hyperlink ref="N37" location="'Cooling Water Work Package'!A1" display="'Cooling Water Work Package'!A1" xr:uid="{00000000-0004-0000-0700-00003C000000}"/>
    <hyperlink ref="O37" location="'Cooling Water Work Package'!A1" display="'Cooling Water Work Package'!A1" xr:uid="{00000000-0004-0000-0700-00003D000000}"/>
    <hyperlink ref="P37" location="'Cooling Water Work Package'!A1" display="'Cooling Water Work Package'!A1" xr:uid="{00000000-0004-0000-0700-00003E000000}"/>
    <hyperlink ref="Q37" location="'Cooling Water Work Package'!A1" display="'Cooling Water Work Package'!A1" xr:uid="{00000000-0004-0000-0700-00003F000000}"/>
    <hyperlink ref="B38" location="'Cooling Water Work Package'!A1" display="'Cooling Water Work Package'!A1" xr:uid="{00000000-0004-0000-0700-000040000000}"/>
    <hyperlink ref="C38" location="'Cooling Water Work Package'!A1" display="'Cooling Water Work Package'!A1" xr:uid="{00000000-0004-0000-0700-000041000000}"/>
    <hyperlink ref="D38" location="'Cooling Water Work Package'!A1" display="'Cooling Water Work Package'!A1" xr:uid="{00000000-0004-0000-0700-000042000000}"/>
    <hyperlink ref="E38" location="'Cooling Water Work Package'!A1" display="'Cooling Water Work Package'!A1" xr:uid="{00000000-0004-0000-0700-000043000000}"/>
    <hyperlink ref="F38" location="'Cooling Water Work Package'!A1" display="'Cooling Water Work Package'!A1" xr:uid="{00000000-0004-0000-0700-000044000000}"/>
    <hyperlink ref="G38" location="'Cooling Water Work Package'!A1" display="'Cooling Water Work Package'!A1" xr:uid="{00000000-0004-0000-0700-000045000000}"/>
    <hyperlink ref="H38" location="'Cooling Water Work Package'!A1" display="'Cooling Water Work Package'!A1" xr:uid="{00000000-0004-0000-0700-000046000000}"/>
    <hyperlink ref="I38" location="'Cooling Water Work Package'!A1" display="'Cooling Water Work Package'!A1" xr:uid="{00000000-0004-0000-0700-000047000000}"/>
    <hyperlink ref="J38" location="'Cooling Water Work Package'!A1" display="'Cooling Water Work Package'!A1" xr:uid="{00000000-0004-0000-0700-000048000000}"/>
    <hyperlink ref="K38" location="'Cooling Water Work Package'!A1" display="'Cooling Water Work Package'!A1" xr:uid="{00000000-0004-0000-0700-000049000000}"/>
    <hyperlink ref="L38" location="'Cooling Water Work Package'!A1" display="'Cooling Water Work Package'!A1" xr:uid="{00000000-0004-0000-0700-00004A000000}"/>
    <hyperlink ref="M38" location="'Cooling Water Work Package'!A1" display="'Cooling Water Work Package'!A1" xr:uid="{00000000-0004-0000-0700-00004B000000}"/>
    <hyperlink ref="N38" location="'Cooling Water Work Package'!A1" display="'Cooling Water Work Package'!A1" xr:uid="{00000000-0004-0000-0700-00004C000000}"/>
    <hyperlink ref="O38" location="'Cooling Water Work Package'!A1" display="'Cooling Water Work Package'!A1" xr:uid="{00000000-0004-0000-0700-00004D000000}"/>
    <hyperlink ref="P38" location="'Cooling Water Work Package'!A1" display="'Cooling Water Work Package'!A1" xr:uid="{00000000-0004-0000-0700-00004E000000}"/>
    <hyperlink ref="Q38" location="'Cooling Water Work Package'!A1" display="'Cooling Water Work Package'!A1" xr:uid="{00000000-0004-0000-0700-00004F000000}"/>
    <hyperlink ref="B39" location="'Cooling Water Work Package'!A1" display="'Cooling Water Work Package'!A1" xr:uid="{00000000-0004-0000-0700-000050000000}"/>
    <hyperlink ref="C39" location="'Cooling Water Work Package'!A1" display="'Cooling Water Work Package'!A1" xr:uid="{00000000-0004-0000-0700-000051000000}"/>
    <hyperlink ref="D39" location="'Cooling Water Work Package'!A1" display="'Cooling Water Work Package'!A1" xr:uid="{00000000-0004-0000-0700-000052000000}"/>
    <hyperlink ref="E39" location="'Cooling Water Work Package'!A1" display="'Cooling Water Work Package'!A1" xr:uid="{00000000-0004-0000-0700-000053000000}"/>
    <hyperlink ref="F39" location="'Cooling Water Work Package'!A1" display="'Cooling Water Work Package'!A1" xr:uid="{00000000-0004-0000-0700-000054000000}"/>
    <hyperlink ref="G39" location="'Cooling Water Work Package'!A1" display="'Cooling Water Work Package'!A1" xr:uid="{00000000-0004-0000-0700-000055000000}"/>
    <hyperlink ref="H39" location="'Cooling Water Work Package'!A1" display="'Cooling Water Work Package'!A1" xr:uid="{00000000-0004-0000-0700-000056000000}"/>
    <hyperlink ref="I39" location="'Cooling Water Work Package'!A1" display="'Cooling Water Work Package'!A1" xr:uid="{00000000-0004-0000-0700-000057000000}"/>
    <hyperlink ref="J39" location="'Cooling Water Work Package'!A1" display="'Cooling Water Work Package'!A1" xr:uid="{00000000-0004-0000-0700-000058000000}"/>
    <hyperlink ref="K39" location="'Cooling Water Work Package'!A1" display="'Cooling Water Work Package'!A1" xr:uid="{00000000-0004-0000-0700-000059000000}"/>
    <hyperlink ref="L39" location="'Cooling Water Work Package'!A1" display="'Cooling Water Work Package'!A1" xr:uid="{00000000-0004-0000-0700-00005A000000}"/>
    <hyperlink ref="M39" location="'Cooling Water Work Package'!A1" display="'Cooling Water Work Package'!A1" xr:uid="{00000000-0004-0000-0700-00005B000000}"/>
    <hyperlink ref="N39" location="'Cooling Water Work Package'!A1" display="'Cooling Water Work Package'!A1" xr:uid="{00000000-0004-0000-0700-00005C000000}"/>
    <hyperlink ref="O39" location="'Cooling Water Work Package'!A1" display="'Cooling Water Work Package'!A1" xr:uid="{00000000-0004-0000-0700-00005D000000}"/>
    <hyperlink ref="P39" location="'Cooling Water Work Package'!A1" display="'Cooling Water Work Package'!A1" xr:uid="{00000000-0004-0000-0700-00005E000000}"/>
    <hyperlink ref="Q39" location="'Cooling Water Work Package'!A1" display="'Cooling Water Work Package'!A1" xr:uid="{00000000-0004-0000-0700-00005F000000}"/>
    <hyperlink ref="B40" location="'Cooling Water Work Package'!A1" display="'Cooling Water Work Package'!A1" xr:uid="{00000000-0004-0000-0700-000060000000}"/>
    <hyperlink ref="C40" location="'Cooling Water Work Package'!A1" display="'Cooling Water Work Package'!A1" xr:uid="{00000000-0004-0000-0700-000061000000}"/>
    <hyperlink ref="D40" location="'Cooling Water Work Package'!A1" display="'Cooling Water Work Package'!A1" xr:uid="{00000000-0004-0000-0700-000062000000}"/>
    <hyperlink ref="E40" location="'Cooling Water Work Package'!A1" display="'Cooling Water Work Package'!A1" xr:uid="{00000000-0004-0000-0700-000063000000}"/>
    <hyperlink ref="F40" location="'Cooling Water Work Package'!A1" display="'Cooling Water Work Package'!A1" xr:uid="{00000000-0004-0000-0700-000064000000}"/>
    <hyperlink ref="G40" location="'Cooling Water Work Package'!A1" display="'Cooling Water Work Package'!A1" xr:uid="{00000000-0004-0000-0700-000065000000}"/>
    <hyperlink ref="H40" location="'Cooling Water Work Package'!A1" display="'Cooling Water Work Package'!A1" xr:uid="{00000000-0004-0000-0700-000066000000}"/>
    <hyperlink ref="I40" location="'Cooling Water Work Package'!A1" display="'Cooling Water Work Package'!A1" xr:uid="{00000000-0004-0000-0700-000067000000}"/>
    <hyperlink ref="J40" location="'Cooling Water Work Package'!A1" display="'Cooling Water Work Package'!A1" xr:uid="{00000000-0004-0000-0700-000068000000}"/>
    <hyperlink ref="K40" location="'Cooling Water Work Package'!A1" display="'Cooling Water Work Package'!A1" xr:uid="{00000000-0004-0000-0700-000069000000}"/>
    <hyperlink ref="L40" location="'Cooling Water Work Package'!A1" display="'Cooling Water Work Package'!A1" xr:uid="{00000000-0004-0000-0700-00006A000000}"/>
    <hyperlink ref="M40" location="'Cooling Water Work Package'!A1" display="'Cooling Water Work Package'!A1" xr:uid="{00000000-0004-0000-0700-00006B000000}"/>
    <hyperlink ref="N40" location="'Cooling Water Work Package'!A1" display="'Cooling Water Work Package'!A1" xr:uid="{00000000-0004-0000-0700-00006C000000}"/>
    <hyperlink ref="O40" location="'Cooling Water Work Package'!A1" display="'Cooling Water Work Package'!A1" xr:uid="{00000000-0004-0000-0700-00006D000000}"/>
    <hyperlink ref="P40" location="'Cooling Water Work Package'!A1" display="'Cooling Water Work Package'!A1" xr:uid="{00000000-0004-0000-0700-00006E000000}"/>
    <hyperlink ref="Q40" location="'Cooling Water Work Package'!A1" display="'Cooling Water Work Package'!A1" xr:uid="{00000000-0004-0000-0700-00006F000000}"/>
    <hyperlink ref="B41" location="'Cooling Water Work Package'!A1" display="'Cooling Water Work Package'!A1" xr:uid="{00000000-0004-0000-0700-000070000000}"/>
    <hyperlink ref="C41" location="'Cooling Water Work Package'!A1" display="'Cooling Water Work Package'!A1" xr:uid="{00000000-0004-0000-0700-000071000000}"/>
    <hyperlink ref="D41" location="'Cooling Water Work Package'!A1" display="'Cooling Water Work Package'!A1" xr:uid="{00000000-0004-0000-0700-000072000000}"/>
    <hyperlink ref="E41" location="'Cooling Water Work Package'!A1" display="'Cooling Water Work Package'!A1" xr:uid="{00000000-0004-0000-0700-000073000000}"/>
    <hyperlink ref="F41" location="'Cooling Water Work Package'!A1" display="'Cooling Water Work Package'!A1" xr:uid="{00000000-0004-0000-0700-000074000000}"/>
    <hyperlink ref="G41" location="'Cooling Water Work Package'!A1" display="'Cooling Water Work Package'!A1" xr:uid="{00000000-0004-0000-0700-000075000000}"/>
    <hyperlink ref="H41" location="'Cooling Water Work Package'!A1" display="'Cooling Water Work Package'!A1" xr:uid="{00000000-0004-0000-0700-000076000000}"/>
    <hyperlink ref="I41" location="'Cooling Water Work Package'!A1" display="'Cooling Water Work Package'!A1" xr:uid="{00000000-0004-0000-0700-000077000000}"/>
    <hyperlink ref="J41" location="'Cooling Water Work Package'!A1" display="'Cooling Water Work Package'!A1" xr:uid="{00000000-0004-0000-0700-000078000000}"/>
    <hyperlink ref="K41" location="'Cooling Water Work Package'!A1" display="'Cooling Water Work Package'!A1" xr:uid="{00000000-0004-0000-0700-000079000000}"/>
    <hyperlink ref="L41" location="'Cooling Water Work Package'!A1" display="'Cooling Water Work Package'!A1" xr:uid="{00000000-0004-0000-0700-00007A000000}"/>
    <hyperlink ref="M41" location="'Cooling Water Work Package'!A1" display="'Cooling Water Work Package'!A1" xr:uid="{00000000-0004-0000-0700-00007B000000}"/>
    <hyperlink ref="N41" location="'Cooling Water Work Package'!A1" display="'Cooling Water Work Package'!A1" xr:uid="{00000000-0004-0000-0700-00007C000000}"/>
    <hyperlink ref="O41" location="'Cooling Water Work Package'!A1" display="'Cooling Water Work Package'!A1" xr:uid="{00000000-0004-0000-0700-00007D000000}"/>
    <hyperlink ref="P41" location="'Cooling Water Work Package'!A1" display="'Cooling Water Work Package'!A1" xr:uid="{00000000-0004-0000-0700-00007E000000}"/>
    <hyperlink ref="Q41" location="'Cooling Water Work Package'!A1" display="'Cooling Water Work Package'!A1" xr:uid="{00000000-0004-0000-0700-00007F000000}"/>
    <hyperlink ref="B42" location="'Cooling Water Work Package'!A1" display="'Cooling Water Work Package'!A1" xr:uid="{00000000-0004-0000-0700-000080000000}"/>
    <hyperlink ref="C42" location="'Cooling Water Work Package'!A1" display="'Cooling Water Work Package'!A1" xr:uid="{00000000-0004-0000-0700-000081000000}"/>
    <hyperlink ref="D42" location="'Cooling Water Work Package'!A1" display="'Cooling Water Work Package'!A1" xr:uid="{00000000-0004-0000-0700-000082000000}"/>
    <hyperlink ref="E42" location="'Cooling Water Work Package'!A1" display="'Cooling Water Work Package'!A1" xr:uid="{00000000-0004-0000-0700-000083000000}"/>
    <hyperlink ref="F42" location="'Cooling Water Work Package'!A1" display="'Cooling Water Work Package'!A1" xr:uid="{00000000-0004-0000-0700-000084000000}"/>
    <hyperlink ref="G42" location="'Cooling Water Work Package'!A1" display="'Cooling Water Work Package'!A1" xr:uid="{00000000-0004-0000-0700-000085000000}"/>
    <hyperlink ref="H42" location="'Cooling Water Work Package'!A1" display="'Cooling Water Work Package'!A1" xr:uid="{00000000-0004-0000-0700-000086000000}"/>
    <hyperlink ref="I42" location="'Cooling Water Work Package'!A1" display="'Cooling Water Work Package'!A1" xr:uid="{00000000-0004-0000-0700-000087000000}"/>
    <hyperlink ref="J42" location="'Cooling Water Work Package'!A1" display="'Cooling Water Work Package'!A1" xr:uid="{00000000-0004-0000-0700-000088000000}"/>
    <hyperlink ref="K42" location="'Cooling Water Work Package'!A1" display="'Cooling Water Work Package'!A1" xr:uid="{00000000-0004-0000-0700-000089000000}"/>
    <hyperlink ref="L42" location="'Cooling Water Work Package'!A1" display="'Cooling Water Work Package'!A1" xr:uid="{00000000-0004-0000-0700-00008A000000}"/>
    <hyperlink ref="M42" location="'Cooling Water Work Package'!A1" display="'Cooling Water Work Package'!A1" xr:uid="{00000000-0004-0000-0700-00008B000000}"/>
    <hyperlink ref="N42" location="'Cooling Water Work Package'!A1" display="'Cooling Water Work Package'!A1" xr:uid="{00000000-0004-0000-0700-00008C000000}"/>
    <hyperlink ref="O42" location="'Cooling Water Work Package'!A1" display="'Cooling Water Work Package'!A1" xr:uid="{00000000-0004-0000-0700-00008D000000}"/>
    <hyperlink ref="P42" location="'Cooling Water Work Package'!A1" display="'Cooling Water Work Package'!A1" xr:uid="{00000000-0004-0000-0700-00008E000000}"/>
    <hyperlink ref="Q42" location="'Cooling Water Work Package'!A1" display="'Cooling Water Work Package'!A1" xr:uid="{00000000-0004-0000-0700-00008F000000}"/>
    <hyperlink ref="B43" location="'Cooling Water Work Package'!A1" display="'Cooling Water Work Package'!A1" xr:uid="{00000000-0004-0000-0700-000090000000}"/>
    <hyperlink ref="C43" location="'Cooling Water Work Package'!A1" display="'Cooling Water Work Package'!A1" xr:uid="{00000000-0004-0000-0700-000091000000}"/>
    <hyperlink ref="D43" location="'Cooling Water Work Package'!A1" display="'Cooling Water Work Package'!A1" xr:uid="{00000000-0004-0000-0700-000092000000}"/>
    <hyperlink ref="E43" location="'Cooling Water Work Package'!A1" display="'Cooling Water Work Package'!A1" xr:uid="{00000000-0004-0000-0700-000093000000}"/>
    <hyperlink ref="F43" location="'Cooling Water Work Package'!A1" display="'Cooling Water Work Package'!A1" xr:uid="{00000000-0004-0000-0700-000094000000}"/>
    <hyperlink ref="G43" location="'Cooling Water Work Package'!A1" display="'Cooling Water Work Package'!A1" xr:uid="{00000000-0004-0000-0700-000095000000}"/>
    <hyperlink ref="H43" location="'Cooling Water Work Package'!A1" display="'Cooling Water Work Package'!A1" xr:uid="{00000000-0004-0000-0700-000096000000}"/>
    <hyperlink ref="I43" location="'Cooling Water Work Package'!A1" display="'Cooling Water Work Package'!A1" xr:uid="{00000000-0004-0000-0700-000097000000}"/>
    <hyperlink ref="J43" location="'Cooling Water Work Package'!A1" display="'Cooling Water Work Package'!A1" xr:uid="{00000000-0004-0000-0700-000098000000}"/>
    <hyperlink ref="K43" location="'Cooling Water Work Package'!A1" display="'Cooling Water Work Package'!A1" xr:uid="{00000000-0004-0000-0700-000099000000}"/>
    <hyperlink ref="L43" location="'Cooling Water Work Package'!A1" display="'Cooling Water Work Package'!A1" xr:uid="{00000000-0004-0000-0700-00009A000000}"/>
    <hyperlink ref="M43" location="'Cooling Water Work Package'!A1" display="'Cooling Water Work Package'!A1" xr:uid="{00000000-0004-0000-0700-00009B000000}"/>
    <hyperlink ref="N43" location="'Cooling Water Work Package'!A1" display="'Cooling Water Work Package'!A1" xr:uid="{00000000-0004-0000-0700-00009C000000}"/>
    <hyperlink ref="O43" location="'Cooling Water Work Package'!A1" display="'Cooling Water Work Package'!A1" xr:uid="{00000000-0004-0000-0700-00009D000000}"/>
    <hyperlink ref="P43" location="'Cooling Water Work Package'!A1" display="'Cooling Water Work Package'!A1" xr:uid="{00000000-0004-0000-0700-00009E000000}"/>
    <hyperlink ref="Q43" location="'Cooling Water Work Package'!A1" display="'Cooling Water Work Package'!A1" xr:uid="{00000000-0004-0000-0700-00009F000000}"/>
    <hyperlink ref="B44" location="'Cooling Water Work Package'!A1" display="'Cooling Water Work Package'!A1" xr:uid="{00000000-0004-0000-0700-0000A0000000}"/>
    <hyperlink ref="C44" location="'Cooling Water Work Package'!A1" display="'Cooling Water Work Package'!A1" xr:uid="{00000000-0004-0000-0700-0000A1000000}"/>
    <hyperlink ref="D44" location="'Cooling Water Work Package'!A1" display="'Cooling Water Work Package'!A1" xr:uid="{00000000-0004-0000-0700-0000A2000000}"/>
    <hyperlink ref="E44" location="'Cooling Water Work Package'!A1" display="'Cooling Water Work Package'!A1" xr:uid="{00000000-0004-0000-0700-0000A3000000}"/>
    <hyperlink ref="F44" location="'Cooling Water Work Package'!A1" display="'Cooling Water Work Package'!A1" xr:uid="{00000000-0004-0000-0700-0000A4000000}"/>
    <hyperlink ref="G44" location="'Cooling Water Work Package'!A1" display="'Cooling Water Work Package'!A1" xr:uid="{00000000-0004-0000-0700-0000A5000000}"/>
    <hyperlink ref="H44" location="'Cooling Water Work Package'!A1" display="'Cooling Water Work Package'!A1" xr:uid="{00000000-0004-0000-0700-0000A6000000}"/>
    <hyperlink ref="I44" location="'Cooling Water Work Package'!A1" display="'Cooling Water Work Package'!A1" xr:uid="{00000000-0004-0000-0700-0000A7000000}"/>
    <hyperlink ref="J44" location="'Cooling Water Work Package'!A1" display="'Cooling Water Work Package'!A1" xr:uid="{00000000-0004-0000-0700-0000A8000000}"/>
    <hyperlink ref="K44" location="'Cooling Water Work Package'!A1" display="'Cooling Water Work Package'!A1" xr:uid="{00000000-0004-0000-0700-0000A9000000}"/>
    <hyperlink ref="L44" location="'Cooling Water Work Package'!A1" display="'Cooling Water Work Package'!A1" xr:uid="{00000000-0004-0000-0700-0000AA000000}"/>
    <hyperlink ref="M44" location="'Cooling Water Work Package'!A1" display="'Cooling Water Work Package'!A1" xr:uid="{00000000-0004-0000-0700-0000AB000000}"/>
    <hyperlink ref="N44" location="'Cooling Water Work Package'!A1" display="'Cooling Water Work Package'!A1" xr:uid="{00000000-0004-0000-0700-0000AC000000}"/>
    <hyperlink ref="O44" location="'Cooling Water Work Package'!A1" display="'Cooling Water Work Package'!A1" xr:uid="{00000000-0004-0000-0700-0000AD000000}"/>
    <hyperlink ref="P44" location="'Cooling Water Work Package'!A1" display="'Cooling Water Work Package'!A1" xr:uid="{00000000-0004-0000-0700-0000AE000000}"/>
    <hyperlink ref="Q44" location="'Cooling Water Work Package'!A1" display="'Cooling Water Work Package'!A1" xr:uid="{00000000-0004-0000-0700-0000AF000000}"/>
    <hyperlink ref="B45" location="'Cooling Water Work Package'!A1" display="'Cooling Water Work Package'!A1" xr:uid="{00000000-0004-0000-0700-0000B0000000}"/>
    <hyperlink ref="C45" location="'Cooling Water Work Package'!A1" display="'Cooling Water Work Package'!A1" xr:uid="{00000000-0004-0000-0700-0000B1000000}"/>
    <hyperlink ref="D45" location="'Cooling Water Work Package'!A1" display="'Cooling Water Work Package'!A1" xr:uid="{00000000-0004-0000-0700-0000B2000000}"/>
    <hyperlink ref="E45" location="'Cooling Water Work Package'!A1" display="'Cooling Water Work Package'!A1" xr:uid="{00000000-0004-0000-0700-0000B3000000}"/>
    <hyperlink ref="F45" location="'Cooling Water Work Package'!A1" display="'Cooling Water Work Package'!A1" xr:uid="{00000000-0004-0000-0700-0000B4000000}"/>
    <hyperlink ref="G45" location="'Cooling Water Work Package'!A1" display="'Cooling Water Work Package'!A1" xr:uid="{00000000-0004-0000-0700-0000B5000000}"/>
    <hyperlink ref="H45" location="'Cooling Water Work Package'!A1" display="'Cooling Water Work Package'!A1" xr:uid="{00000000-0004-0000-0700-0000B6000000}"/>
    <hyperlink ref="I45" location="'Cooling Water Work Package'!A1" display="'Cooling Water Work Package'!A1" xr:uid="{00000000-0004-0000-0700-0000B7000000}"/>
    <hyperlink ref="J45" location="'Cooling Water Work Package'!A1" display="'Cooling Water Work Package'!A1" xr:uid="{00000000-0004-0000-0700-0000B8000000}"/>
    <hyperlink ref="K45" location="'Cooling Water Work Package'!A1" display="'Cooling Water Work Package'!A1" xr:uid="{00000000-0004-0000-0700-0000B9000000}"/>
    <hyperlink ref="L45" location="'Cooling Water Work Package'!A1" display="'Cooling Water Work Package'!A1" xr:uid="{00000000-0004-0000-0700-0000BA000000}"/>
    <hyperlink ref="M45" location="'Cooling Water Work Package'!A1" display="'Cooling Water Work Package'!A1" xr:uid="{00000000-0004-0000-0700-0000BB000000}"/>
    <hyperlink ref="N45" location="'Cooling Water Work Package'!A1" display="'Cooling Water Work Package'!A1" xr:uid="{00000000-0004-0000-0700-0000BC000000}"/>
    <hyperlink ref="O45" location="'Cooling Water Work Package'!A1" display="'Cooling Water Work Package'!A1" xr:uid="{00000000-0004-0000-0700-0000BD000000}"/>
    <hyperlink ref="P45" location="'Cooling Water Work Package'!A1" display="'Cooling Water Work Package'!A1" xr:uid="{00000000-0004-0000-0700-0000BE000000}"/>
    <hyperlink ref="Q45" location="'Cooling Water Work Package'!A1" display="'Cooling Water Work Package'!A1" xr:uid="{00000000-0004-0000-0700-0000BF000000}"/>
    <hyperlink ref="C11" location="Navigation!A1" display="Return to Navigation Sheet" xr:uid="{00000000-0004-0000-0700-0000C0000000}"/>
    <hyperlink ref="D11" location="Navigation!A1" display="Return to Navigation Sheet" xr:uid="{00000000-0004-0000-0700-0000C1000000}"/>
    <hyperlink ref="E11" location="Navigation!A1" display="Return to Navigation Sheet" xr:uid="{00000000-0004-0000-0700-0000C2000000}"/>
    <hyperlink ref="F11" location="Navigation!A1" display="Return to Navigation Sheet" xr:uid="{00000000-0004-0000-07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6"/>
  <dimension ref="A1:Q91"/>
  <sheetViews>
    <sheetView zoomScale="60" zoomScaleNormal="60" workbookViewId="0">
      <selection activeCell="C11" sqref="C11:F11"/>
    </sheetView>
  </sheetViews>
  <sheetFormatPr defaultColWidth="10.8984375" defaultRowHeight="15.6"/>
  <cols>
    <col min="1" max="1" width="3.5" style="373" customWidth="1"/>
    <col min="2" max="2" width="5" style="373" customWidth="1"/>
    <col min="3" max="3" width="6.09765625" style="373" customWidth="1"/>
    <col min="4" max="4" width="15.5" style="373" customWidth="1"/>
    <col min="5" max="12" width="10.8984375" style="373"/>
    <col min="13" max="13" width="16" style="373" customWidth="1"/>
    <col min="14" max="16384" width="10.8984375" style="373"/>
  </cols>
  <sheetData>
    <row r="1" spans="1:17" ht="16.2" thickBot="1"/>
    <row r="2" spans="1:17" ht="26.1" customHeight="1">
      <c r="B2" s="374"/>
      <c r="C2" s="375"/>
      <c r="D2" s="375"/>
      <c r="E2" s="375"/>
      <c r="F2" s="855" t="s">
        <v>47</v>
      </c>
      <c r="G2" s="856"/>
      <c r="H2" s="856"/>
      <c r="I2" s="856"/>
      <c r="J2" s="856"/>
      <c r="K2" s="856"/>
      <c r="L2" s="857"/>
      <c r="M2" s="862" t="s">
        <v>25</v>
      </c>
      <c r="N2" s="864">
        <v>42818</v>
      </c>
      <c r="O2" s="865"/>
      <c r="P2" s="865"/>
      <c r="Q2" s="866"/>
    </row>
    <row r="3" spans="1:17" ht="15.9" customHeight="1" thickBot="1">
      <c r="B3" s="376"/>
      <c r="C3" s="377"/>
      <c r="D3" s="377"/>
      <c r="E3" s="377"/>
      <c r="F3" s="858"/>
      <c r="G3" s="859"/>
      <c r="H3" s="859"/>
      <c r="I3" s="859"/>
      <c r="J3" s="859"/>
      <c r="K3" s="859"/>
      <c r="L3" s="860"/>
      <c r="M3" s="863"/>
      <c r="N3" s="867"/>
      <c r="O3" s="867"/>
      <c r="P3" s="867"/>
      <c r="Q3" s="868"/>
    </row>
    <row r="4" spans="1:17" ht="18" customHeight="1">
      <c r="B4" s="376"/>
      <c r="C4" s="377"/>
      <c r="D4" s="377"/>
      <c r="E4" s="377"/>
      <c r="F4" s="858"/>
      <c r="G4" s="859"/>
      <c r="H4" s="859"/>
      <c r="I4" s="859"/>
      <c r="J4" s="859"/>
      <c r="K4" s="859"/>
      <c r="L4" s="860"/>
      <c r="M4" s="862" t="s">
        <v>26</v>
      </c>
      <c r="N4" s="865" t="s">
        <v>174</v>
      </c>
      <c r="O4" s="865"/>
      <c r="P4" s="865"/>
      <c r="Q4" s="866"/>
    </row>
    <row r="5" spans="1:17" ht="16.2" thickBot="1">
      <c r="B5" s="376"/>
      <c r="C5" s="377"/>
      <c r="D5" s="377"/>
      <c r="E5" s="377"/>
      <c r="F5" s="858"/>
      <c r="G5" s="859"/>
      <c r="H5" s="859"/>
      <c r="I5" s="859"/>
      <c r="J5" s="859"/>
      <c r="K5" s="859"/>
      <c r="L5" s="860"/>
      <c r="M5" s="869"/>
      <c r="N5" s="867"/>
      <c r="O5" s="867"/>
      <c r="P5" s="867"/>
      <c r="Q5" s="868"/>
    </row>
    <row r="6" spans="1:17" ht="21" customHeight="1">
      <c r="B6" s="376"/>
      <c r="C6" s="377"/>
      <c r="D6" s="377"/>
      <c r="E6" s="377"/>
      <c r="F6" s="858"/>
      <c r="G6" s="859"/>
      <c r="H6" s="859"/>
      <c r="I6" s="859"/>
      <c r="J6" s="859"/>
      <c r="K6" s="859"/>
      <c r="L6" s="859"/>
      <c r="M6" s="870" t="s">
        <v>27</v>
      </c>
      <c r="N6" s="872"/>
      <c r="O6" s="872"/>
      <c r="P6" s="872"/>
      <c r="Q6" s="873"/>
    </row>
    <row r="7" spans="1:17" ht="16.2" thickBot="1">
      <c r="B7" s="376"/>
      <c r="C7" s="377"/>
      <c r="D7" s="377"/>
      <c r="E7" s="377"/>
      <c r="F7" s="858"/>
      <c r="G7" s="861"/>
      <c r="H7" s="861"/>
      <c r="I7" s="861"/>
      <c r="J7" s="861"/>
      <c r="K7" s="861"/>
      <c r="L7" s="861"/>
      <c r="M7" s="871"/>
      <c r="N7" s="874"/>
      <c r="O7" s="874"/>
      <c r="P7" s="874"/>
      <c r="Q7" s="875"/>
    </row>
    <row r="8" spans="1:17" s="378" customFormat="1" ht="27" customHeight="1">
      <c r="B8" s="821" t="s">
        <v>29</v>
      </c>
      <c r="C8" s="822"/>
      <c r="D8" s="822"/>
      <c r="E8" s="822"/>
      <c r="F8" s="823"/>
      <c r="G8" s="821" t="s">
        <v>28</v>
      </c>
      <c r="H8" s="822"/>
      <c r="I8" s="822"/>
      <c r="J8" s="822"/>
      <c r="K8" s="822"/>
      <c r="L8" s="822"/>
      <c r="M8" s="837"/>
      <c r="N8" s="838" t="s">
        <v>30</v>
      </c>
      <c r="O8" s="839"/>
      <c r="P8" s="839"/>
      <c r="Q8" s="837"/>
    </row>
    <row r="9" spans="1:17" ht="24" customHeight="1">
      <c r="B9" s="840" t="str">
        <f>'Facility Support Cntrl Account'!C53</f>
        <v>IR/AH Safety Subsystems Components Work Package</v>
      </c>
      <c r="C9" s="841"/>
      <c r="D9" s="841"/>
      <c r="E9" s="841"/>
      <c r="F9" s="842"/>
      <c r="G9" s="840" t="str">
        <f>'Facility Support Cntrl Account'!B53</f>
        <v>2.04.02.05</v>
      </c>
      <c r="H9" s="841"/>
      <c r="I9" s="841"/>
      <c r="J9" s="841"/>
      <c r="K9" s="841"/>
      <c r="L9" s="841"/>
      <c r="M9" s="842"/>
      <c r="N9" s="849" t="s">
        <v>46</v>
      </c>
      <c r="O9" s="850"/>
      <c r="P9" s="850"/>
      <c r="Q9" s="851"/>
    </row>
    <row r="10" spans="1:17" ht="24" customHeight="1" thickBot="1">
      <c r="B10" s="843"/>
      <c r="C10" s="844"/>
      <c r="D10" s="844"/>
      <c r="E10" s="844"/>
      <c r="F10" s="845"/>
      <c r="G10" s="843"/>
      <c r="H10" s="844"/>
      <c r="I10" s="844"/>
      <c r="J10" s="844"/>
      <c r="K10" s="844"/>
      <c r="L10" s="844"/>
      <c r="M10" s="845"/>
      <c r="N10" s="852"/>
      <c r="O10" s="853"/>
      <c r="P10" s="853"/>
      <c r="Q10" s="854"/>
    </row>
    <row r="11" spans="1:17" ht="24" customHeight="1" thickBot="1">
      <c r="B11" s="457"/>
      <c r="C11" s="796" t="s">
        <v>313</v>
      </c>
      <c r="D11" s="796"/>
      <c r="E11" s="796"/>
      <c r="F11" s="796"/>
      <c r="G11" s="456"/>
      <c r="H11" s="456"/>
      <c r="I11" s="456"/>
      <c r="J11" s="456"/>
      <c r="K11" s="456"/>
      <c r="L11" s="456"/>
      <c r="M11" s="456"/>
      <c r="N11" s="458"/>
      <c r="O11" s="458"/>
      <c r="P11" s="458"/>
      <c r="Q11" s="459"/>
    </row>
    <row r="12" spans="1:17" s="378" customFormat="1" ht="27" customHeight="1">
      <c r="A12" s="373"/>
      <c r="B12" s="811" t="s">
        <v>31</v>
      </c>
      <c r="C12" s="812"/>
      <c r="D12" s="812"/>
      <c r="E12" s="812"/>
      <c r="F12" s="812"/>
      <c r="G12" s="812"/>
      <c r="H12" s="812"/>
      <c r="I12" s="812"/>
      <c r="J12" s="812"/>
      <c r="K12" s="812"/>
      <c r="L12" s="812"/>
      <c r="M12" s="812"/>
      <c r="N12" s="812"/>
      <c r="O12" s="812"/>
      <c r="P12" s="812"/>
      <c r="Q12" s="813"/>
    </row>
    <row r="13" spans="1:17" ht="26.1" customHeight="1">
      <c r="B13" s="920" t="s">
        <v>383</v>
      </c>
      <c r="C13" s="899"/>
      <c r="D13" s="899"/>
      <c r="E13" s="899"/>
      <c r="F13" s="899"/>
      <c r="G13" s="899"/>
      <c r="H13" s="899"/>
      <c r="I13" s="899"/>
      <c r="J13" s="899"/>
      <c r="K13" s="899"/>
      <c r="L13" s="899"/>
      <c r="M13" s="899"/>
      <c r="N13" s="899"/>
      <c r="O13" s="899"/>
      <c r="P13" s="899"/>
      <c r="Q13" s="900"/>
    </row>
    <row r="14" spans="1:17" ht="26.1" customHeight="1">
      <c r="B14" s="920"/>
      <c r="C14" s="899"/>
      <c r="D14" s="899"/>
      <c r="E14" s="899"/>
      <c r="F14" s="899"/>
      <c r="G14" s="899"/>
      <c r="H14" s="899"/>
      <c r="I14" s="899"/>
      <c r="J14" s="899"/>
      <c r="K14" s="899"/>
      <c r="L14" s="899"/>
      <c r="M14" s="899"/>
      <c r="N14" s="899"/>
      <c r="O14" s="899"/>
      <c r="P14" s="899"/>
      <c r="Q14" s="900"/>
    </row>
    <row r="15" spans="1:17" ht="26.1" customHeight="1">
      <c r="B15" s="920"/>
      <c r="C15" s="899"/>
      <c r="D15" s="899"/>
      <c r="E15" s="899"/>
      <c r="F15" s="899"/>
      <c r="G15" s="899"/>
      <c r="H15" s="899"/>
      <c r="I15" s="899"/>
      <c r="J15" s="899"/>
      <c r="K15" s="899"/>
      <c r="L15" s="899"/>
      <c r="M15" s="899"/>
      <c r="N15" s="899"/>
      <c r="O15" s="899"/>
      <c r="P15" s="899"/>
      <c r="Q15" s="900"/>
    </row>
    <row r="16" spans="1:17" ht="26.1" customHeight="1">
      <c r="B16" s="920"/>
      <c r="C16" s="899"/>
      <c r="D16" s="899"/>
      <c r="E16" s="899"/>
      <c r="F16" s="899"/>
      <c r="G16" s="899"/>
      <c r="H16" s="899"/>
      <c r="I16" s="899"/>
      <c r="J16" s="899"/>
      <c r="K16" s="899"/>
      <c r="L16" s="899"/>
      <c r="M16" s="899"/>
      <c r="N16" s="899"/>
      <c r="O16" s="899"/>
      <c r="P16" s="899"/>
      <c r="Q16" s="900"/>
    </row>
    <row r="17" spans="2:17" ht="26.1" customHeight="1">
      <c r="B17" s="920"/>
      <c r="C17" s="899"/>
      <c r="D17" s="899"/>
      <c r="E17" s="899"/>
      <c r="F17" s="899"/>
      <c r="G17" s="899"/>
      <c r="H17" s="899"/>
      <c r="I17" s="899"/>
      <c r="J17" s="899"/>
      <c r="K17" s="899"/>
      <c r="L17" s="899"/>
      <c r="M17" s="899"/>
      <c r="N17" s="899"/>
      <c r="O17" s="899"/>
      <c r="P17" s="899"/>
      <c r="Q17" s="900"/>
    </row>
    <row r="18" spans="2:17" ht="26.1" customHeight="1">
      <c r="B18" s="920"/>
      <c r="C18" s="899"/>
      <c r="D18" s="899"/>
      <c r="E18" s="899"/>
      <c r="F18" s="899"/>
      <c r="G18" s="899"/>
      <c r="H18" s="899"/>
      <c r="I18" s="899"/>
      <c r="J18" s="899"/>
      <c r="K18" s="899"/>
      <c r="L18" s="899"/>
      <c r="M18" s="899"/>
      <c r="N18" s="899"/>
      <c r="O18" s="899"/>
      <c r="P18" s="899"/>
      <c r="Q18" s="900"/>
    </row>
    <row r="19" spans="2:17" ht="26.1" customHeight="1">
      <c r="B19" s="898"/>
      <c r="C19" s="899"/>
      <c r="D19" s="899"/>
      <c r="E19" s="899"/>
      <c r="F19" s="899"/>
      <c r="G19" s="899"/>
      <c r="H19" s="899"/>
      <c r="I19" s="899"/>
      <c r="J19" s="899"/>
      <c r="K19" s="899"/>
      <c r="L19" s="899"/>
      <c r="M19" s="899"/>
      <c r="N19" s="899"/>
      <c r="O19" s="899"/>
      <c r="P19" s="899"/>
      <c r="Q19" s="900"/>
    </row>
    <row r="20" spans="2:17" ht="26.1" customHeight="1">
      <c r="B20" s="898"/>
      <c r="C20" s="899"/>
      <c r="D20" s="899"/>
      <c r="E20" s="899"/>
      <c r="F20" s="899"/>
      <c r="G20" s="899"/>
      <c r="H20" s="899"/>
      <c r="I20" s="899"/>
      <c r="J20" s="899"/>
      <c r="K20" s="899"/>
      <c r="L20" s="899"/>
      <c r="M20" s="899"/>
      <c r="N20" s="899"/>
      <c r="O20" s="899"/>
      <c r="P20" s="899"/>
      <c r="Q20" s="900"/>
    </row>
    <row r="21" spans="2:17" ht="26.1" customHeight="1">
      <c r="B21" s="898"/>
      <c r="C21" s="899"/>
      <c r="D21" s="899"/>
      <c r="E21" s="899"/>
      <c r="F21" s="899"/>
      <c r="G21" s="899"/>
      <c r="H21" s="899"/>
      <c r="I21" s="899"/>
      <c r="J21" s="899"/>
      <c r="K21" s="899"/>
      <c r="L21" s="899"/>
      <c r="M21" s="899"/>
      <c r="N21" s="899"/>
      <c r="O21" s="899"/>
      <c r="P21" s="899"/>
      <c r="Q21" s="900"/>
    </row>
    <row r="22" spans="2:17" ht="26.1" customHeight="1">
      <c r="B22" s="898"/>
      <c r="C22" s="899"/>
      <c r="D22" s="899"/>
      <c r="E22" s="899"/>
      <c r="F22" s="899"/>
      <c r="G22" s="899"/>
      <c r="H22" s="899"/>
      <c r="I22" s="899"/>
      <c r="J22" s="899"/>
      <c r="K22" s="899"/>
      <c r="L22" s="899"/>
      <c r="M22" s="899"/>
      <c r="N22" s="899"/>
      <c r="O22" s="899"/>
      <c r="P22" s="899"/>
      <c r="Q22" s="900"/>
    </row>
    <row r="23" spans="2:17" ht="26.1" customHeight="1">
      <c r="B23" s="898"/>
      <c r="C23" s="899"/>
      <c r="D23" s="899"/>
      <c r="E23" s="899"/>
      <c r="F23" s="899"/>
      <c r="G23" s="899"/>
      <c r="H23" s="899"/>
      <c r="I23" s="899"/>
      <c r="J23" s="899"/>
      <c r="K23" s="899"/>
      <c r="L23" s="899"/>
      <c r="M23" s="899"/>
      <c r="N23" s="899"/>
      <c r="O23" s="899"/>
      <c r="P23" s="899"/>
      <c r="Q23" s="900"/>
    </row>
    <row r="24" spans="2:17" ht="26.1" customHeight="1" thickBot="1">
      <c r="B24" s="921"/>
      <c r="C24" s="922"/>
      <c r="D24" s="922"/>
      <c r="E24" s="922"/>
      <c r="F24" s="922"/>
      <c r="G24" s="922"/>
      <c r="H24" s="922"/>
      <c r="I24" s="922"/>
      <c r="J24" s="922"/>
      <c r="K24" s="922"/>
      <c r="L24" s="922"/>
      <c r="M24" s="922"/>
      <c r="N24" s="922"/>
      <c r="O24" s="922"/>
      <c r="P24" s="922"/>
      <c r="Q24" s="923"/>
    </row>
    <row r="25" spans="2:17" s="378" customFormat="1" ht="27" customHeight="1">
      <c r="B25" s="821" t="s">
        <v>32</v>
      </c>
      <c r="C25" s="822"/>
      <c r="D25" s="822"/>
      <c r="E25" s="822"/>
      <c r="F25" s="822"/>
      <c r="G25" s="822"/>
      <c r="H25" s="822"/>
      <c r="I25" s="822"/>
      <c r="J25" s="822"/>
      <c r="K25" s="822"/>
      <c r="L25" s="822"/>
      <c r="M25" s="822"/>
      <c r="N25" s="822"/>
      <c r="O25" s="822"/>
      <c r="P25" s="822"/>
      <c r="Q25" s="823"/>
    </row>
    <row r="26" spans="2:17">
      <c r="B26" s="379"/>
      <c r="Q26" s="380"/>
    </row>
    <row r="27" spans="2:17">
      <c r="B27" s="379"/>
      <c r="Q27" s="380"/>
    </row>
    <row r="28" spans="2:17" ht="18.600000000000001" thickBot="1">
      <c r="B28" s="379"/>
      <c r="C28" s="18"/>
      <c r="D28" s="382" t="s">
        <v>33</v>
      </c>
      <c r="Q28" s="380"/>
    </row>
    <row r="29" spans="2:17" ht="18.600000000000001" thickBot="1">
      <c r="B29" s="379"/>
      <c r="C29" s="18"/>
      <c r="D29" s="382" t="s">
        <v>34</v>
      </c>
      <c r="Q29" s="380"/>
    </row>
    <row r="30" spans="2:17" ht="18.600000000000001" thickBot="1">
      <c r="B30" s="379"/>
      <c r="C30" s="18"/>
      <c r="D30" s="382" t="s">
        <v>35</v>
      </c>
      <c r="Q30" s="380"/>
    </row>
    <row r="31" spans="2:17" ht="18.600000000000001" thickBot="1">
      <c r="B31" s="379"/>
      <c r="C31" s="18"/>
      <c r="D31" s="382" t="s">
        <v>36</v>
      </c>
      <c r="Q31" s="380"/>
    </row>
    <row r="32" spans="2:17" ht="18.600000000000001" thickBot="1">
      <c r="B32" s="379"/>
      <c r="C32" s="18"/>
      <c r="D32" s="382" t="s">
        <v>37</v>
      </c>
      <c r="Q32" s="380"/>
    </row>
    <row r="33" spans="2:17" ht="18.600000000000001" thickBot="1">
      <c r="B33" s="379"/>
      <c r="C33" s="18" t="s">
        <v>45</v>
      </c>
      <c r="D33" s="382" t="s">
        <v>38</v>
      </c>
      <c r="Q33" s="380"/>
    </row>
    <row r="34" spans="2:17" ht="18.600000000000001" thickBot="1">
      <c r="B34" s="379"/>
      <c r="C34" s="18" t="s">
        <v>45</v>
      </c>
      <c r="D34" s="382" t="s">
        <v>39</v>
      </c>
      <c r="Q34" s="380"/>
    </row>
    <row r="35" spans="2:17" ht="18.600000000000001" thickBot="1">
      <c r="B35" s="379"/>
      <c r="C35" s="18"/>
      <c r="D35" s="382" t="s">
        <v>40</v>
      </c>
      <c r="Q35" s="380"/>
    </row>
    <row r="36" spans="2:17">
      <c r="B36" s="379"/>
      <c r="Q36" s="380"/>
    </row>
    <row r="37" spans="2:17" ht="16.2" thickBot="1">
      <c r="B37" s="383"/>
      <c r="C37" s="381"/>
      <c r="D37" s="381"/>
      <c r="E37" s="381"/>
      <c r="F37" s="381"/>
      <c r="G37" s="381"/>
      <c r="H37" s="381"/>
      <c r="I37" s="381"/>
      <c r="J37" s="381"/>
      <c r="K37" s="381"/>
      <c r="L37" s="381"/>
      <c r="M37" s="381"/>
      <c r="N37" s="381"/>
      <c r="O37" s="381"/>
      <c r="P37" s="381"/>
      <c r="Q37" s="384"/>
    </row>
    <row r="38" spans="2:17" s="378" customFormat="1" ht="26.1" customHeight="1">
      <c r="B38" s="821" t="s">
        <v>41</v>
      </c>
      <c r="C38" s="822"/>
      <c r="D38" s="822"/>
      <c r="E38" s="822"/>
      <c r="F38" s="822"/>
      <c r="G38" s="822"/>
      <c r="H38" s="822"/>
      <c r="I38" s="822"/>
      <c r="J38" s="822"/>
      <c r="K38" s="822"/>
      <c r="L38" s="822"/>
      <c r="M38" s="822"/>
      <c r="N38" s="822"/>
      <c r="O38" s="822"/>
      <c r="P38" s="822"/>
      <c r="Q38" s="823"/>
    </row>
    <row r="39" spans="2:17">
      <c r="B39" s="824" t="s">
        <v>172</v>
      </c>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c r="B42" s="827"/>
      <c r="C42" s="825"/>
      <c r="D42" s="825"/>
      <c r="E42" s="825"/>
      <c r="F42" s="825"/>
      <c r="G42" s="825"/>
      <c r="H42" s="825"/>
      <c r="I42" s="825"/>
      <c r="J42" s="825"/>
      <c r="K42" s="825"/>
      <c r="L42" s="825"/>
      <c r="M42" s="825"/>
      <c r="N42" s="825"/>
      <c r="O42" s="825"/>
      <c r="P42" s="825"/>
      <c r="Q42" s="826"/>
    </row>
    <row r="43" spans="2:17">
      <c r="B43" s="827"/>
      <c r="C43" s="825"/>
      <c r="D43" s="825"/>
      <c r="E43" s="825"/>
      <c r="F43" s="825"/>
      <c r="G43" s="825"/>
      <c r="H43" s="825"/>
      <c r="I43" s="825"/>
      <c r="J43" s="825"/>
      <c r="K43" s="825"/>
      <c r="L43" s="825"/>
      <c r="M43" s="825"/>
      <c r="N43" s="825"/>
      <c r="O43" s="825"/>
      <c r="P43" s="825"/>
      <c r="Q43" s="826"/>
    </row>
    <row r="44" spans="2:17">
      <c r="B44" s="827"/>
      <c r="C44" s="825"/>
      <c r="D44" s="825"/>
      <c r="E44" s="825"/>
      <c r="F44" s="825"/>
      <c r="G44" s="825"/>
      <c r="H44" s="825"/>
      <c r="I44" s="825"/>
      <c r="J44" s="825"/>
      <c r="K44" s="825"/>
      <c r="L44" s="825"/>
      <c r="M44" s="825"/>
      <c r="N44" s="825"/>
      <c r="O44" s="825"/>
      <c r="P44" s="825"/>
      <c r="Q44" s="826"/>
    </row>
    <row r="45" spans="2:17">
      <c r="B45" s="827"/>
      <c r="C45" s="825"/>
      <c r="D45" s="825"/>
      <c r="E45" s="825"/>
      <c r="F45" s="825"/>
      <c r="G45" s="825"/>
      <c r="H45" s="825"/>
      <c r="I45" s="825"/>
      <c r="J45" s="825"/>
      <c r="K45" s="825"/>
      <c r="L45" s="825"/>
      <c r="M45" s="825"/>
      <c r="N45" s="825"/>
      <c r="O45" s="825"/>
      <c r="P45" s="825"/>
      <c r="Q45" s="826"/>
    </row>
    <row r="46" spans="2:17">
      <c r="B46" s="827"/>
      <c r="C46" s="825"/>
      <c r="D46" s="825"/>
      <c r="E46" s="825"/>
      <c r="F46" s="825"/>
      <c r="G46" s="825"/>
      <c r="H46" s="825"/>
      <c r="I46" s="825"/>
      <c r="J46" s="825"/>
      <c r="K46" s="825"/>
      <c r="L46" s="825"/>
      <c r="M46" s="825"/>
      <c r="N46" s="825"/>
      <c r="O46" s="825"/>
      <c r="P46" s="825"/>
      <c r="Q46" s="826"/>
    </row>
    <row r="47" spans="2:17">
      <c r="B47" s="827"/>
      <c r="C47" s="825"/>
      <c r="D47" s="825"/>
      <c r="E47" s="825"/>
      <c r="F47" s="825"/>
      <c r="G47" s="825"/>
      <c r="H47" s="825"/>
      <c r="I47" s="825"/>
      <c r="J47" s="825"/>
      <c r="K47" s="825"/>
      <c r="L47" s="825"/>
      <c r="M47" s="825"/>
      <c r="N47" s="825"/>
      <c r="O47" s="825"/>
      <c r="P47" s="825"/>
      <c r="Q47" s="826"/>
    </row>
    <row r="48" spans="2:17">
      <c r="B48" s="827"/>
      <c r="C48" s="825"/>
      <c r="D48" s="825"/>
      <c r="E48" s="825"/>
      <c r="F48" s="825"/>
      <c r="G48" s="825"/>
      <c r="H48" s="825"/>
      <c r="I48" s="825"/>
      <c r="J48" s="825"/>
      <c r="K48" s="825"/>
      <c r="L48" s="825"/>
      <c r="M48" s="825"/>
      <c r="N48" s="825"/>
      <c r="O48" s="825"/>
      <c r="P48" s="825"/>
      <c r="Q48" s="826"/>
    </row>
    <row r="49" spans="2:17">
      <c r="B49" s="827"/>
      <c r="C49" s="825"/>
      <c r="D49" s="825"/>
      <c r="E49" s="825"/>
      <c r="F49" s="825"/>
      <c r="G49" s="825"/>
      <c r="H49" s="825"/>
      <c r="I49" s="825"/>
      <c r="J49" s="825"/>
      <c r="K49" s="825"/>
      <c r="L49" s="825"/>
      <c r="M49" s="825"/>
      <c r="N49" s="825"/>
      <c r="O49" s="825"/>
      <c r="P49" s="825"/>
      <c r="Q49" s="826"/>
    </row>
    <row r="50" spans="2:17" ht="16.2" thickBot="1">
      <c r="B50" s="828"/>
      <c r="C50" s="829"/>
      <c r="D50" s="829"/>
      <c r="E50" s="829"/>
      <c r="F50" s="829"/>
      <c r="G50" s="829"/>
      <c r="H50" s="829"/>
      <c r="I50" s="829"/>
      <c r="J50" s="829"/>
      <c r="K50" s="829"/>
      <c r="L50" s="829"/>
      <c r="M50" s="829"/>
      <c r="N50" s="829"/>
      <c r="O50" s="829"/>
      <c r="P50" s="829"/>
      <c r="Q50" s="830"/>
    </row>
    <row r="51" spans="2:17">
      <c r="B51" s="831" t="s">
        <v>42</v>
      </c>
      <c r="C51" s="832"/>
      <c r="D51" s="832"/>
      <c r="E51" s="832"/>
      <c r="F51" s="832"/>
      <c r="G51" s="832"/>
      <c r="H51" s="832"/>
      <c r="I51" s="832"/>
      <c r="J51" s="832"/>
      <c r="K51" s="832"/>
      <c r="L51" s="832"/>
      <c r="M51" s="832"/>
      <c r="N51" s="832"/>
      <c r="O51" s="832"/>
      <c r="P51" s="832"/>
      <c r="Q51" s="833"/>
    </row>
    <row r="52" spans="2:17">
      <c r="B52" s="834"/>
      <c r="C52" s="835"/>
      <c r="D52" s="835"/>
      <c r="E52" s="835"/>
      <c r="F52" s="835"/>
      <c r="G52" s="835"/>
      <c r="H52" s="835"/>
      <c r="I52" s="835"/>
      <c r="J52" s="835"/>
      <c r="K52" s="835"/>
      <c r="L52" s="835"/>
      <c r="M52" s="835"/>
      <c r="N52" s="835"/>
      <c r="O52" s="835"/>
      <c r="P52" s="835"/>
      <c r="Q52" s="836"/>
    </row>
    <row r="53" spans="2:17">
      <c r="B53" s="810" t="s">
        <v>182</v>
      </c>
      <c r="C53" s="798"/>
      <c r="D53" s="798"/>
      <c r="E53" s="798"/>
      <c r="F53" s="798"/>
      <c r="G53" s="798"/>
      <c r="H53" s="798"/>
      <c r="I53" s="798"/>
      <c r="J53" s="798"/>
      <c r="K53" s="798"/>
      <c r="L53" s="798"/>
      <c r="M53" s="798"/>
      <c r="N53" s="798"/>
      <c r="O53" s="798"/>
      <c r="P53" s="798"/>
      <c r="Q53" s="799"/>
    </row>
    <row r="54" spans="2:17">
      <c r="B54" s="800"/>
      <c r="C54" s="798"/>
      <c r="D54" s="798"/>
      <c r="E54" s="798"/>
      <c r="F54" s="798"/>
      <c r="G54" s="798"/>
      <c r="H54" s="798"/>
      <c r="I54" s="798"/>
      <c r="J54" s="798"/>
      <c r="K54" s="798"/>
      <c r="L54" s="798"/>
      <c r="M54" s="798"/>
      <c r="N54" s="798"/>
      <c r="O54" s="798"/>
      <c r="P54" s="798"/>
      <c r="Q54" s="799"/>
    </row>
    <row r="55" spans="2:17">
      <c r="B55" s="800"/>
      <c r="C55" s="798"/>
      <c r="D55" s="798"/>
      <c r="E55" s="798"/>
      <c r="F55" s="798"/>
      <c r="G55" s="798"/>
      <c r="H55" s="798"/>
      <c r="I55" s="798"/>
      <c r="J55" s="798"/>
      <c r="K55" s="798"/>
      <c r="L55" s="798"/>
      <c r="M55" s="798"/>
      <c r="N55" s="798"/>
      <c r="O55" s="798"/>
      <c r="P55" s="798"/>
      <c r="Q55" s="799"/>
    </row>
    <row r="56" spans="2:17">
      <c r="B56" s="800"/>
      <c r="C56" s="798"/>
      <c r="D56" s="798"/>
      <c r="E56" s="798"/>
      <c r="F56" s="798"/>
      <c r="G56" s="798"/>
      <c r="H56" s="798"/>
      <c r="I56" s="798"/>
      <c r="J56" s="798"/>
      <c r="K56" s="798"/>
      <c r="L56" s="798"/>
      <c r="M56" s="798"/>
      <c r="N56" s="798"/>
      <c r="O56" s="798"/>
      <c r="P56" s="798"/>
      <c r="Q56" s="799"/>
    </row>
    <row r="57" spans="2:17">
      <c r="B57" s="800"/>
      <c r="C57" s="798"/>
      <c r="D57" s="798"/>
      <c r="E57" s="798"/>
      <c r="F57" s="798"/>
      <c r="G57" s="798"/>
      <c r="H57" s="798"/>
      <c r="I57" s="798"/>
      <c r="J57" s="798"/>
      <c r="K57" s="798"/>
      <c r="L57" s="798"/>
      <c r="M57" s="798"/>
      <c r="N57" s="798"/>
      <c r="O57" s="798"/>
      <c r="P57" s="798"/>
      <c r="Q57" s="799"/>
    </row>
    <row r="58" spans="2:17">
      <c r="B58" s="800"/>
      <c r="C58" s="798"/>
      <c r="D58" s="798"/>
      <c r="E58" s="798"/>
      <c r="F58" s="798"/>
      <c r="G58" s="798"/>
      <c r="H58" s="798"/>
      <c r="I58" s="798"/>
      <c r="J58" s="798"/>
      <c r="K58" s="798"/>
      <c r="L58" s="798"/>
      <c r="M58" s="798"/>
      <c r="N58" s="798"/>
      <c r="O58" s="798"/>
      <c r="P58" s="798"/>
      <c r="Q58" s="799"/>
    </row>
    <row r="59" spans="2:17">
      <c r="B59" s="800"/>
      <c r="C59" s="798"/>
      <c r="D59" s="798"/>
      <c r="E59" s="798"/>
      <c r="F59" s="798"/>
      <c r="G59" s="798"/>
      <c r="H59" s="798"/>
      <c r="I59" s="798"/>
      <c r="J59" s="798"/>
      <c r="K59" s="798"/>
      <c r="L59" s="798"/>
      <c r="M59" s="798"/>
      <c r="N59" s="798"/>
      <c r="O59" s="798"/>
      <c r="P59" s="798"/>
      <c r="Q59" s="799"/>
    </row>
    <row r="60" spans="2:17">
      <c r="B60" s="800"/>
      <c r="C60" s="798"/>
      <c r="D60" s="798"/>
      <c r="E60" s="798"/>
      <c r="F60" s="798"/>
      <c r="G60" s="798"/>
      <c r="H60" s="798"/>
      <c r="I60" s="798"/>
      <c r="J60" s="798"/>
      <c r="K60" s="798"/>
      <c r="L60" s="798"/>
      <c r="M60" s="798"/>
      <c r="N60" s="798"/>
      <c r="O60" s="798"/>
      <c r="P60" s="798"/>
      <c r="Q60" s="799"/>
    </row>
    <row r="61" spans="2:17">
      <c r="B61" s="800"/>
      <c r="C61" s="798"/>
      <c r="D61" s="798"/>
      <c r="E61" s="798"/>
      <c r="F61" s="798"/>
      <c r="G61" s="798"/>
      <c r="H61" s="798"/>
      <c r="I61" s="798"/>
      <c r="J61" s="798"/>
      <c r="K61" s="798"/>
      <c r="L61" s="798"/>
      <c r="M61" s="798"/>
      <c r="N61" s="798"/>
      <c r="O61" s="798"/>
      <c r="P61" s="798"/>
      <c r="Q61" s="799"/>
    </row>
    <row r="62" spans="2:17">
      <c r="B62" s="800"/>
      <c r="C62" s="798"/>
      <c r="D62" s="798"/>
      <c r="E62" s="798"/>
      <c r="F62" s="798"/>
      <c r="G62" s="798"/>
      <c r="H62" s="798"/>
      <c r="I62" s="798"/>
      <c r="J62" s="798"/>
      <c r="K62" s="798"/>
      <c r="L62" s="798"/>
      <c r="M62" s="798"/>
      <c r="N62" s="798"/>
      <c r="O62" s="798"/>
      <c r="P62" s="798"/>
      <c r="Q62" s="799"/>
    </row>
    <row r="63" spans="2:17" ht="16.2" thickBot="1">
      <c r="B63" s="801"/>
      <c r="C63" s="802"/>
      <c r="D63" s="802"/>
      <c r="E63" s="802"/>
      <c r="F63" s="802"/>
      <c r="G63" s="802"/>
      <c r="H63" s="802"/>
      <c r="I63" s="802"/>
      <c r="J63" s="802"/>
      <c r="K63" s="802"/>
      <c r="L63" s="802"/>
      <c r="M63" s="802"/>
      <c r="N63" s="802"/>
      <c r="O63" s="802"/>
      <c r="P63" s="802"/>
      <c r="Q63" s="803"/>
    </row>
    <row r="64" spans="2:17">
      <c r="B64" s="804" t="s">
        <v>43</v>
      </c>
      <c r="C64" s="805"/>
      <c r="D64" s="805"/>
      <c r="E64" s="805"/>
      <c r="F64" s="805"/>
      <c r="G64" s="805"/>
      <c r="H64" s="805"/>
      <c r="I64" s="805"/>
      <c r="J64" s="805"/>
      <c r="K64" s="805"/>
      <c r="L64" s="805"/>
      <c r="M64" s="805"/>
      <c r="N64" s="805"/>
      <c r="O64" s="805"/>
      <c r="P64" s="805"/>
      <c r="Q64" s="806"/>
    </row>
    <row r="65" spans="2:17">
      <c r="B65" s="807"/>
      <c r="C65" s="808"/>
      <c r="D65" s="808"/>
      <c r="E65" s="808"/>
      <c r="F65" s="808"/>
      <c r="G65" s="808"/>
      <c r="H65" s="808"/>
      <c r="I65" s="808"/>
      <c r="J65" s="808"/>
      <c r="K65" s="808"/>
      <c r="L65" s="808"/>
      <c r="M65" s="808"/>
      <c r="N65" s="808"/>
      <c r="O65" s="808"/>
      <c r="P65" s="808"/>
      <c r="Q65" s="809"/>
    </row>
    <row r="66" spans="2:17" ht="24.9" customHeight="1">
      <c r="B66" s="800" t="s">
        <v>183</v>
      </c>
      <c r="C66" s="798"/>
      <c r="D66" s="798"/>
      <c r="E66" s="798"/>
      <c r="F66" s="798"/>
      <c r="G66" s="798"/>
      <c r="H66" s="798"/>
      <c r="I66" s="798"/>
      <c r="J66" s="798"/>
      <c r="K66" s="798"/>
      <c r="L66" s="798"/>
      <c r="M66" s="798"/>
      <c r="N66" s="798"/>
      <c r="O66" s="798"/>
      <c r="P66" s="798"/>
      <c r="Q66" s="799"/>
    </row>
    <row r="67" spans="2:17">
      <c r="B67" s="800"/>
      <c r="C67" s="798"/>
      <c r="D67" s="798"/>
      <c r="E67" s="798"/>
      <c r="F67" s="798"/>
      <c r="G67" s="798"/>
      <c r="H67" s="798"/>
      <c r="I67" s="798"/>
      <c r="J67" s="798"/>
      <c r="K67" s="798"/>
      <c r="L67" s="798"/>
      <c r="M67" s="798"/>
      <c r="N67" s="798"/>
      <c r="O67" s="798"/>
      <c r="P67" s="798"/>
      <c r="Q67" s="799"/>
    </row>
    <row r="68" spans="2:17">
      <c r="B68" s="800"/>
      <c r="C68" s="798"/>
      <c r="D68" s="798"/>
      <c r="E68" s="798"/>
      <c r="F68" s="798"/>
      <c r="G68" s="798"/>
      <c r="H68" s="798"/>
      <c r="I68" s="798"/>
      <c r="J68" s="798"/>
      <c r="K68" s="798"/>
      <c r="L68" s="798"/>
      <c r="M68" s="798"/>
      <c r="N68" s="798"/>
      <c r="O68" s="798"/>
      <c r="P68" s="798"/>
      <c r="Q68" s="799"/>
    </row>
    <row r="69" spans="2:17">
      <c r="B69" s="800"/>
      <c r="C69" s="798"/>
      <c r="D69" s="798"/>
      <c r="E69" s="798"/>
      <c r="F69" s="798"/>
      <c r="G69" s="798"/>
      <c r="H69" s="798"/>
      <c r="I69" s="798"/>
      <c r="J69" s="798"/>
      <c r="K69" s="798"/>
      <c r="L69" s="798"/>
      <c r="M69" s="798"/>
      <c r="N69" s="798"/>
      <c r="O69" s="798"/>
      <c r="P69" s="798"/>
      <c r="Q69" s="799"/>
    </row>
    <row r="70" spans="2:17">
      <c r="B70" s="800"/>
      <c r="C70" s="798"/>
      <c r="D70" s="798"/>
      <c r="E70" s="798"/>
      <c r="F70" s="798"/>
      <c r="G70" s="798"/>
      <c r="H70" s="798"/>
      <c r="I70" s="798"/>
      <c r="J70" s="798"/>
      <c r="K70" s="798"/>
      <c r="L70" s="798"/>
      <c r="M70" s="798"/>
      <c r="N70" s="798"/>
      <c r="O70" s="798"/>
      <c r="P70" s="798"/>
      <c r="Q70" s="799"/>
    </row>
    <row r="71" spans="2:17">
      <c r="B71" s="800"/>
      <c r="C71" s="798"/>
      <c r="D71" s="798"/>
      <c r="E71" s="798"/>
      <c r="F71" s="798"/>
      <c r="G71" s="798"/>
      <c r="H71" s="798"/>
      <c r="I71" s="798"/>
      <c r="J71" s="798"/>
      <c r="K71" s="798"/>
      <c r="L71" s="798"/>
      <c r="M71" s="798"/>
      <c r="N71" s="798"/>
      <c r="O71" s="798"/>
      <c r="P71" s="798"/>
      <c r="Q71" s="799"/>
    </row>
    <row r="72" spans="2:17" s="378" customFormat="1">
      <c r="B72" s="800"/>
      <c r="C72" s="798"/>
      <c r="D72" s="798"/>
      <c r="E72" s="798"/>
      <c r="F72" s="798"/>
      <c r="G72" s="798"/>
      <c r="H72" s="798"/>
      <c r="I72" s="798"/>
      <c r="J72" s="798"/>
      <c r="K72" s="798"/>
      <c r="L72" s="798"/>
      <c r="M72" s="798"/>
      <c r="N72" s="798"/>
      <c r="O72" s="798"/>
      <c r="P72" s="798"/>
      <c r="Q72" s="799"/>
    </row>
    <row r="73" spans="2:17" s="378" customFormat="1" ht="16.2" thickBot="1">
      <c r="B73" s="801"/>
      <c r="C73" s="802"/>
      <c r="D73" s="802"/>
      <c r="E73" s="802"/>
      <c r="F73" s="802"/>
      <c r="G73" s="802"/>
      <c r="H73" s="802"/>
      <c r="I73" s="802"/>
      <c r="J73" s="802"/>
      <c r="K73" s="802"/>
      <c r="L73" s="802"/>
      <c r="M73" s="802"/>
      <c r="N73" s="802"/>
      <c r="O73" s="802"/>
      <c r="P73" s="802"/>
      <c r="Q73" s="803"/>
    </row>
    <row r="74" spans="2:17">
      <c r="B74" s="804" t="s">
        <v>44</v>
      </c>
      <c r="C74" s="805"/>
      <c r="D74" s="805"/>
      <c r="E74" s="805"/>
      <c r="F74" s="805"/>
      <c r="G74" s="805"/>
      <c r="H74" s="805"/>
      <c r="I74" s="805"/>
      <c r="J74" s="805"/>
      <c r="K74" s="805"/>
      <c r="L74" s="805"/>
      <c r="M74" s="805"/>
      <c r="N74" s="805"/>
      <c r="O74" s="805"/>
      <c r="P74" s="805"/>
      <c r="Q74" s="806"/>
    </row>
    <row r="75" spans="2:17">
      <c r="B75" s="807"/>
      <c r="C75" s="808"/>
      <c r="D75" s="808"/>
      <c r="E75" s="808"/>
      <c r="F75" s="808"/>
      <c r="G75" s="808"/>
      <c r="H75" s="808"/>
      <c r="I75" s="808"/>
      <c r="J75" s="808"/>
      <c r="K75" s="808"/>
      <c r="L75" s="808"/>
      <c r="M75" s="808"/>
      <c r="N75" s="808"/>
      <c r="O75" s="808"/>
      <c r="P75" s="808"/>
      <c r="Q75" s="809"/>
    </row>
    <row r="76" spans="2:17">
      <c r="B76" s="907" t="s">
        <v>318</v>
      </c>
      <c r="C76" s="908"/>
      <c r="D76" s="908"/>
      <c r="E76" s="908"/>
      <c r="F76" s="908"/>
      <c r="G76" s="908"/>
      <c r="H76" s="908"/>
      <c r="I76" s="908"/>
      <c r="J76" s="908"/>
      <c r="K76" s="908"/>
      <c r="L76" s="908"/>
      <c r="M76" s="908"/>
      <c r="N76" s="908"/>
      <c r="O76" s="908"/>
      <c r="P76" s="908"/>
      <c r="Q76" s="909"/>
    </row>
    <row r="77" spans="2:17" ht="23.1" customHeight="1" thickBot="1">
      <c r="B77" s="907"/>
      <c r="C77" s="908"/>
      <c r="D77" s="908"/>
      <c r="E77" s="908"/>
      <c r="F77" s="908"/>
      <c r="G77" s="908"/>
      <c r="H77" s="908"/>
      <c r="I77" s="908"/>
      <c r="J77" s="908"/>
      <c r="K77" s="908"/>
      <c r="L77" s="908"/>
      <c r="M77" s="908"/>
      <c r="N77" s="908"/>
      <c r="O77" s="908"/>
      <c r="P77" s="908"/>
      <c r="Q77" s="909"/>
    </row>
    <row r="78" spans="2:17" ht="18.600000000000001" thickBot="1">
      <c r="B78" s="910" t="str">
        <f>"Total unburdened material cost for this work package = $" &amp;'Procurement $ by  Work Package'!D8</f>
        <v>Total unburdened material cost for this work package = $32000</v>
      </c>
      <c r="C78" s="911"/>
      <c r="D78" s="911"/>
      <c r="E78" s="911"/>
      <c r="F78" s="911"/>
      <c r="G78" s="911"/>
      <c r="H78" s="911"/>
      <c r="I78" s="912"/>
      <c r="J78" s="647"/>
      <c r="K78" s="647"/>
      <c r="L78" s="647"/>
      <c r="M78" s="647"/>
      <c r="N78" s="647"/>
      <c r="O78" s="647"/>
      <c r="P78" s="647"/>
      <c r="Q78" s="648"/>
    </row>
    <row r="79" spans="2:17" ht="18.600000000000001" thickBot="1">
      <c r="B79" s="649"/>
      <c r="C79" s="650"/>
      <c r="D79" s="650"/>
      <c r="E79" s="650"/>
      <c r="F79" s="650"/>
      <c r="G79" s="650"/>
      <c r="H79" s="650"/>
      <c r="I79" s="650"/>
      <c r="J79" s="650"/>
      <c r="K79" s="650"/>
      <c r="L79" s="650"/>
      <c r="M79" s="650"/>
      <c r="N79" s="650"/>
      <c r="O79" s="650"/>
      <c r="P79" s="650"/>
      <c r="Q79" s="651"/>
    </row>
    <row r="80" spans="2:17">
      <c r="B80" s="804" t="s">
        <v>339</v>
      </c>
      <c r="C80" s="805"/>
      <c r="D80" s="805"/>
      <c r="E80" s="805"/>
      <c r="F80" s="805"/>
      <c r="G80" s="805"/>
      <c r="H80" s="805"/>
      <c r="I80" s="805"/>
      <c r="J80" s="805"/>
      <c r="K80" s="805"/>
      <c r="L80" s="805"/>
      <c r="M80" s="805"/>
      <c r="N80" s="805"/>
      <c r="O80" s="805"/>
      <c r="P80" s="805"/>
      <c r="Q80" s="806"/>
    </row>
    <row r="81" spans="2:17">
      <c r="B81" s="807"/>
      <c r="C81" s="808"/>
      <c r="D81" s="808"/>
      <c r="E81" s="808"/>
      <c r="F81" s="808"/>
      <c r="G81" s="808"/>
      <c r="H81" s="808"/>
      <c r="I81" s="808"/>
      <c r="J81" s="808"/>
      <c r="K81" s="808"/>
      <c r="L81" s="808"/>
      <c r="M81" s="808"/>
      <c r="N81" s="808"/>
      <c r="O81" s="808"/>
      <c r="P81" s="808"/>
      <c r="Q81" s="809"/>
    </row>
    <row r="82" spans="2:17">
      <c r="B82" s="886" t="s">
        <v>359</v>
      </c>
      <c r="C82" s="887"/>
      <c r="D82" s="887"/>
      <c r="E82" s="887"/>
      <c r="F82" s="887"/>
      <c r="G82" s="887"/>
      <c r="H82" s="887"/>
      <c r="I82" s="887"/>
      <c r="J82" s="887"/>
      <c r="K82" s="887"/>
      <c r="L82" s="887"/>
      <c r="M82" s="887"/>
      <c r="N82" s="887"/>
      <c r="O82" s="887"/>
      <c r="P82" s="887"/>
      <c r="Q82" s="888"/>
    </row>
    <row r="83" spans="2:17">
      <c r="B83" s="886"/>
      <c r="C83" s="887"/>
      <c r="D83" s="887"/>
      <c r="E83" s="887"/>
      <c r="F83" s="887"/>
      <c r="G83" s="887"/>
      <c r="H83" s="887"/>
      <c r="I83" s="887"/>
      <c r="J83" s="887"/>
      <c r="K83" s="887"/>
      <c r="L83" s="887"/>
      <c r="M83" s="887"/>
      <c r="N83" s="887"/>
      <c r="O83" s="887"/>
      <c r="P83" s="887"/>
      <c r="Q83" s="888"/>
    </row>
    <row r="84" spans="2:17">
      <c r="B84" s="886"/>
      <c r="C84" s="887"/>
      <c r="D84" s="887"/>
      <c r="E84" s="887"/>
      <c r="F84" s="887"/>
      <c r="G84" s="887"/>
      <c r="H84" s="887"/>
      <c r="I84" s="887"/>
      <c r="J84" s="887"/>
      <c r="K84" s="887"/>
      <c r="L84" s="887"/>
      <c r="M84" s="887"/>
      <c r="N84" s="887"/>
      <c r="O84" s="887"/>
      <c r="P84" s="887"/>
      <c r="Q84" s="888"/>
    </row>
    <row r="85" spans="2:17">
      <c r="B85" s="886"/>
      <c r="C85" s="887"/>
      <c r="D85" s="887"/>
      <c r="E85" s="887"/>
      <c r="F85" s="887"/>
      <c r="G85" s="887"/>
      <c r="H85" s="887"/>
      <c r="I85" s="887"/>
      <c r="J85" s="887"/>
      <c r="K85" s="887"/>
      <c r="L85" s="887"/>
      <c r="M85" s="887"/>
      <c r="N85" s="887"/>
      <c r="O85" s="887"/>
      <c r="P85" s="887"/>
      <c r="Q85" s="888"/>
    </row>
    <row r="86" spans="2:17">
      <c r="B86" s="886"/>
      <c r="C86" s="887"/>
      <c r="D86" s="887"/>
      <c r="E86" s="887"/>
      <c r="F86" s="887"/>
      <c r="G86" s="887"/>
      <c r="H86" s="887"/>
      <c r="I86" s="887"/>
      <c r="J86" s="887"/>
      <c r="K86" s="887"/>
      <c r="L86" s="887"/>
      <c r="M86" s="887"/>
      <c r="N86" s="887"/>
      <c r="O86" s="887"/>
      <c r="P86" s="887"/>
      <c r="Q86" s="888"/>
    </row>
    <row r="87" spans="2:17">
      <c r="B87" s="886"/>
      <c r="C87" s="887"/>
      <c r="D87" s="887"/>
      <c r="E87" s="887"/>
      <c r="F87" s="887"/>
      <c r="G87" s="887"/>
      <c r="H87" s="887"/>
      <c r="I87" s="887"/>
      <c r="J87" s="887"/>
      <c r="K87" s="887"/>
      <c r="L87" s="887"/>
      <c r="M87" s="887"/>
      <c r="N87" s="887"/>
      <c r="O87" s="887"/>
      <c r="P87" s="887"/>
      <c r="Q87" s="888"/>
    </row>
    <row r="88" spans="2:17" ht="16.2" thickBot="1">
      <c r="B88" s="886"/>
      <c r="C88" s="887"/>
      <c r="D88" s="887"/>
      <c r="E88" s="887"/>
      <c r="F88" s="887"/>
      <c r="G88" s="887"/>
      <c r="H88" s="887"/>
      <c r="I88" s="887"/>
      <c r="J88" s="887"/>
      <c r="K88" s="887"/>
      <c r="L88" s="887"/>
      <c r="M88" s="887"/>
      <c r="N88" s="887"/>
      <c r="O88" s="887"/>
      <c r="P88" s="887"/>
      <c r="Q88" s="888"/>
    </row>
    <row r="89" spans="2:17" ht="18">
      <c r="B89" s="494"/>
      <c r="C89" s="889" t="str">
        <f>"Bottoms Up Composite Labor estimate uncertainty for WBS #"  &amp;'Facility Support Cntrl Account'!B53 &amp; ": " &amp;'Facility Support Cntrl Account'!C53</f>
        <v>Bottoms Up Composite Labor estimate uncertainty for WBS #2.04.02.05: IR/AH Safety Subsystems Components Work Package</v>
      </c>
      <c r="D89" s="890"/>
      <c r="E89" s="890"/>
      <c r="F89" s="890"/>
      <c r="G89" s="890"/>
      <c r="H89" s="890"/>
      <c r="I89" s="495"/>
      <c r="J89" s="890" t="s">
        <v>340</v>
      </c>
      <c r="K89" s="890"/>
      <c r="L89" s="496">
        <f>'Cryo Support Work Package'!CD20</f>
        <v>0.24999999999999992</v>
      </c>
      <c r="M89" s="365"/>
      <c r="N89" s="365"/>
      <c r="O89" s="365"/>
      <c r="P89" s="365"/>
      <c r="Q89" s="497"/>
    </row>
    <row r="90" spans="2:17" ht="18.600000000000001" thickBot="1">
      <c r="B90" s="494"/>
      <c r="C90" s="893"/>
      <c r="D90" s="894"/>
      <c r="E90" s="894"/>
      <c r="F90" s="894"/>
      <c r="G90" s="894"/>
      <c r="H90" s="894"/>
      <c r="I90" s="500"/>
      <c r="J90" s="894" t="s">
        <v>341</v>
      </c>
      <c r="K90" s="894"/>
      <c r="L90" s="501">
        <f>'Cryo Support Work Package'!CE20</f>
        <v>0.25</v>
      </c>
      <c r="M90" s="365"/>
      <c r="N90" s="365"/>
      <c r="O90" s="365"/>
      <c r="P90" s="365"/>
      <c r="Q90" s="497"/>
    </row>
    <row r="91" spans="2:17" ht="18.600000000000001" thickBot="1">
      <c r="B91" s="502"/>
      <c r="C91" s="503"/>
      <c r="D91" s="503"/>
      <c r="E91" s="503"/>
      <c r="F91" s="503"/>
      <c r="G91" s="503"/>
      <c r="H91" s="503"/>
      <c r="I91" s="503"/>
      <c r="J91" s="503"/>
      <c r="K91" s="503"/>
      <c r="L91" s="503"/>
      <c r="M91" s="503"/>
      <c r="N91" s="503"/>
      <c r="O91" s="503"/>
      <c r="P91" s="503"/>
      <c r="Q91" s="504"/>
    </row>
  </sheetData>
  <mergeCells count="31">
    <mergeCell ref="F2:L7"/>
    <mergeCell ref="M2:M3"/>
    <mergeCell ref="N2:Q3"/>
    <mergeCell ref="M4:M5"/>
    <mergeCell ref="N4:Q5"/>
    <mergeCell ref="M6:M7"/>
    <mergeCell ref="N6:Q7"/>
    <mergeCell ref="B53:Q63"/>
    <mergeCell ref="B64:Q65"/>
    <mergeCell ref="B66:Q73"/>
    <mergeCell ref="B51:Q52"/>
    <mergeCell ref="B8:F8"/>
    <mergeCell ref="G8:M8"/>
    <mergeCell ref="N8:Q8"/>
    <mergeCell ref="B9:F10"/>
    <mergeCell ref="G9:M10"/>
    <mergeCell ref="N9:Q10"/>
    <mergeCell ref="B12:Q12"/>
    <mergeCell ref="B13:Q24"/>
    <mergeCell ref="B25:Q25"/>
    <mergeCell ref="B38:Q38"/>
    <mergeCell ref="B39:Q50"/>
    <mergeCell ref="C11:F11"/>
    <mergeCell ref="C89:H90"/>
    <mergeCell ref="J89:K89"/>
    <mergeCell ref="J90:K90"/>
    <mergeCell ref="B74:Q75"/>
    <mergeCell ref="B76:Q77"/>
    <mergeCell ref="B78:I78"/>
    <mergeCell ref="B80:Q81"/>
    <mergeCell ref="B82:Q88"/>
  </mergeCells>
  <hyperlinks>
    <hyperlink ref="B39" location="'Facility Safety Work Package'!A1" display="(click here to see the details of the labor and material estimate for this Work Package)" xr:uid="{00000000-0004-0000-0800-000000000000}"/>
    <hyperlink ref="C39" location="'Facility Safety Work Package'!A1" display="'Facility Safety Work Package'!A1" xr:uid="{00000000-0004-0000-0800-000001000000}"/>
    <hyperlink ref="D39" location="'Facility Safety Work Package'!A1" display="'Facility Safety Work Package'!A1" xr:uid="{00000000-0004-0000-0800-000002000000}"/>
    <hyperlink ref="E39" location="'Facility Safety Work Package'!A1" display="'Facility Safety Work Package'!A1" xr:uid="{00000000-0004-0000-0800-000003000000}"/>
    <hyperlink ref="F39" location="'Facility Safety Work Package'!A1" display="'Facility Safety Work Package'!A1" xr:uid="{00000000-0004-0000-0800-000004000000}"/>
    <hyperlink ref="G39" location="'Facility Safety Work Package'!A1" display="'Facility Safety Work Package'!A1" xr:uid="{00000000-0004-0000-0800-000005000000}"/>
    <hyperlink ref="H39" location="'Facility Safety Work Package'!A1" display="'Facility Safety Work Package'!A1" xr:uid="{00000000-0004-0000-0800-000006000000}"/>
    <hyperlink ref="I39" location="'Facility Safety Work Package'!A1" display="'Facility Safety Work Package'!A1" xr:uid="{00000000-0004-0000-0800-000007000000}"/>
    <hyperlink ref="J39" location="'Facility Safety Work Package'!A1" display="'Facility Safety Work Package'!A1" xr:uid="{00000000-0004-0000-0800-000008000000}"/>
    <hyperlink ref="K39" location="'Facility Safety Work Package'!A1" display="'Facility Safety Work Package'!A1" xr:uid="{00000000-0004-0000-0800-000009000000}"/>
    <hyperlink ref="L39" location="'Facility Safety Work Package'!A1" display="'Facility Safety Work Package'!A1" xr:uid="{00000000-0004-0000-0800-00000A000000}"/>
    <hyperlink ref="M39" location="'Facility Safety Work Package'!A1" display="'Facility Safety Work Package'!A1" xr:uid="{00000000-0004-0000-0800-00000B000000}"/>
    <hyperlink ref="N39" location="'Facility Safety Work Package'!A1" display="'Facility Safety Work Package'!A1" xr:uid="{00000000-0004-0000-0800-00000C000000}"/>
    <hyperlink ref="O39" location="'Facility Safety Work Package'!A1" display="'Facility Safety Work Package'!A1" xr:uid="{00000000-0004-0000-0800-00000D000000}"/>
    <hyperlink ref="P39" location="'Facility Safety Work Package'!A1" display="'Facility Safety Work Package'!A1" xr:uid="{00000000-0004-0000-0800-00000E000000}"/>
    <hyperlink ref="Q39" location="'Facility Safety Work Package'!A1" display="'Facility Safety Work Package'!A1" xr:uid="{00000000-0004-0000-0800-00000F000000}"/>
    <hyperlink ref="B40" location="'Facility Safety Work Package'!A1" display="'Facility Safety Work Package'!A1" xr:uid="{00000000-0004-0000-0800-000010000000}"/>
    <hyperlink ref="C40" location="'Facility Safety Work Package'!A1" display="'Facility Safety Work Package'!A1" xr:uid="{00000000-0004-0000-0800-000011000000}"/>
    <hyperlink ref="D40" location="'Facility Safety Work Package'!A1" display="'Facility Safety Work Package'!A1" xr:uid="{00000000-0004-0000-0800-000012000000}"/>
    <hyperlink ref="E40" location="'Facility Safety Work Package'!A1" display="'Facility Safety Work Package'!A1" xr:uid="{00000000-0004-0000-0800-000013000000}"/>
    <hyperlink ref="F40" location="'Facility Safety Work Package'!A1" display="'Facility Safety Work Package'!A1" xr:uid="{00000000-0004-0000-0800-000014000000}"/>
    <hyperlink ref="G40" location="'Facility Safety Work Package'!A1" display="'Facility Safety Work Package'!A1" xr:uid="{00000000-0004-0000-0800-000015000000}"/>
    <hyperlink ref="H40" location="'Facility Safety Work Package'!A1" display="'Facility Safety Work Package'!A1" xr:uid="{00000000-0004-0000-0800-000016000000}"/>
    <hyperlink ref="I40" location="'Facility Safety Work Package'!A1" display="'Facility Safety Work Package'!A1" xr:uid="{00000000-0004-0000-0800-000017000000}"/>
    <hyperlink ref="J40" location="'Facility Safety Work Package'!A1" display="'Facility Safety Work Package'!A1" xr:uid="{00000000-0004-0000-0800-000018000000}"/>
    <hyperlink ref="K40" location="'Facility Safety Work Package'!A1" display="'Facility Safety Work Package'!A1" xr:uid="{00000000-0004-0000-0800-000019000000}"/>
    <hyperlink ref="L40" location="'Facility Safety Work Package'!A1" display="'Facility Safety Work Package'!A1" xr:uid="{00000000-0004-0000-0800-00001A000000}"/>
    <hyperlink ref="M40" location="'Facility Safety Work Package'!A1" display="'Facility Safety Work Package'!A1" xr:uid="{00000000-0004-0000-0800-00001B000000}"/>
    <hyperlink ref="N40" location="'Facility Safety Work Package'!A1" display="'Facility Safety Work Package'!A1" xr:uid="{00000000-0004-0000-0800-00001C000000}"/>
    <hyperlink ref="O40" location="'Facility Safety Work Package'!A1" display="'Facility Safety Work Package'!A1" xr:uid="{00000000-0004-0000-0800-00001D000000}"/>
    <hyperlink ref="P40" location="'Facility Safety Work Package'!A1" display="'Facility Safety Work Package'!A1" xr:uid="{00000000-0004-0000-0800-00001E000000}"/>
    <hyperlink ref="Q40" location="'Facility Safety Work Package'!A1" display="'Facility Safety Work Package'!A1" xr:uid="{00000000-0004-0000-0800-00001F000000}"/>
    <hyperlink ref="B41" location="'Facility Safety Work Package'!A1" display="'Facility Safety Work Package'!A1" xr:uid="{00000000-0004-0000-0800-000020000000}"/>
    <hyperlink ref="C41" location="'Facility Safety Work Package'!A1" display="'Facility Safety Work Package'!A1" xr:uid="{00000000-0004-0000-0800-000021000000}"/>
    <hyperlink ref="D41" location="'Facility Safety Work Package'!A1" display="'Facility Safety Work Package'!A1" xr:uid="{00000000-0004-0000-0800-000022000000}"/>
    <hyperlink ref="E41" location="'Facility Safety Work Package'!A1" display="'Facility Safety Work Package'!A1" xr:uid="{00000000-0004-0000-0800-000023000000}"/>
    <hyperlink ref="F41" location="'Facility Safety Work Package'!A1" display="'Facility Safety Work Package'!A1" xr:uid="{00000000-0004-0000-0800-000024000000}"/>
    <hyperlink ref="G41" location="'Facility Safety Work Package'!A1" display="'Facility Safety Work Package'!A1" xr:uid="{00000000-0004-0000-0800-000025000000}"/>
    <hyperlink ref="H41" location="'Facility Safety Work Package'!A1" display="'Facility Safety Work Package'!A1" xr:uid="{00000000-0004-0000-0800-000026000000}"/>
    <hyperlink ref="I41" location="'Facility Safety Work Package'!A1" display="'Facility Safety Work Package'!A1" xr:uid="{00000000-0004-0000-0800-000027000000}"/>
    <hyperlink ref="J41" location="'Facility Safety Work Package'!A1" display="'Facility Safety Work Package'!A1" xr:uid="{00000000-0004-0000-0800-000028000000}"/>
    <hyperlink ref="K41" location="'Facility Safety Work Package'!A1" display="'Facility Safety Work Package'!A1" xr:uid="{00000000-0004-0000-0800-000029000000}"/>
    <hyperlink ref="L41" location="'Facility Safety Work Package'!A1" display="'Facility Safety Work Package'!A1" xr:uid="{00000000-0004-0000-0800-00002A000000}"/>
    <hyperlink ref="M41" location="'Facility Safety Work Package'!A1" display="'Facility Safety Work Package'!A1" xr:uid="{00000000-0004-0000-0800-00002B000000}"/>
    <hyperlink ref="N41" location="'Facility Safety Work Package'!A1" display="'Facility Safety Work Package'!A1" xr:uid="{00000000-0004-0000-0800-00002C000000}"/>
    <hyperlink ref="O41" location="'Facility Safety Work Package'!A1" display="'Facility Safety Work Package'!A1" xr:uid="{00000000-0004-0000-0800-00002D000000}"/>
    <hyperlink ref="P41" location="'Facility Safety Work Package'!A1" display="'Facility Safety Work Package'!A1" xr:uid="{00000000-0004-0000-0800-00002E000000}"/>
    <hyperlink ref="Q41" location="'Facility Safety Work Package'!A1" display="'Facility Safety Work Package'!A1" xr:uid="{00000000-0004-0000-0800-00002F000000}"/>
    <hyperlink ref="B42" location="'Facility Safety Work Package'!A1" display="'Facility Safety Work Package'!A1" xr:uid="{00000000-0004-0000-0800-000030000000}"/>
    <hyperlink ref="C42" location="'Facility Safety Work Package'!A1" display="'Facility Safety Work Package'!A1" xr:uid="{00000000-0004-0000-0800-000031000000}"/>
    <hyperlink ref="D42" location="'Facility Safety Work Package'!A1" display="'Facility Safety Work Package'!A1" xr:uid="{00000000-0004-0000-0800-000032000000}"/>
    <hyperlink ref="E42" location="'Facility Safety Work Package'!A1" display="'Facility Safety Work Package'!A1" xr:uid="{00000000-0004-0000-0800-000033000000}"/>
    <hyperlink ref="F42" location="'Facility Safety Work Package'!A1" display="'Facility Safety Work Package'!A1" xr:uid="{00000000-0004-0000-0800-000034000000}"/>
    <hyperlink ref="G42" location="'Facility Safety Work Package'!A1" display="'Facility Safety Work Package'!A1" xr:uid="{00000000-0004-0000-0800-000035000000}"/>
    <hyperlink ref="H42" location="'Facility Safety Work Package'!A1" display="'Facility Safety Work Package'!A1" xr:uid="{00000000-0004-0000-0800-000036000000}"/>
    <hyperlink ref="I42" location="'Facility Safety Work Package'!A1" display="'Facility Safety Work Package'!A1" xr:uid="{00000000-0004-0000-0800-000037000000}"/>
    <hyperlink ref="J42" location="'Facility Safety Work Package'!A1" display="'Facility Safety Work Package'!A1" xr:uid="{00000000-0004-0000-0800-000038000000}"/>
    <hyperlink ref="K42" location="'Facility Safety Work Package'!A1" display="'Facility Safety Work Package'!A1" xr:uid="{00000000-0004-0000-0800-000039000000}"/>
    <hyperlink ref="L42" location="'Facility Safety Work Package'!A1" display="'Facility Safety Work Package'!A1" xr:uid="{00000000-0004-0000-0800-00003A000000}"/>
    <hyperlink ref="M42" location="'Facility Safety Work Package'!A1" display="'Facility Safety Work Package'!A1" xr:uid="{00000000-0004-0000-0800-00003B000000}"/>
    <hyperlink ref="N42" location="'Facility Safety Work Package'!A1" display="'Facility Safety Work Package'!A1" xr:uid="{00000000-0004-0000-0800-00003C000000}"/>
    <hyperlink ref="O42" location="'Facility Safety Work Package'!A1" display="'Facility Safety Work Package'!A1" xr:uid="{00000000-0004-0000-0800-00003D000000}"/>
    <hyperlink ref="P42" location="'Facility Safety Work Package'!A1" display="'Facility Safety Work Package'!A1" xr:uid="{00000000-0004-0000-0800-00003E000000}"/>
    <hyperlink ref="Q42" location="'Facility Safety Work Package'!A1" display="'Facility Safety Work Package'!A1" xr:uid="{00000000-0004-0000-0800-00003F000000}"/>
    <hyperlink ref="B43" location="'Facility Safety Work Package'!A1" display="'Facility Safety Work Package'!A1" xr:uid="{00000000-0004-0000-0800-000040000000}"/>
    <hyperlink ref="C43" location="'Facility Safety Work Package'!A1" display="'Facility Safety Work Package'!A1" xr:uid="{00000000-0004-0000-0800-000041000000}"/>
    <hyperlink ref="D43" location="'Facility Safety Work Package'!A1" display="'Facility Safety Work Package'!A1" xr:uid="{00000000-0004-0000-0800-000042000000}"/>
    <hyperlink ref="E43" location="'Facility Safety Work Package'!A1" display="'Facility Safety Work Package'!A1" xr:uid="{00000000-0004-0000-0800-000043000000}"/>
    <hyperlink ref="F43" location="'Facility Safety Work Package'!A1" display="'Facility Safety Work Package'!A1" xr:uid="{00000000-0004-0000-0800-000044000000}"/>
    <hyperlink ref="G43" location="'Facility Safety Work Package'!A1" display="'Facility Safety Work Package'!A1" xr:uid="{00000000-0004-0000-0800-000045000000}"/>
    <hyperlink ref="H43" location="'Facility Safety Work Package'!A1" display="'Facility Safety Work Package'!A1" xr:uid="{00000000-0004-0000-0800-000046000000}"/>
    <hyperlink ref="I43" location="'Facility Safety Work Package'!A1" display="'Facility Safety Work Package'!A1" xr:uid="{00000000-0004-0000-0800-000047000000}"/>
    <hyperlink ref="J43" location="'Facility Safety Work Package'!A1" display="'Facility Safety Work Package'!A1" xr:uid="{00000000-0004-0000-0800-000048000000}"/>
    <hyperlink ref="K43" location="'Facility Safety Work Package'!A1" display="'Facility Safety Work Package'!A1" xr:uid="{00000000-0004-0000-0800-000049000000}"/>
    <hyperlink ref="L43" location="'Facility Safety Work Package'!A1" display="'Facility Safety Work Package'!A1" xr:uid="{00000000-0004-0000-0800-00004A000000}"/>
    <hyperlink ref="M43" location="'Facility Safety Work Package'!A1" display="'Facility Safety Work Package'!A1" xr:uid="{00000000-0004-0000-0800-00004B000000}"/>
    <hyperlink ref="N43" location="'Facility Safety Work Package'!A1" display="'Facility Safety Work Package'!A1" xr:uid="{00000000-0004-0000-0800-00004C000000}"/>
    <hyperlink ref="O43" location="'Facility Safety Work Package'!A1" display="'Facility Safety Work Package'!A1" xr:uid="{00000000-0004-0000-0800-00004D000000}"/>
    <hyperlink ref="P43" location="'Facility Safety Work Package'!A1" display="'Facility Safety Work Package'!A1" xr:uid="{00000000-0004-0000-0800-00004E000000}"/>
    <hyperlink ref="Q43" location="'Facility Safety Work Package'!A1" display="'Facility Safety Work Package'!A1" xr:uid="{00000000-0004-0000-0800-00004F000000}"/>
    <hyperlink ref="B44" location="'Facility Safety Work Package'!A1" display="'Facility Safety Work Package'!A1" xr:uid="{00000000-0004-0000-0800-000050000000}"/>
    <hyperlink ref="C44" location="'Facility Safety Work Package'!A1" display="'Facility Safety Work Package'!A1" xr:uid="{00000000-0004-0000-0800-000051000000}"/>
    <hyperlink ref="D44" location="'Facility Safety Work Package'!A1" display="'Facility Safety Work Package'!A1" xr:uid="{00000000-0004-0000-0800-000052000000}"/>
    <hyperlink ref="E44" location="'Facility Safety Work Package'!A1" display="'Facility Safety Work Package'!A1" xr:uid="{00000000-0004-0000-0800-000053000000}"/>
    <hyperlink ref="F44" location="'Facility Safety Work Package'!A1" display="'Facility Safety Work Package'!A1" xr:uid="{00000000-0004-0000-0800-000054000000}"/>
    <hyperlink ref="G44" location="'Facility Safety Work Package'!A1" display="'Facility Safety Work Package'!A1" xr:uid="{00000000-0004-0000-0800-000055000000}"/>
    <hyperlink ref="H44" location="'Facility Safety Work Package'!A1" display="'Facility Safety Work Package'!A1" xr:uid="{00000000-0004-0000-0800-000056000000}"/>
    <hyperlink ref="I44" location="'Facility Safety Work Package'!A1" display="'Facility Safety Work Package'!A1" xr:uid="{00000000-0004-0000-0800-000057000000}"/>
    <hyperlink ref="J44" location="'Facility Safety Work Package'!A1" display="'Facility Safety Work Package'!A1" xr:uid="{00000000-0004-0000-0800-000058000000}"/>
    <hyperlink ref="K44" location="'Facility Safety Work Package'!A1" display="'Facility Safety Work Package'!A1" xr:uid="{00000000-0004-0000-0800-000059000000}"/>
    <hyperlink ref="L44" location="'Facility Safety Work Package'!A1" display="'Facility Safety Work Package'!A1" xr:uid="{00000000-0004-0000-0800-00005A000000}"/>
    <hyperlink ref="M44" location="'Facility Safety Work Package'!A1" display="'Facility Safety Work Package'!A1" xr:uid="{00000000-0004-0000-0800-00005B000000}"/>
    <hyperlink ref="N44" location="'Facility Safety Work Package'!A1" display="'Facility Safety Work Package'!A1" xr:uid="{00000000-0004-0000-0800-00005C000000}"/>
    <hyperlink ref="O44" location="'Facility Safety Work Package'!A1" display="'Facility Safety Work Package'!A1" xr:uid="{00000000-0004-0000-0800-00005D000000}"/>
    <hyperlink ref="P44" location="'Facility Safety Work Package'!A1" display="'Facility Safety Work Package'!A1" xr:uid="{00000000-0004-0000-0800-00005E000000}"/>
    <hyperlink ref="Q44" location="'Facility Safety Work Package'!A1" display="'Facility Safety Work Package'!A1" xr:uid="{00000000-0004-0000-0800-00005F000000}"/>
    <hyperlink ref="B45" location="'Facility Safety Work Package'!A1" display="'Facility Safety Work Package'!A1" xr:uid="{00000000-0004-0000-0800-000060000000}"/>
    <hyperlink ref="C45" location="'Facility Safety Work Package'!A1" display="'Facility Safety Work Package'!A1" xr:uid="{00000000-0004-0000-0800-000061000000}"/>
    <hyperlink ref="D45" location="'Facility Safety Work Package'!A1" display="'Facility Safety Work Package'!A1" xr:uid="{00000000-0004-0000-0800-000062000000}"/>
    <hyperlink ref="E45" location="'Facility Safety Work Package'!A1" display="'Facility Safety Work Package'!A1" xr:uid="{00000000-0004-0000-0800-000063000000}"/>
    <hyperlink ref="F45" location="'Facility Safety Work Package'!A1" display="'Facility Safety Work Package'!A1" xr:uid="{00000000-0004-0000-0800-000064000000}"/>
    <hyperlink ref="G45" location="'Facility Safety Work Package'!A1" display="'Facility Safety Work Package'!A1" xr:uid="{00000000-0004-0000-0800-000065000000}"/>
    <hyperlink ref="H45" location="'Facility Safety Work Package'!A1" display="'Facility Safety Work Package'!A1" xr:uid="{00000000-0004-0000-0800-000066000000}"/>
    <hyperlink ref="I45" location="'Facility Safety Work Package'!A1" display="'Facility Safety Work Package'!A1" xr:uid="{00000000-0004-0000-0800-000067000000}"/>
    <hyperlink ref="J45" location="'Facility Safety Work Package'!A1" display="'Facility Safety Work Package'!A1" xr:uid="{00000000-0004-0000-0800-000068000000}"/>
    <hyperlink ref="K45" location="'Facility Safety Work Package'!A1" display="'Facility Safety Work Package'!A1" xr:uid="{00000000-0004-0000-0800-000069000000}"/>
    <hyperlink ref="L45" location="'Facility Safety Work Package'!A1" display="'Facility Safety Work Package'!A1" xr:uid="{00000000-0004-0000-0800-00006A000000}"/>
    <hyperlink ref="M45" location="'Facility Safety Work Package'!A1" display="'Facility Safety Work Package'!A1" xr:uid="{00000000-0004-0000-0800-00006B000000}"/>
    <hyperlink ref="N45" location="'Facility Safety Work Package'!A1" display="'Facility Safety Work Package'!A1" xr:uid="{00000000-0004-0000-0800-00006C000000}"/>
    <hyperlink ref="O45" location="'Facility Safety Work Package'!A1" display="'Facility Safety Work Package'!A1" xr:uid="{00000000-0004-0000-0800-00006D000000}"/>
    <hyperlink ref="P45" location="'Facility Safety Work Package'!A1" display="'Facility Safety Work Package'!A1" xr:uid="{00000000-0004-0000-0800-00006E000000}"/>
    <hyperlink ref="Q45" location="'Facility Safety Work Package'!A1" display="'Facility Safety Work Package'!A1" xr:uid="{00000000-0004-0000-0800-00006F000000}"/>
    <hyperlink ref="B46" location="'Facility Safety Work Package'!A1" display="'Facility Safety Work Package'!A1" xr:uid="{00000000-0004-0000-0800-000070000000}"/>
    <hyperlink ref="C46" location="'Facility Safety Work Package'!A1" display="'Facility Safety Work Package'!A1" xr:uid="{00000000-0004-0000-0800-000071000000}"/>
    <hyperlink ref="D46" location="'Facility Safety Work Package'!A1" display="'Facility Safety Work Package'!A1" xr:uid="{00000000-0004-0000-0800-000072000000}"/>
    <hyperlink ref="E46" location="'Facility Safety Work Package'!A1" display="'Facility Safety Work Package'!A1" xr:uid="{00000000-0004-0000-0800-000073000000}"/>
    <hyperlink ref="F46" location="'Facility Safety Work Package'!A1" display="'Facility Safety Work Package'!A1" xr:uid="{00000000-0004-0000-0800-000074000000}"/>
    <hyperlink ref="G46" location="'Facility Safety Work Package'!A1" display="'Facility Safety Work Package'!A1" xr:uid="{00000000-0004-0000-0800-000075000000}"/>
    <hyperlink ref="H46" location="'Facility Safety Work Package'!A1" display="'Facility Safety Work Package'!A1" xr:uid="{00000000-0004-0000-0800-000076000000}"/>
    <hyperlink ref="I46" location="'Facility Safety Work Package'!A1" display="'Facility Safety Work Package'!A1" xr:uid="{00000000-0004-0000-0800-000077000000}"/>
    <hyperlink ref="J46" location="'Facility Safety Work Package'!A1" display="'Facility Safety Work Package'!A1" xr:uid="{00000000-0004-0000-0800-000078000000}"/>
    <hyperlink ref="K46" location="'Facility Safety Work Package'!A1" display="'Facility Safety Work Package'!A1" xr:uid="{00000000-0004-0000-0800-000079000000}"/>
    <hyperlink ref="L46" location="'Facility Safety Work Package'!A1" display="'Facility Safety Work Package'!A1" xr:uid="{00000000-0004-0000-0800-00007A000000}"/>
    <hyperlink ref="M46" location="'Facility Safety Work Package'!A1" display="'Facility Safety Work Package'!A1" xr:uid="{00000000-0004-0000-0800-00007B000000}"/>
    <hyperlink ref="N46" location="'Facility Safety Work Package'!A1" display="'Facility Safety Work Package'!A1" xr:uid="{00000000-0004-0000-0800-00007C000000}"/>
    <hyperlink ref="O46" location="'Facility Safety Work Package'!A1" display="'Facility Safety Work Package'!A1" xr:uid="{00000000-0004-0000-0800-00007D000000}"/>
    <hyperlink ref="P46" location="'Facility Safety Work Package'!A1" display="'Facility Safety Work Package'!A1" xr:uid="{00000000-0004-0000-0800-00007E000000}"/>
    <hyperlink ref="Q46" location="'Facility Safety Work Package'!A1" display="'Facility Safety Work Package'!A1" xr:uid="{00000000-0004-0000-0800-00007F000000}"/>
    <hyperlink ref="B47" location="'Facility Safety Work Package'!A1" display="'Facility Safety Work Package'!A1" xr:uid="{00000000-0004-0000-0800-000080000000}"/>
    <hyperlink ref="C47" location="'Facility Safety Work Package'!A1" display="'Facility Safety Work Package'!A1" xr:uid="{00000000-0004-0000-0800-000081000000}"/>
    <hyperlink ref="D47" location="'Facility Safety Work Package'!A1" display="'Facility Safety Work Package'!A1" xr:uid="{00000000-0004-0000-0800-000082000000}"/>
    <hyperlink ref="E47" location="'Facility Safety Work Package'!A1" display="'Facility Safety Work Package'!A1" xr:uid="{00000000-0004-0000-0800-000083000000}"/>
    <hyperlink ref="F47" location="'Facility Safety Work Package'!A1" display="'Facility Safety Work Package'!A1" xr:uid="{00000000-0004-0000-0800-000084000000}"/>
    <hyperlink ref="G47" location="'Facility Safety Work Package'!A1" display="'Facility Safety Work Package'!A1" xr:uid="{00000000-0004-0000-0800-000085000000}"/>
    <hyperlink ref="H47" location="'Facility Safety Work Package'!A1" display="'Facility Safety Work Package'!A1" xr:uid="{00000000-0004-0000-0800-000086000000}"/>
    <hyperlink ref="I47" location="'Facility Safety Work Package'!A1" display="'Facility Safety Work Package'!A1" xr:uid="{00000000-0004-0000-0800-000087000000}"/>
    <hyperlink ref="J47" location="'Facility Safety Work Package'!A1" display="'Facility Safety Work Package'!A1" xr:uid="{00000000-0004-0000-0800-000088000000}"/>
    <hyperlink ref="K47" location="'Facility Safety Work Package'!A1" display="'Facility Safety Work Package'!A1" xr:uid="{00000000-0004-0000-0800-000089000000}"/>
    <hyperlink ref="L47" location="'Facility Safety Work Package'!A1" display="'Facility Safety Work Package'!A1" xr:uid="{00000000-0004-0000-0800-00008A000000}"/>
    <hyperlink ref="M47" location="'Facility Safety Work Package'!A1" display="'Facility Safety Work Package'!A1" xr:uid="{00000000-0004-0000-0800-00008B000000}"/>
    <hyperlink ref="N47" location="'Facility Safety Work Package'!A1" display="'Facility Safety Work Package'!A1" xr:uid="{00000000-0004-0000-0800-00008C000000}"/>
    <hyperlink ref="O47" location="'Facility Safety Work Package'!A1" display="'Facility Safety Work Package'!A1" xr:uid="{00000000-0004-0000-0800-00008D000000}"/>
    <hyperlink ref="P47" location="'Facility Safety Work Package'!A1" display="'Facility Safety Work Package'!A1" xr:uid="{00000000-0004-0000-0800-00008E000000}"/>
    <hyperlink ref="Q47" location="'Facility Safety Work Package'!A1" display="'Facility Safety Work Package'!A1" xr:uid="{00000000-0004-0000-0800-00008F000000}"/>
    <hyperlink ref="B48" location="'Facility Safety Work Package'!A1" display="'Facility Safety Work Package'!A1" xr:uid="{00000000-0004-0000-0800-000090000000}"/>
    <hyperlink ref="C48" location="'Facility Safety Work Package'!A1" display="'Facility Safety Work Package'!A1" xr:uid="{00000000-0004-0000-0800-000091000000}"/>
    <hyperlink ref="D48" location="'Facility Safety Work Package'!A1" display="'Facility Safety Work Package'!A1" xr:uid="{00000000-0004-0000-0800-000092000000}"/>
    <hyperlink ref="E48" location="'Facility Safety Work Package'!A1" display="'Facility Safety Work Package'!A1" xr:uid="{00000000-0004-0000-0800-000093000000}"/>
    <hyperlink ref="F48" location="'Facility Safety Work Package'!A1" display="'Facility Safety Work Package'!A1" xr:uid="{00000000-0004-0000-0800-000094000000}"/>
    <hyperlink ref="G48" location="'Facility Safety Work Package'!A1" display="'Facility Safety Work Package'!A1" xr:uid="{00000000-0004-0000-0800-000095000000}"/>
    <hyperlink ref="H48" location="'Facility Safety Work Package'!A1" display="'Facility Safety Work Package'!A1" xr:uid="{00000000-0004-0000-0800-000096000000}"/>
    <hyperlink ref="I48" location="'Facility Safety Work Package'!A1" display="'Facility Safety Work Package'!A1" xr:uid="{00000000-0004-0000-0800-000097000000}"/>
    <hyperlink ref="J48" location="'Facility Safety Work Package'!A1" display="'Facility Safety Work Package'!A1" xr:uid="{00000000-0004-0000-0800-000098000000}"/>
    <hyperlink ref="K48" location="'Facility Safety Work Package'!A1" display="'Facility Safety Work Package'!A1" xr:uid="{00000000-0004-0000-0800-000099000000}"/>
    <hyperlink ref="L48" location="'Facility Safety Work Package'!A1" display="'Facility Safety Work Package'!A1" xr:uid="{00000000-0004-0000-0800-00009A000000}"/>
    <hyperlink ref="M48" location="'Facility Safety Work Package'!A1" display="'Facility Safety Work Package'!A1" xr:uid="{00000000-0004-0000-0800-00009B000000}"/>
    <hyperlink ref="N48" location="'Facility Safety Work Package'!A1" display="'Facility Safety Work Package'!A1" xr:uid="{00000000-0004-0000-0800-00009C000000}"/>
    <hyperlink ref="O48" location="'Facility Safety Work Package'!A1" display="'Facility Safety Work Package'!A1" xr:uid="{00000000-0004-0000-0800-00009D000000}"/>
    <hyperlink ref="P48" location="'Facility Safety Work Package'!A1" display="'Facility Safety Work Package'!A1" xr:uid="{00000000-0004-0000-0800-00009E000000}"/>
    <hyperlink ref="Q48" location="'Facility Safety Work Package'!A1" display="'Facility Safety Work Package'!A1" xr:uid="{00000000-0004-0000-0800-00009F000000}"/>
    <hyperlink ref="B49" location="'Facility Safety Work Package'!A1" display="'Facility Safety Work Package'!A1" xr:uid="{00000000-0004-0000-0800-0000A0000000}"/>
    <hyperlink ref="C49" location="'Facility Safety Work Package'!A1" display="'Facility Safety Work Package'!A1" xr:uid="{00000000-0004-0000-0800-0000A1000000}"/>
    <hyperlink ref="D49" location="'Facility Safety Work Package'!A1" display="'Facility Safety Work Package'!A1" xr:uid="{00000000-0004-0000-0800-0000A2000000}"/>
    <hyperlink ref="E49" location="'Facility Safety Work Package'!A1" display="'Facility Safety Work Package'!A1" xr:uid="{00000000-0004-0000-0800-0000A3000000}"/>
    <hyperlink ref="F49" location="'Facility Safety Work Package'!A1" display="'Facility Safety Work Package'!A1" xr:uid="{00000000-0004-0000-0800-0000A4000000}"/>
    <hyperlink ref="G49" location="'Facility Safety Work Package'!A1" display="'Facility Safety Work Package'!A1" xr:uid="{00000000-0004-0000-0800-0000A5000000}"/>
    <hyperlink ref="H49" location="'Facility Safety Work Package'!A1" display="'Facility Safety Work Package'!A1" xr:uid="{00000000-0004-0000-0800-0000A6000000}"/>
    <hyperlink ref="I49" location="'Facility Safety Work Package'!A1" display="'Facility Safety Work Package'!A1" xr:uid="{00000000-0004-0000-0800-0000A7000000}"/>
    <hyperlink ref="J49" location="'Facility Safety Work Package'!A1" display="'Facility Safety Work Package'!A1" xr:uid="{00000000-0004-0000-0800-0000A8000000}"/>
    <hyperlink ref="K49" location="'Facility Safety Work Package'!A1" display="'Facility Safety Work Package'!A1" xr:uid="{00000000-0004-0000-0800-0000A9000000}"/>
    <hyperlink ref="L49" location="'Facility Safety Work Package'!A1" display="'Facility Safety Work Package'!A1" xr:uid="{00000000-0004-0000-0800-0000AA000000}"/>
    <hyperlink ref="M49" location="'Facility Safety Work Package'!A1" display="'Facility Safety Work Package'!A1" xr:uid="{00000000-0004-0000-0800-0000AB000000}"/>
    <hyperlink ref="N49" location="'Facility Safety Work Package'!A1" display="'Facility Safety Work Package'!A1" xr:uid="{00000000-0004-0000-0800-0000AC000000}"/>
    <hyperlink ref="O49" location="'Facility Safety Work Package'!A1" display="'Facility Safety Work Package'!A1" xr:uid="{00000000-0004-0000-0800-0000AD000000}"/>
    <hyperlink ref="P49" location="'Facility Safety Work Package'!A1" display="'Facility Safety Work Package'!A1" xr:uid="{00000000-0004-0000-0800-0000AE000000}"/>
    <hyperlink ref="Q49" location="'Facility Safety Work Package'!A1" display="'Facility Safety Work Package'!A1" xr:uid="{00000000-0004-0000-0800-0000AF000000}"/>
    <hyperlink ref="B50" location="'Facility Safety Work Package'!A1" display="'Facility Safety Work Package'!A1" xr:uid="{00000000-0004-0000-0800-0000B0000000}"/>
    <hyperlink ref="C50" location="'Facility Safety Work Package'!A1" display="'Facility Safety Work Package'!A1" xr:uid="{00000000-0004-0000-0800-0000B1000000}"/>
    <hyperlink ref="D50" location="'Facility Safety Work Package'!A1" display="'Facility Safety Work Package'!A1" xr:uid="{00000000-0004-0000-0800-0000B2000000}"/>
    <hyperlink ref="E50" location="'Facility Safety Work Package'!A1" display="'Facility Safety Work Package'!A1" xr:uid="{00000000-0004-0000-0800-0000B3000000}"/>
    <hyperlink ref="F50" location="'Facility Safety Work Package'!A1" display="'Facility Safety Work Package'!A1" xr:uid="{00000000-0004-0000-0800-0000B4000000}"/>
    <hyperlink ref="G50" location="'Facility Safety Work Package'!A1" display="'Facility Safety Work Package'!A1" xr:uid="{00000000-0004-0000-0800-0000B5000000}"/>
    <hyperlink ref="H50" location="'Facility Safety Work Package'!A1" display="'Facility Safety Work Package'!A1" xr:uid="{00000000-0004-0000-0800-0000B6000000}"/>
    <hyperlink ref="I50" location="'Facility Safety Work Package'!A1" display="'Facility Safety Work Package'!A1" xr:uid="{00000000-0004-0000-0800-0000B7000000}"/>
    <hyperlink ref="J50" location="'Facility Safety Work Package'!A1" display="'Facility Safety Work Package'!A1" xr:uid="{00000000-0004-0000-0800-0000B8000000}"/>
    <hyperlink ref="K50" location="'Facility Safety Work Package'!A1" display="'Facility Safety Work Package'!A1" xr:uid="{00000000-0004-0000-0800-0000B9000000}"/>
    <hyperlink ref="L50" location="'Facility Safety Work Package'!A1" display="'Facility Safety Work Package'!A1" xr:uid="{00000000-0004-0000-0800-0000BA000000}"/>
    <hyperlink ref="M50" location="'Facility Safety Work Package'!A1" display="'Facility Safety Work Package'!A1" xr:uid="{00000000-0004-0000-0800-0000BB000000}"/>
    <hyperlink ref="N50" location="'Facility Safety Work Package'!A1" display="'Facility Safety Work Package'!A1" xr:uid="{00000000-0004-0000-0800-0000BC000000}"/>
    <hyperlink ref="O50" location="'Facility Safety Work Package'!A1" display="'Facility Safety Work Package'!A1" xr:uid="{00000000-0004-0000-0800-0000BD000000}"/>
    <hyperlink ref="P50" location="'Facility Safety Work Package'!A1" display="'Facility Safety Work Package'!A1" xr:uid="{00000000-0004-0000-0800-0000BE000000}"/>
    <hyperlink ref="Q50" location="'Facility Safety Work Package'!A1" display="'Facility Safety Work Package'!A1" xr:uid="{00000000-0004-0000-0800-0000BF000000}"/>
    <hyperlink ref="C11" location="Navigation!A1" display="Return to Navigation Sheet" xr:uid="{00000000-0004-0000-0800-0000C0000000}"/>
    <hyperlink ref="D11" location="Navigation!A1" display="Return to Navigation Sheet" xr:uid="{00000000-0004-0000-0800-0000C1000000}"/>
    <hyperlink ref="E11" location="Navigation!A1" display="Return to Navigation Sheet" xr:uid="{00000000-0004-0000-0800-0000C2000000}"/>
    <hyperlink ref="F11" location="Navigation!A1" display="Return to Navigation Sheet" xr:uid="{00000000-0004-0000-08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Q100"/>
  <sheetViews>
    <sheetView zoomScale="60" zoomScaleNormal="60" workbookViewId="0">
      <selection activeCell="B25" sqref="B25:Q25"/>
    </sheetView>
  </sheetViews>
  <sheetFormatPr defaultColWidth="10.8984375" defaultRowHeight="15.6"/>
  <cols>
    <col min="1" max="1" width="3.5" style="373" customWidth="1"/>
    <col min="2" max="2" width="5" style="373" customWidth="1"/>
    <col min="3" max="3" width="6.09765625" style="373" customWidth="1"/>
    <col min="4" max="4" width="15.5" style="373" customWidth="1"/>
    <col min="5" max="12" width="10.8984375" style="373"/>
    <col min="13" max="13" width="16" style="373" customWidth="1"/>
    <col min="14" max="16384" width="10.8984375" style="373"/>
  </cols>
  <sheetData>
    <row r="1" spans="1:17" ht="16.2" thickBot="1"/>
    <row r="2" spans="1:17" ht="26.1" customHeight="1">
      <c r="B2" s="374"/>
      <c r="C2" s="375"/>
      <c r="D2" s="375"/>
      <c r="E2" s="375"/>
      <c r="F2" s="855" t="s">
        <v>47</v>
      </c>
      <c r="G2" s="856"/>
      <c r="H2" s="856"/>
      <c r="I2" s="856"/>
      <c r="J2" s="856"/>
      <c r="K2" s="856"/>
      <c r="L2" s="857"/>
      <c r="M2" s="862" t="s">
        <v>25</v>
      </c>
      <c r="N2" s="864">
        <v>42818</v>
      </c>
      <c r="O2" s="865"/>
      <c r="P2" s="865"/>
      <c r="Q2" s="866"/>
    </row>
    <row r="3" spans="1:17" ht="15.9" customHeight="1" thickBot="1">
      <c r="B3" s="376"/>
      <c r="C3" s="377"/>
      <c r="D3" s="377"/>
      <c r="E3" s="377"/>
      <c r="F3" s="858"/>
      <c r="G3" s="859"/>
      <c r="H3" s="859"/>
      <c r="I3" s="859"/>
      <c r="J3" s="859"/>
      <c r="K3" s="859"/>
      <c r="L3" s="860"/>
      <c r="M3" s="863"/>
      <c r="N3" s="867"/>
      <c r="O3" s="867"/>
      <c r="P3" s="867"/>
      <c r="Q3" s="868"/>
    </row>
    <row r="4" spans="1:17" ht="18" customHeight="1">
      <c r="B4" s="376"/>
      <c r="C4" s="377"/>
      <c r="D4" s="377"/>
      <c r="E4" s="377"/>
      <c r="F4" s="858"/>
      <c r="G4" s="859"/>
      <c r="H4" s="859"/>
      <c r="I4" s="859"/>
      <c r="J4" s="859"/>
      <c r="K4" s="859"/>
      <c r="L4" s="860"/>
      <c r="M4" s="862" t="s">
        <v>26</v>
      </c>
      <c r="N4" s="865" t="s">
        <v>174</v>
      </c>
      <c r="O4" s="865"/>
      <c r="P4" s="865"/>
      <c r="Q4" s="866"/>
    </row>
    <row r="5" spans="1:17" ht="16.2" thickBot="1">
      <c r="B5" s="376"/>
      <c r="C5" s="377"/>
      <c r="D5" s="377"/>
      <c r="E5" s="377"/>
      <c r="F5" s="858"/>
      <c r="G5" s="859"/>
      <c r="H5" s="859"/>
      <c r="I5" s="859"/>
      <c r="J5" s="859"/>
      <c r="K5" s="859"/>
      <c r="L5" s="860"/>
      <c r="M5" s="869"/>
      <c r="N5" s="867"/>
      <c r="O5" s="867"/>
      <c r="P5" s="867"/>
      <c r="Q5" s="868"/>
    </row>
    <row r="6" spans="1:17" ht="21" customHeight="1">
      <c r="B6" s="376"/>
      <c r="C6" s="377"/>
      <c r="D6" s="377"/>
      <c r="E6" s="377"/>
      <c r="F6" s="858"/>
      <c r="G6" s="859"/>
      <c r="H6" s="859"/>
      <c r="I6" s="859"/>
      <c r="J6" s="859"/>
      <c r="K6" s="859"/>
      <c r="L6" s="859"/>
      <c r="M6" s="870" t="s">
        <v>27</v>
      </c>
      <c r="N6" s="872"/>
      <c r="O6" s="872"/>
      <c r="P6" s="872"/>
      <c r="Q6" s="873"/>
    </row>
    <row r="7" spans="1:17" ht="16.2" thickBot="1">
      <c r="B7" s="376"/>
      <c r="C7" s="377"/>
      <c r="D7" s="377"/>
      <c r="E7" s="377"/>
      <c r="F7" s="858"/>
      <c r="G7" s="861"/>
      <c r="H7" s="861"/>
      <c r="I7" s="861"/>
      <c r="J7" s="861"/>
      <c r="K7" s="861"/>
      <c r="L7" s="861"/>
      <c r="M7" s="871"/>
      <c r="N7" s="874"/>
      <c r="O7" s="874"/>
      <c r="P7" s="874"/>
      <c r="Q7" s="875"/>
    </row>
    <row r="8" spans="1:17" s="378" customFormat="1" ht="27" customHeight="1">
      <c r="B8" s="821" t="s">
        <v>29</v>
      </c>
      <c r="C8" s="822"/>
      <c r="D8" s="822"/>
      <c r="E8" s="822"/>
      <c r="F8" s="823"/>
      <c r="G8" s="821" t="s">
        <v>28</v>
      </c>
      <c r="H8" s="822"/>
      <c r="I8" s="822"/>
      <c r="J8" s="822"/>
      <c r="K8" s="822"/>
      <c r="L8" s="822"/>
      <c r="M8" s="837"/>
      <c r="N8" s="838" t="s">
        <v>30</v>
      </c>
      <c r="O8" s="839"/>
      <c r="P8" s="839"/>
      <c r="Q8" s="837"/>
    </row>
    <row r="9" spans="1:17" ht="24" customHeight="1">
      <c r="B9" s="840" t="str">
        <f>'Facility Support Cntrl Account'!C64</f>
        <v>Assembly Hall Modifications</v>
      </c>
      <c r="C9" s="841"/>
      <c r="D9" s="841"/>
      <c r="E9" s="841"/>
      <c r="F9" s="842"/>
      <c r="G9" s="840" t="str">
        <f>'Facility Support Cntrl Account'!B64</f>
        <v>2.04.02.06</v>
      </c>
      <c r="H9" s="841"/>
      <c r="I9" s="841"/>
      <c r="J9" s="841"/>
      <c r="K9" s="841"/>
      <c r="L9" s="841"/>
      <c r="M9" s="842"/>
      <c r="N9" s="849" t="s">
        <v>46</v>
      </c>
      <c r="O9" s="850"/>
      <c r="P9" s="850"/>
      <c r="Q9" s="851"/>
    </row>
    <row r="10" spans="1:17" ht="24" customHeight="1" thickBot="1">
      <c r="B10" s="843"/>
      <c r="C10" s="844"/>
      <c r="D10" s="844"/>
      <c r="E10" s="844"/>
      <c r="F10" s="845"/>
      <c r="G10" s="843"/>
      <c r="H10" s="844"/>
      <c r="I10" s="844"/>
      <c r="J10" s="844"/>
      <c r="K10" s="844"/>
      <c r="L10" s="844"/>
      <c r="M10" s="845"/>
      <c r="N10" s="852"/>
      <c r="O10" s="853"/>
      <c r="P10" s="853"/>
      <c r="Q10" s="854"/>
    </row>
    <row r="11" spans="1:17" ht="24" customHeight="1" thickBot="1">
      <c r="B11" s="457"/>
      <c r="C11" s="796" t="s">
        <v>313</v>
      </c>
      <c r="D11" s="796"/>
      <c r="E11" s="796"/>
      <c r="F11" s="796"/>
      <c r="G11" s="456"/>
      <c r="H11" s="456"/>
      <c r="I11" s="456"/>
      <c r="J11" s="456"/>
      <c r="K11" s="456"/>
      <c r="L11" s="456"/>
      <c r="M11" s="456"/>
      <c r="N11" s="458"/>
      <c r="O11" s="458"/>
      <c r="P11" s="458"/>
      <c r="Q11" s="459"/>
    </row>
    <row r="12" spans="1:17" s="378" customFormat="1" ht="27" customHeight="1">
      <c r="A12" s="373"/>
      <c r="B12" s="811" t="s">
        <v>31</v>
      </c>
      <c r="C12" s="812"/>
      <c r="D12" s="812"/>
      <c r="E12" s="812"/>
      <c r="F12" s="812"/>
      <c r="G12" s="812"/>
      <c r="H12" s="812"/>
      <c r="I12" s="812"/>
      <c r="J12" s="812"/>
      <c r="K12" s="812"/>
      <c r="L12" s="812"/>
      <c r="M12" s="812"/>
      <c r="N12" s="812"/>
      <c r="O12" s="812"/>
      <c r="P12" s="812"/>
      <c r="Q12" s="813"/>
    </row>
    <row r="13" spans="1:17" ht="18" customHeight="1">
      <c r="B13" s="920" t="s">
        <v>384</v>
      </c>
      <c r="C13" s="899"/>
      <c r="D13" s="899"/>
      <c r="E13" s="899"/>
      <c r="F13" s="899"/>
      <c r="G13" s="899"/>
      <c r="H13" s="899"/>
      <c r="I13" s="899"/>
      <c r="J13" s="899"/>
      <c r="K13" s="899"/>
      <c r="L13" s="899"/>
      <c r="M13" s="899"/>
      <c r="N13" s="899"/>
      <c r="O13" s="899"/>
      <c r="P13" s="899"/>
      <c r="Q13" s="900"/>
    </row>
    <row r="14" spans="1:17" ht="32.1" customHeight="1">
      <c r="B14" s="920"/>
      <c r="C14" s="899"/>
      <c r="D14" s="899"/>
      <c r="E14" s="899"/>
      <c r="F14" s="899"/>
      <c r="G14" s="899"/>
      <c r="H14" s="899"/>
      <c r="I14" s="899"/>
      <c r="J14" s="899"/>
      <c r="K14" s="899"/>
      <c r="L14" s="899"/>
      <c r="M14" s="899"/>
      <c r="N14" s="899"/>
      <c r="O14" s="899"/>
      <c r="P14" s="899"/>
      <c r="Q14" s="900"/>
    </row>
    <row r="15" spans="1:17" ht="32.1" customHeight="1">
      <c r="B15" s="920"/>
      <c r="C15" s="899"/>
      <c r="D15" s="899"/>
      <c r="E15" s="899"/>
      <c r="F15" s="899"/>
      <c r="G15" s="899"/>
      <c r="H15" s="899"/>
      <c r="I15" s="899"/>
      <c r="J15" s="899"/>
      <c r="K15" s="899"/>
      <c r="L15" s="899"/>
      <c r="M15" s="899"/>
      <c r="N15" s="899"/>
      <c r="O15" s="899"/>
      <c r="P15" s="899"/>
      <c r="Q15" s="900"/>
    </row>
    <row r="16" spans="1:17" ht="32.1" customHeight="1">
      <c r="B16" s="920"/>
      <c r="C16" s="899"/>
      <c r="D16" s="899"/>
      <c r="E16" s="899"/>
      <c r="F16" s="899"/>
      <c r="G16" s="899"/>
      <c r="H16" s="899"/>
      <c r="I16" s="899"/>
      <c r="J16" s="899"/>
      <c r="K16" s="899"/>
      <c r="L16" s="899"/>
      <c r="M16" s="899"/>
      <c r="N16" s="899"/>
      <c r="O16" s="899"/>
      <c r="P16" s="899"/>
      <c r="Q16" s="900"/>
    </row>
    <row r="17" spans="2:17" ht="32.1" customHeight="1">
      <c r="B17" s="920"/>
      <c r="C17" s="899"/>
      <c r="D17" s="899"/>
      <c r="E17" s="899"/>
      <c r="F17" s="899"/>
      <c r="G17" s="899"/>
      <c r="H17" s="899"/>
      <c r="I17" s="899"/>
      <c r="J17" s="899"/>
      <c r="K17" s="899"/>
      <c r="L17" s="899"/>
      <c r="M17" s="899"/>
      <c r="N17" s="899"/>
      <c r="O17" s="899"/>
      <c r="P17" s="899"/>
      <c r="Q17" s="900"/>
    </row>
    <row r="18" spans="2:17" ht="32.1" customHeight="1">
      <c r="B18" s="920"/>
      <c r="C18" s="899"/>
      <c r="D18" s="899"/>
      <c r="E18" s="899"/>
      <c r="F18" s="899"/>
      <c r="G18" s="899"/>
      <c r="H18" s="899"/>
      <c r="I18" s="899"/>
      <c r="J18" s="899"/>
      <c r="K18" s="899"/>
      <c r="L18" s="899"/>
      <c r="M18" s="899"/>
      <c r="N18" s="899"/>
      <c r="O18" s="899"/>
      <c r="P18" s="899"/>
      <c r="Q18" s="900"/>
    </row>
    <row r="19" spans="2:17" ht="32.1" customHeight="1">
      <c r="B19" s="898"/>
      <c r="C19" s="899"/>
      <c r="D19" s="899"/>
      <c r="E19" s="899"/>
      <c r="F19" s="899"/>
      <c r="G19" s="899"/>
      <c r="H19" s="899"/>
      <c r="I19" s="899"/>
      <c r="J19" s="899"/>
      <c r="K19" s="899"/>
      <c r="L19" s="899"/>
      <c r="M19" s="899"/>
      <c r="N19" s="899"/>
      <c r="O19" s="899"/>
      <c r="P19" s="899"/>
      <c r="Q19" s="900"/>
    </row>
    <row r="20" spans="2:17" ht="32.1" customHeight="1">
      <c r="B20" s="898"/>
      <c r="C20" s="899"/>
      <c r="D20" s="899"/>
      <c r="E20" s="899"/>
      <c r="F20" s="899"/>
      <c r="G20" s="899"/>
      <c r="H20" s="899"/>
      <c r="I20" s="899"/>
      <c r="J20" s="899"/>
      <c r="K20" s="899"/>
      <c r="L20" s="899"/>
      <c r="M20" s="899"/>
      <c r="N20" s="899"/>
      <c r="O20" s="899"/>
      <c r="P20" s="899"/>
      <c r="Q20" s="900"/>
    </row>
    <row r="21" spans="2:17" ht="32.1" customHeight="1">
      <c r="B21" s="898"/>
      <c r="C21" s="899"/>
      <c r="D21" s="899"/>
      <c r="E21" s="899"/>
      <c r="F21" s="899"/>
      <c r="G21" s="899"/>
      <c r="H21" s="899"/>
      <c r="I21" s="899"/>
      <c r="J21" s="899"/>
      <c r="K21" s="899"/>
      <c r="L21" s="899"/>
      <c r="M21" s="899"/>
      <c r="N21" s="899"/>
      <c r="O21" s="899"/>
      <c r="P21" s="899"/>
      <c r="Q21" s="900"/>
    </row>
    <row r="22" spans="2:17" ht="32.1" customHeight="1">
      <c r="B22" s="898"/>
      <c r="C22" s="899"/>
      <c r="D22" s="899"/>
      <c r="E22" s="899"/>
      <c r="F22" s="899"/>
      <c r="G22" s="899"/>
      <c r="H22" s="899"/>
      <c r="I22" s="899"/>
      <c r="J22" s="899"/>
      <c r="K22" s="899"/>
      <c r="L22" s="899"/>
      <c r="M22" s="899"/>
      <c r="N22" s="899"/>
      <c r="O22" s="899"/>
      <c r="P22" s="899"/>
      <c r="Q22" s="900"/>
    </row>
    <row r="23" spans="2:17" ht="32.1" customHeight="1">
      <c r="B23" s="898"/>
      <c r="C23" s="899"/>
      <c r="D23" s="899"/>
      <c r="E23" s="899"/>
      <c r="F23" s="899"/>
      <c r="G23" s="899"/>
      <c r="H23" s="899"/>
      <c r="I23" s="899"/>
      <c r="J23" s="899"/>
      <c r="K23" s="899"/>
      <c r="L23" s="899"/>
      <c r="M23" s="899"/>
      <c r="N23" s="899"/>
      <c r="O23" s="899"/>
      <c r="P23" s="899"/>
      <c r="Q23" s="900"/>
    </row>
    <row r="24" spans="2:17" ht="35.1" customHeight="1" thickBot="1">
      <c r="B24" s="921"/>
      <c r="C24" s="922"/>
      <c r="D24" s="922"/>
      <c r="E24" s="922"/>
      <c r="F24" s="922"/>
      <c r="G24" s="922"/>
      <c r="H24" s="922"/>
      <c r="I24" s="922"/>
      <c r="J24" s="922"/>
      <c r="K24" s="922"/>
      <c r="L24" s="922"/>
      <c r="M24" s="922"/>
      <c r="N24" s="922"/>
      <c r="O24" s="922"/>
      <c r="P24" s="922"/>
      <c r="Q24" s="923"/>
    </row>
    <row r="25" spans="2:17" s="378" customFormat="1" ht="27" customHeight="1">
      <c r="B25" s="821" t="s">
        <v>32</v>
      </c>
      <c r="C25" s="822"/>
      <c r="D25" s="822"/>
      <c r="E25" s="822"/>
      <c r="F25" s="822"/>
      <c r="G25" s="822"/>
      <c r="H25" s="822"/>
      <c r="I25" s="822"/>
      <c r="J25" s="822"/>
      <c r="K25" s="822"/>
      <c r="L25" s="822"/>
      <c r="M25" s="822"/>
      <c r="N25" s="822"/>
      <c r="O25" s="822"/>
      <c r="P25" s="822"/>
      <c r="Q25" s="823"/>
    </row>
    <row r="26" spans="2:17">
      <c r="B26" s="379"/>
      <c r="Q26" s="380"/>
    </row>
    <row r="27" spans="2:17">
      <c r="B27" s="379"/>
      <c r="Q27" s="380"/>
    </row>
    <row r="28" spans="2:17" ht="18.600000000000001" thickBot="1">
      <c r="B28" s="379"/>
      <c r="C28" s="18" t="s">
        <v>45</v>
      </c>
      <c r="D28" s="382" t="s">
        <v>33</v>
      </c>
      <c r="Q28" s="380"/>
    </row>
    <row r="29" spans="2:17" ht="18.600000000000001" thickBot="1">
      <c r="B29" s="379"/>
      <c r="C29" s="18"/>
      <c r="D29" s="382" t="s">
        <v>34</v>
      </c>
      <c r="Q29" s="380"/>
    </row>
    <row r="30" spans="2:17" ht="18.600000000000001" thickBot="1">
      <c r="B30" s="379"/>
      <c r="C30" s="18"/>
      <c r="D30" s="382" t="s">
        <v>35</v>
      </c>
      <c r="Q30" s="380"/>
    </row>
    <row r="31" spans="2:17" ht="18.600000000000001" thickBot="1">
      <c r="B31" s="379"/>
      <c r="C31" s="18"/>
      <c r="D31" s="382" t="s">
        <v>36</v>
      </c>
      <c r="Q31" s="380"/>
    </row>
    <row r="32" spans="2:17" ht="18.600000000000001" thickBot="1">
      <c r="B32" s="379"/>
      <c r="C32" s="18"/>
      <c r="D32" s="382" t="s">
        <v>37</v>
      </c>
      <c r="Q32" s="380"/>
    </row>
    <row r="33" spans="2:17" ht="18.600000000000001" thickBot="1">
      <c r="B33" s="379"/>
      <c r="C33" s="18" t="s">
        <v>45</v>
      </c>
      <c r="D33" s="382" t="s">
        <v>38</v>
      </c>
      <c r="Q33" s="380"/>
    </row>
    <row r="34" spans="2:17" ht="18.600000000000001" thickBot="1">
      <c r="B34" s="379"/>
      <c r="C34" s="18" t="s">
        <v>45</v>
      </c>
      <c r="D34" s="382" t="s">
        <v>39</v>
      </c>
      <c r="Q34" s="380"/>
    </row>
    <row r="35" spans="2:17" ht="18.600000000000001" thickBot="1">
      <c r="B35" s="379"/>
      <c r="C35" s="18"/>
      <c r="D35" s="382" t="s">
        <v>40</v>
      </c>
      <c r="Q35" s="380"/>
    </row>
    <row r="36" spans="2:17">
      <c r="B36" s="379"/>
      <c r="Q36" s="380"/>
    </row>
    <row r="37" spans="2:17" ht="16.2" thickBot="1">
      <c r="B37" s="383"/>
      <c r="C37" s="381"/>
      <c r="D37" s="381"/>
      <c r="E37" s="381"/>
      <c r="F37" s="381"/>
      <c r="G37" s="381"/>
      <c r="H37" s="381"/>
      <c r="I37" s="381"/>
      <c r="J37" s="381"/>
      <c r="K37" s="381"/>
      <c r="L37" s="381"/>
      <c r="M37" s="381"/>
      <c r="N37" s="381"/>
      <c r="O37" s="381"/>
      <c r="P37" s="381"/>
      <c r="Q37" s="384"/>
    </row>
    <row r="38" spans="2:17" s="378" customFormat="1" ht="26.1" customHeight="1">
      <c r="B38" s="821" t="s">
        <v>41</v>
      </c>
      <c r="C38" s="822"/>
      <c r="D38" s="822"/>
      <c r="E38" s="822"/>
      <c r="F38" s="822"/>
      <c r="G38" s="822"/>
      <c r="H38" s="822"/>
      <c r="I38" s="822"/>
      <c r="J38" s="822"/>
      <c r="K38" s="822"/>
      <c r="L38" s="822"/>
      <c r="M38" s="822"/>
      <c r="N38" s="822"/>
      <c r="O38" s="822"/>
      <c r="P38" s="822"/>
      <c r="Q38" s="823"/>
    </row>
    <row r="39" spans="2:17">
      <c r="B39" s="824" t="s">
        <v>172</v>
      </c>
      <c r="C39" s="825"/>
      <c r="D39" s="825"/>
      <c r="E39" s="825"/>
      <c r="F39" s="825"/>
      <c r="G39" s="825"/>
      <c r="H39" s="825"/>
      <c r="I39" s="825"/>
      <c r="J39" s="825"/>
      <c r="K39" s="825"/>
      <c r="L39" s="825"/>
      <c r="M39" s="825"/>
      <c r="N39" s="825"/>
      <c r="O39" s="825"/>
      <c r="P39" s="825"/>
      <c r="Q39" s="826"/>
    </row>
    <row r="40" spans="2:17">
      <c r="B40" s="827"/>
      <c r="C40" s="825"/>
      <c r="D40" s="825"/>
      <c r="E40" s="825"/>
      <c r="F40" s="825"/>
      <c r="G40" s="825"/>
      <c r="H40" s="825"/>
      <c r="I40" s="825"/>
      <c r="J40" s="825"/>
      <c r="K40" s="825"/>
      <c r="L40" s="825"/>
      <c r="M40" s="825"/>
      <c r="N40" s="825"/>
      <c r="O40" s="825"/>
      <c r="P40" s="825"/>
      <c r="Q40" s="826"/>
    </row>
    <row r="41" spans="2:17">
      <c r="B41" s="827"/>
      <c r="C41" s="825"/>
      <c r="D41" s="825"/>
      <c r="E41" s="825"/>
      <c r="F41" s="825"/>
      <c r="G41" s="825"/>
      <c r="H41" s="825"/>
      <c r="I41" s="825"/>
      <c r="J41" s="825"/>
      <c r="K41" s="825"/>
      <c r="L41" s="825"/>
      <c r="M41" s="825"/>
      <c r="N41" s="825"/>
      <c r="O41" s="825"/>
      <c r="P41" s="825"/>
      <c r="Q41" s="826"/>
    </row>
    <row r="42" spans="2:17">
      <c r="B42" s="827"/>
      <c r="C42" s="825"/>
      <c r="D42" s="825"/>
      <c r="E42" s="825"/>
      <c r="F42" s="825"/>
      <c r="G42" s="825"/>
      <c r="H42" s="825"/>
      <c r="I42" s="825"/>
      <c r="J42" s="825"/>
      <c r="K42" s="825"/>
      <c r="L42" s="825"/>
      <c r="M42" s="825"/>
      <c r="N42" s="825"/>
      <c r="O42" s="825"/>
      <c r="P42" s="825"/>
      <c r="Q42" s="826"/>
    </row>
    <row r="43" spans="2:17">
      <c r="B43" s="827"/>
      <c r="C43" s="825"/>
      <c r="D43" s="825"/>
      <c r="E43" s="825"/>
      <c r="F43" s="825"/>
      <c r="G43" s="825"/>
      <c r="H43" s="825"/>
      <c r="I43" s="825"/>
      <c r="J43" s="825"/>
      <c r="K43" s="825"/>
      <c r="L43" s="825"/>
      <c r="M43" s="825"/>
      <c r="N43" s="825"/>
      <c r="O43" s="825"/>
      <c r="P43" s="825"/>
      <c r="Q43" s="826"/>
    </row>
    <row r="44" spans="2:17">
      <c r="B44" s="827"/>
      <c r="C44" s="825"/>
      <c r="D44" s="825"/>
      <c r="E44" s="825"/>
      <c r="F44" s="825"/>
      <c r="G44" s="825"/>
      <c r="H44" s="825"/>
      <c r="I44" s="825"/>
      <c r="J44" s="825"/>
      <c r="K44" s="825"/>
      <c r="L44" s="825"/>
      <c r="M44" s="825"/>
      <c r="N44" s="825"/>
      <c r="O44" s="825"/>
      <c r="P44" s="825"/>
      <c r="Q44" s="826"/>
    </row>
    <row r="45" spans="2:17">
      <c r="B45" s="827"/>
      <c r="C45" s="825"/>
      <c r="D45" s="825"/>
      <c r="E45" s="825"/>
      <c r="F45" s="825"/>
      <c r="G45" s="825"/>
      <c r="H45" s="825"/>
      <c r="I45" s="825"/>
      <c r="J45" s="825"/>
      <c r="K45" s="825"/>
      <c r="L45" s="825"/>
      <c r="M45" s="825"/>
      <c r="N45" s="825"/>
      <c r="O45" s="825"/>
      <c r="P45" s="825"/>
      <c r="Q45" s="826"/>
    </row>
    <row r="46" spans="2:17">
      <c r="B46" s="827"/>
      <c r="C46" s="825"/>
      <c r="D46" s="825"/>
      <c r="E46" s="825"/>
      <c r="F46" s="825"/>
      <c r="G46" s="825"/>
      <c r="H46" s="825"/>
      <c r="I46" s="825"/>
      <c r="J46" s="825"/>
      <c r="K46" s="825"/>
      <c r="L46" s="825"/>
      <c r="M46" s="825"/>
      <c r="N46" s="825"/>
      <c r="O46" s="825"/>
      <c r="P46" s="825"/>
      <c r="Q46" s="826"/>
    </row>
    <row r="47" spans="2:17">
      <c r="B47" s="827"/>
      <c r="C47" s="825"/>
      <c r="D47" s="825"/>
      <c r="E47" s="825"/>
      <c r="F47" s="825"/>
      <c r="G47" s="825"/>
      <c r="H47" s="825"/>
      <c r="I47" s="825"/>
      <c r="J47" s="825"/>
      <c r="K47" s="825"/>
      <c r="L47" s="825"/>
      <c r="M47" s="825"/>
      <c r="N47" s="825"/>
      <c r="O47" s="825"/>
      <c r="P47" s="825"/>
      <c r="Q47" s="826"/>
    </row>
    <row r="48" spans="2:17">
      <c r="B48" s="827"/>
      <c r="C48" s="825"/>
      <c r="D48" s="825"/>
      <c r="E48" s="825"/>
      <c r="F48" s="825"/>
      <c r="G48" s="825"/>
      <c r="H48" s="825"/>
      <c r="I48" s="825"/>
      <c r="J48" s="825"/>
      <c r="K48" s="825"/>
      <c r="L48" s="825"/>
      <c r="M48" s="825"/>
      <c r="N48" s="825"/>
      <c r="O48" s="825"/>
      <c r="P48" s="825"/>
      <c r="Q48" s="826"/>
    </row>
    <row r="49" spans="2:17">
      <c r="B49" s="827"/>
      <c r="C49" s="825"/>
      <c r="D49" s="825"/>
      <c r="E49" s="825"/>
      <c r="F49" s="825"/>
      <c r="G49" s="825"/>
      <c r="H49" s="825"/>
      <c r="I49" s="825"/>
      <c r="J49" s="825"/>
      <c r="K49" s="825"/>
      <c r="L49" s="825"/>
      <c r="M49" s="825"/>
      <c r="N49" s="825"/>
      <c r="O49" s="825"/>
      <c r="P49" s="825"/>
      <c r="Q49" s="826"/>
    </row>
    <row r="50" spans="2:17" ht="16.2" thickBot="1">
      <c r="B50" s="828"/>
      <c r="C50" s="829"/>
      <c r="D50" s="829"/>
      <c r="E50" s="829"/>
      <c r="F50" s="829"/>
      <c r="G50" s="829"/>
      <c r="H50" s="829"/>
      <c r="I50" s="829"/>
      <c r="J50" s="829"/>
      <c r="K50" s="829"/>
      <c r="L50" s="829"/>
      <c r="M50" s="829"/>
      <c r="N50" s="829"/>
      <c r="O50" s="829"/>
      <c r="P50" s="829"/>
      <c r="Q50" s="830"/>
    </row>
    <row r="51" spans="2:17">
      <c r="B51" s="831" t="s">
        <v>42</v>
      </c>
      <c r="C51" s="832"/>
      <c r="D51" s="832"/>
      <c r="E51" s="832"/>
      <c r="F51" s="832"/>
      <c r="G51" s="832"/>
      <c r="H51" s="832"/>
      <c r="I51" s="832"/>
      <c r="J51" s="832"/>
      <c r="K51" s="832"/>
      <c r="L51" s="832"/>
      <c r="M51" s="832"/>
      <c r="N51" s="832"/>
      <c r="O51" s="832"/>
      <c r="P51" s="832"/>
      <c r="Q51" s="833"/>
    </row>
    <row r="52" spans="2:17">
      <c r="B52" s="834"/>
      <c r="C52" s="835"/>
      <c r="D52" s="835"/>
      <c r="E52" s="835"/>
      <c r="F52" s="835"/>
      <c r="G52" s="835"/>
      <c r="H52" s="835"/>
      <c r="I52" s="835"/>
      <c r="J52" s="835"/>
      <c r="K52" s="835"/>
      <c r="L52" s="835"/>
      <c r="M52" s="835"/>
      <c r="N52" s="835"/>
      <c r="O52" s="835"/>
      <c r="P52" s="835"/>
      <c r="Q52" s="836"/>
    </row>
    <row r="53" spans="2:17">
      <c r="B53" s="810" t="s">
        <v>186</v>
      </c>
      <c r="C53" s="798"/>
      <c r="D53" s="798"/>
      <c r="E53" s="798"/>
      <c r="F53" s="798"/>
      <c r="G53" s="798"/>
      <c r="H53" s="798"/>
      <c r="I53" s="798"/>
      <c r="J53" s="798"/>
      <c r="K53" s="798"/>
      <c r="L53" s="798"/>
      <c r="M53" s="798"/>
      <c r="N53" s="798"/>
      <c r="O53" s="798"/>
      <c r="P53" s="798"/>
      <c r="Q53" s="799"/>
    </row>
    <row r="54" spans="2:17">
      <c r="B54" s="800"/>
      <c r="C54" s="798"/>
      <c r="D54" s="798"/>
      <c r="E54" s="798"/>
      <c r="F54" s="798"/>
      <c r="G54" s="798"/>
      <c r="H54" s="798"/>
      <c r="I54" s="798"/>
      <c r="J54" s="798"/>
      <c r="K54" s="798"/>
      <c r="L54" s="798"/>
      <c r="M54" s="798"/>
      <c r="N54" s="798"/>
      <c r="O54" s="798"/>
      <c r="P54" s="798"/>
      <c r="Q54" s="799"/>
    </row>
    <row r="55" spans="2:17">
      <c r="B55" s="800"/>
      <c r="C55" s="798"/>
      <c r="D55" s="798"/>
      <c r="E55" s="798"/>
      <c r="F55" s="798"/>
      <c r="G55" s="798"/>
      <c r="H55" s="798"/>
      <c r="I55" s="798"/>
      <c r="J55" s="798"/>
      <c r="K55" s="798"/>
      <c r="L55" s="798"/>
      <c r="M55" s="798"/>
      <c r="N55" s="798"/>
      <c r="O55" s="798"/>
      <c r="P55" s="798"/>
      <c r="Q55" s="799"/>
    </row>
    <row r="56" spans="2:17">
      <c r="B56" s="800"/>
      <c r="C56" s="798"/>
      <c r="D56" s="798"/>
      <c r="E56" s="798"/>
      <c r="F56" s="798"/>
      <c r="G56" s="798"/>
      <c r="H56" s="798"/>
      <c r="I56" s="798"/>
      <c r="J56" s="798"/>
      <c r="K56" s="798"/>
      <c r="L56" s="798"/>
      <c r="M56" s="798"/>
      <c r="N56" s="798"/>
      <c r="O56" s="798"/>
      <c r="P56" s="798"/>
      <c r="Q56" s="799"/>
    </row>
    <row r="57" spans="2:17">
      <c r="B57" s="800"/>
      <c r="C57" s="798"/>
      <c r="D57" s="798"/>
      <c r="E57" s="798"/>
      <c r="F57" s="798"/>
      <c r="G57" s="798"/>
      <c r="H57" s="798"/>
      <c r="I57" s="798"/>
      <c r="J57" s="798"/>
      <c r="K57" s="798"/>
      <c r="L57" s="798"/>
      <c r="M57" s="798"/>
      <c r="N57" s="798"/>
      <c r="O57" s="798"/>
      <c r="P57" s="798"/>
      <c r="Q57" s="799"/>
    </row>
    <row r="58" spans="2:17">
      <c r="B58" s="800"/>
      <c r="C58" s="798"/>
      <c r="D58" s="798"/>
      <c r="E58" s="798"/>
      <c r="F58" s="798"/>
      <c r="G58" s="798"/>
      <c r="H58" s="798"/>
      <c r="I58" s="798"/>
      <c r="J58" s="798"/>
      <c r="K58" s="798"/>
      <c r="L58" s="798"/>
      <c r="M58" s="798"/>
      <c r="N58" s="798"/>
      <c r="O58" s="798"/>
      <c r="P58" s="798"/>
      <c r="Q58" s="799"/>
    </row>
    <row r="59" spans="2:17">
      <c r="B59" s="800"/>
      <c r="C59" s="798"/>
      <c r="D59" s="798"/>
      <c r="E59" s="798"/>
      <c r="F59" s="798"/>
      <c r="G59" s="798"/>
      <c r="H59" s="798"/>
      <c r="I59" s="798"/>
      <c r="J59" s="798"/>
      <c r="K59" s="798"/>
      <c r="L59" s="798"/>
      <c r="M59" s="798"/>
      <c r="N59" s="798"/>
      <c r="O59" s="798"/>
      <c r="P59" s="798"/>
      <c r="Q59" s="799"/>
    </row>
    <row r="60" spans="2:17">
      <c r="B60" s="800"/>
      <c r="C60" s="798"/>
      <c r="D60" s="798"/>
      <c r="E60" s="798"/>
      <c r="F60" s="798"/>
      <c r="G60" s="798"/>
      <c r="H60" s="798"/>
      <c r="I60" s="798"/>
      <c r="J60" s="798"/>
      <c r="K60" s="798"/>
      <c r="L60" s="798"/>
      <c r="M60" s="798"/>
      <c r="N60" s="798"/>
      <c r="O60" s="798"/>
      <c r="P60" s="798"/>
      <c r="Q60" s="799"/>
    </row>
    <row r="61" spans="2:17">
      <c r="B61" s="800"/>
      <c r="C61" s="798"/>
      <c r="D61" s="798"/>
      <c r="E61" s="798"/>
      <c r="F61" s="798"/>
      <c r="G61" s="798"/>
      <c r="H61" s="798"/>
      <c r="I61" s="798"/>
      <c r="J61" s="798"/>
      <c r="K61" s="798"/>
      <c r="L61" s="798"/>
      <c r="M61" s="798"/>
      <c r="N61" s="798"/>
      <c r="O61" s="798"/>
      <c r="P61" s="798"/>
      <c r="Q61" s="799"/>
    </row>
    <row r="62" spans="2:17">
      <c r="B62" s="800"/>
      <c r="C62" s="798"/>
      <c r="D62" s="798"/>
      <c r="E62" s="798"/>
      <c r="F62" s="798"/>
      <c r="G62" s="798"/>
      <c r="H62" s="798"/>
      <c r="I62" s="798"/>
      <c r="J62" s="798"/>
      <c r="K62" s="798"/>
      <c r="L62" s="798"/>
      <c r="M62" s="798"/>
      <c r="N62" s="798"/>
      <c r="O62" s="798"/>
      <c r="P62" s="798"/>
      <c r="Q62" s="799"/>
    </row>
    <row r="63" spans="2:17">
      <c r="B63" s="800"/>
      <c r="C63" s="798"/>
      <c r="D63" s="798"/>
      <c r="E63" s="798"/>
      <c r="F63" s="798"/>
      <c r="G63" s="798"/>
      <c r="H63" s="798"/>
      <c r="I63" s="798"/>
      <c r="J63" s="798"/>
      <c r="K63" s="798"/>
      <c r="L63" s="798"/>
      <c r="M63" s="798"/>
      <c r="N63" s="798"/>
      <c r="O63" s="798"/>
      <c r="P63" s="798"/>
      <c r="Q63" s="799"/>
    </row>
    <row r="64" spans="2:17">
      <c r="B64" s="800"/>
      <c r="C64" s="798"/>
      <c r="D64" s="798"/>
      <c r="E64" s="798"/>
      <c r="F64" s="798"/>
      <c r="G64" s="798"/>
      <c r="H64" s="798"/>
      <c r="I64" s="798"/>
      <c r="J64" s="798"/>
      <c r="K64" s="798"/>
      <c r="L64" s="798"/>
      <c r="M64" s="798"/>
      <c r="N64" s="798"/>
      <c r="O64" s="798"/>
      <c r="P64" s="798"/>
      <c r="Q64" s="799"/>
    </row>
    <row r="65" spans="2:17">
      <c r="B65" s="800"/>
      <c r="C65" s="798"/>
      <c r="D65" s="798"/>
      <c r="E65" s="798"/>
      <c r="F65" s="798"/>
      <c r="G65" s="798"/>
      <c r="H65" s="798"/>
      <c r="I65" s="798"/>
      <c r="J65" s="798"/>
      <c r="K65" s="798"/>
      <c r="L65" s="798"/>
      <c r="M65" s="798"/>
      <c r="N65" s="798"/>
      <c r="O65" s="798"/>
      <c r="P65" s="798"/>
      <c r="Q65" s="799"/>
    </row>
    <row r="66" spans="2:17">
      <c r="B66" s="800"/>
      <c r="C66" s="798"/>
      <c r="D66" s="798"/>
      <c r="E66" s="798"/>
      <c r="F66" s="798"/>
      <c r="G66" s="798"/>
      <c r="H66" s="798"/>
      <c r="I66" s="798"/>
      <c r="J66" s="798"/>
      <c r="K66" s="798"/>
      <c r="L66" s="798"/>
      <c r="M66" s="798"/>
      <c r="N66" s="798"/>
      <c r="O66" s="798"/>
      <c r="P66" s="798"/>
      <c r="Q66" s="799"/>
    </row>
    <row r="67" spans="2:17">
      <c r="B67" s="800"/>
      <c r="C67" s="798"/>
      <c r="D67" s="798"/>
      <c r="E67" s="798"/>
      <c r="F67" s="798"/>
      <c r="G67" s="798"/>
      <c r="H67" s="798"/>
      <c r="I67" s="798"/>
      <c r="J67" s="798"/>
      <c r="K67" s="798"/>
      <c r="L67" s="798"/>
      <c r="M67" s="798"/>
      <c r="N67" s="798"/>
      <c r="O67" s="798"/>
      <c r="P67" s="798"/>
      <c r="Q67" s="799"/>
    </row>
    <row r="68" spans="2:17" ht="16.2" thickBot="1">
      <c r="B68" s="801"/>
      <c r="C68" s="802"/>
      <c r="D68" s="802"/>
      <c r="E68" s="802"/>
      <c r="F68" s="802"/>
      <c r="G68" s="802"/>
      <c r="H68" s="802"/>
      <c r="I68" s="802"/>
      <c r="J68" s="802"/>
      <c r="K68" s="802"/>
      <c r="L68" s="802"/>
      <c r="M68" s="802"/>
      <c r="N68" s="802"/>
      <c r="O68" s="802"/>
      <c r="P68" s="802"/>
      <c r="Q68" s="803"/>
    </row>
    <row r="69" spans="2:17">
      <c r="B69" s="804" t="s">
        <v>43</v>
      </c>
      <c r="C69" s="805"/>
      <c r="D69" s="805"/>
      <c r="E69" s="805"/>
      <c r="F69" s="805"/>
      <c r="G69" s="805"/>
      <c r="H69" s="805"/>
      <c r="I69" s="805"/>
      <c r="J69" s="805"/>
      <c r="K69" s="805"/>
      <c r="L69" s="805"/>
      <c r="M69" s="805"/>
      <c r="N69" s="805"/>
      <c r="O69" s="805"/>
      <c r="P69" s="805"/>
      <c r="Q69" s="806"/>
    </row>
    <row r="70" spans="2:17">
      <c r="B70" s="807"/>
      <c r="C70" s="808"/>
      <c r="D70" s="808"/>
      <c r="E70" s="808"/>
      <c r="F70" s="808"/>
      <c r="G70" s="808"/>
      <c r="H70" s="808"/>
      <c r="I70" s="808"/>
      <c r="J70" s="808"/>
      <c r="K70" s="808"/>
      <c r="L70" s="808"/>
      <c r="M70" s="808"/>
      <c r="N70" s="808"/>
      <c r="O70" s="808"/>
      <c r="P70" s="808"/>
      <c r="Q70" s="809"/>
    </row>
    <row r="71" spans="2:17" ht="24.9" customHeight="1">
      <c r="B71" s="810" t="s">
        <v>378</v>
      </c>
      <c r="C71" s="798"/>
      <c r="D71" s="798"/>
      <c r="E71" s="798"/>
      <c r="F71" s="798"/>
      <c r="G71" s="798"/>
      <c r="H71" s="798"/>
      <c r="I71" s="798"/>
      <c r="J71" s="798"/>
      <c r="K71" s="798"/>
      <c r="L71" s="798"/>
      <c r="M71" s="798"/>
      <c r="N71" s="798"/>
      <c r="O71" s="798"/>
      <c r="P71" s="798"/>
      <c r="Q71" s="799"/>
    </row>
    <row r="72" spans="2:17">
      <c r="B72" s="800"/>
      <c r="C72" s="798"/>
      <c r="D72" s="798"/>
      <c r="E72" s="798"/>
      <c r="F72" s="798"/>
      <c r="G72" s="798"/>
      <c r="H72" s="798"/>
      <c r="I72" s="798"/>
      <c r="J72" s="798"/>
      <c r="K72" s="798"/>
      <c r="L72" s="798"/>
      <c r="M72" s="798"/>
      <c r="N72" s="798"/>
      <c r="O72" s="798"/>
      <c r="P72" s="798"/>
      <c r="Q72" s="799"/>
    </row>
    <row r="73" spans="2:17">
      <c r="B73" s="800"/>
      <c r="C73" s="798"/>
      <c r="D73" s="798"/>
      <c r="E73" s="798"/>
      <c r="F73" s="798"/>
      <c r="G73" s="798"/>
      <c r="H73" s="798"/>
      <c r="I73" s="798"/>
      <c r="J73" s="798"/>
      <c r="K73" s="798"/>
      <c r="L73" s="798"/>
      <c r="M73" s="798"/>
      <c r="N73" s="798"/>
      <c r="O73" s="798"/>
      <c r="P73" s="798"/>
      <c r="Q73" s="799"/>
    </row>
    <row r="74" spans="2:17">
      <c r="B74" s="800"/>
      <c r="C74" s="798"/>
      <c r="D74" s="798"/>
      <c r="E74" s="798"/>
      <c r="F74" s="798"/>
      <c r="G74" s="798"/>
      <c r="H74" s="798"/>
      <c r="I74" s="798"/>
      <c r="J74" s="798"/>
      <c r="K74" s="798"/>
      <c r="L74" s="798"/>
      <c r="M74" s="798"/>
      <c r="N74" s="798"/>
      <c r="O74" s="798"/>
      <c r="P74" s="798"/>
      <c r="Q74" s="799"/>
    </row>
    <row r="75" spans="2:17">
      <c r="B75" s="800"/>
      <c r="C75" s="798"/>
      <c r="D75" s="798"/>
      <c r="E75" s="798"/>
      <c r="F75" s="798"/>
      <c r="G75" s="798"/>
      <c r="H75" s="798"/>
      <c r="I75" s="798"/>
      <c r="J75" s="798"/>
      <c r="K75" s="798"/>
      <c r="L75" s="798"/>
      <c r="M75" s="798"/>
      <c r="N75" s="798"/>
      <c r="O75" s="798"/>
      <c r="P75" s="798"/>
      <c r="Q75" s="799"/>
    </row>
    <row r="76" spans="2:17">
      <c r="B76" s="800"/>
      <c r="C76" s="798"/>
      <c r="D76" s="798"/>
      <c r="E76" s="798"/>
      <c r="F76" s="798"/>
      <c r="G76" s="798"/>
      <c r="H76" s="798"/>
      <c r="I76" s="798"/>
      <c r="J76" s="798"/>
      <c r="K76" s="798"/>
      <c r="L76" s="798"/>
      <c r="M76" s="798"/>
      <c r="N76" s="798"/>
      <c r="O76" s="798"/>
      <c r="P76" s="798"/>
      <c r="Q76" s="799"/>
    </row>
    <row r="77" spans="2:17">
      <c r="B77" s="800"/>
      <c r="C77" s="798"/>
      <c r="D77" s="798"/>
      <c r="E77" s="798"/>
      <c r="F77" s="798"/>
      <c r="G77" s="798"/>
      <c r="H77" s="798"/>
      <c r="I77" s="798"/>
      <c r="J77" s="798"/>
      <c r="K77" s="798"/>
      <c r="L77" s="798"/>
      <c r="M77" s="798"/>
      <c r="N77" s="798"/>
      <c r="O77" s="798"/>
      <c r="P77" s="798"/>
      <c r="Q77" s="799"/>
    </row>
    <row r="78" spans="2:17">
      <c r="B78" s="800"/>
      <c r="C78" s="798"/>
      <c r="D78" s="798"/>
      <c r="E78" s="798"/>
      <c r="F78" s="798"/>
      <c r="G78" s="798"/>
      <c r="H78" s="798"/>
      <c r="I78" s="798"/>
      <c r="J78" s="798"/>
      <c r="K78" s="798"/>
      <c r="L78" s="798"/>
      <c r="M78" s="798"/>
      <c r="N78" s="798"/>
      <c r="O78" s="798"/>
      <c r="P78" s="798"/>
      <c r="Q78" s="799"/>
    </row>
    <row r="79" spans="2:17">
      <c r="B79" s="800"/>
      <c r="C79" s="798"/>
      <c r="D79" s="798"/>
      <c r="E79" s="798"/>
      <c r="F79" s="798"/>
      <c r="G79" s="798"/>
      <c r="H79" s="798"/>
      <c r="I79" s="798"/>
      <c r="J79" s="798"/>
      <c r="K79" s="798"/>
      <c r="L79" s="798"/>
      <c r="M79" s="798"/>
      <c r="N79" s="798"/>
      <c r="O79" s="798"/>
      <c r="P79" s="798"/>
      <c r="Q79" s="799"/>
    </row>
    <row r="80" spans="2:17">
      <c r="B80" s="800"/>
      <c r="C80" s="798"/>
      <c r="D80" s="798"/>
      <c r="E80" s="798"/>
      <c r="F80" s="798"/>
      <c r="G80" s="798"/>
      <c r="H80" s="798"/>
      <c r="I80" s="798"/>
      <c r="J80" s="798"/>
      <c r="K80" s="798"/>
      <c r="L80" s="798"/>
      <c r="M80" s="798"/>
      <c r="N80" s="798"/>
      <c r="O80" s="798"/>
      <c r="P80" s="798"/>
      <c r="Q80" s="799"/>
    </row>
    <row r="81" spans="2:17">
      <c r="B81" s="800"/>
      <c r="C81" s="798"/>
      <c r="D81" s="798"/>
      <c r="E81" s="798"/>
      <c r="F81" s="798"/>
      <c r="G81" s="798"/>
      <c r="H81" s="798"/>
      <c r="I81" s="798"/>
      <c r="J81" s="798"/>
      <c r="K81" s="798"/>
      <c r="L81" s="798"/>
      <c r="M81" s="798"/>
      <c r="N81" s="798"/>
      <c r="O81" s="798"/>
      <c r="P81" s="798"/>
      <c r="Q81" s="799"/>
    </row>
    <row r="82" spans="2:17" ht="16.2" thickBot="1">
      <c r="B82" s="801"/>
      <c r="C82" s="802"/>
      <c r="D82" s="802"/>
      <c r="E82" s="802"/>
      <c r="F82" s="802"/>
      <c r="G82" s="802"/>
      <c r="H82" s="802"/>
      <c r="I82" s="802"/>
      <c r="J82" s="802"/>
      <c r="K82" s="802"/>
      <c r="L82" s="802"/>
      <c r="M82" s="802"/>
      <c r="N82" s="802"/>
      <c r="O82" s="802"/>
      <c r="P82" s="802"/>
      <c r="Q82" s="803"/>
    </row>
    <row r="83" spans="2:17">
      <c r="B83" s="804" t="s">
        <v>44</v>
      </c>
      <c r="C83" s="805"/>
      <c r="D83" s="805"/>
      <c r="E83" s="805"/>
      <c r="F83" s="805"/>
      <c r="G83" s="805"/>
      <c r="H83" s="805"/>
      <c r="I83" s="805"/>
      <c r="J83" s="805"/>
      <c r="K83" s="805"/>
      <c r="L83" s="805"/>
      <c r="M83" s="805"/>
      <c r="N83" s="805"/>
      <c r="O83" s="805"/>
      <c r="P83" s="805"/>
      <c r="Q83" s="806"/>
    </row>
    <row r="84" spans="2:17">
      <c r="B84" s="807"/>
      <c r="C84" s="808"/>
      <c r="D84" s="808"/>
      <c r="E84" s="808"/>
      <c r="F84" s="808"/>
      <c r="G84" s="808"/>
      <c r="H84" s="808"/>
      <c r="I84" s="808"/>
      <c r="J84" s="808"/>
      <c r="K84" s="808"/>
      <c r="L84" s="808"/>
      <c r="M84" s="808"/>
      <c r="N84" s="808"/>
      <c r="O84" s="808"/>
      <c r="P84" s="808"/>
      <c r="Q84" s="809"/>
    </row>
    <row r="85" spans="2:17">
      <c r="B85" s="907" t="s">
        <v>318</v>
      </c>
      <c r="C85" s="908"/>
      <c r="D85" s="908"/>
      <c r="E85" s="908"/>
      <c r="F85" s="908"/>
      <c r="G85" s="908"/>
      <c r="H85" s="908"/>
      <c r="I85" s="908"/>
      <c r="J85" s="908"/>
      <c r="K85" s="908"/>
      <c r="L85" s="908"/>
      <c r="M85" s="908"/>
      <c r="N85" s="908"/>
      <c r="O85" s="908"/>
      <c r="P85" s="908"/>
      <c r="Q85" s="909"/>
    </row>
    <row r="86" spans="2:17" ht="23.1" customHeight="1" thickBot="1">
      <c r="B86" s="907"/>
      <c r="C86" s="908"/>
      <c r="D86" s="908"/>
      <c r="E86" s="908"/>
      <c r="F86" s="908"/>
      <c r="G86" s="908"/>
      <c r="H86" s="908"/>
      <c r="I86" s="908"/>
      <c r="J86" s="908"/>
      <c r="K86" s="908"/>
      <c r="L86" s="908"/>
      <c r="M86" s="908"/>
      <c r="N86" s="908"/>
      <c r="O86" s="908"/>
      <c r="P86" s="908"/>
      <c r="Q86" s="909"/>
    </row>
    <row r="87" spans="2:17" ht="18.600000000000001" thickBot="1">
      <c r="B87" s="910" t="str">
        <f>"Total unburdened material cost for this work package = $" &amp;'Procurement $ by  Work Package'!D9</f>
        <v>Total unburdened material cost for this work package = $10000</v>
      </c>
      <c r="C87" s="911"/>
      <c r="D87" s="911"/>
      <c r="E87" s="911"/>
      <c r="F87" s="911"/>
      <c r="G87" s="911"/>
      <c r="H87" s="911"/>
      <c r="I87" s="912"/>
      <c r="J87" s="647"/>
      <c r="K87" s="647"/>
      <c r="L87" s="647"/>
      <c r="M87" s="647"/>
      <c r="N87" s="647"/>
      <c r="O87" s="647"/>
      <c r="P87" s="647"/>
      <c r="Q87" s="648"/>
    </row>
    <row r="88" spans="2:17" ht="18.600000000000001" thickBot="1">
      <c r="B88" s="649"/>
      <c r="C88" s="650"/>
      <c r="D88" s="650"/>
      <c r="E88" s="650"/>
      <c r="F88" s="650"/>
      <c r="G88" s="650"/>
      <c r="H88" s="650"/>
      <c r="I88" s="650"/>
      <c r="J88" s="650"/>
      <c r="K88" s="650"/>
      <c r="L88" s="650"/>
      <c r="M88" s="650"/>
      <c r="N88" s="650"/>
      <c r="O88" s="650"/>
      <c r="P88" s="650"/>
      <c r="Q88" s="651"/>
    </row>
    <row r="89" spans="2:17">
      <c r="B89" s="804" t="s">
        <v>339</v>
      </c>
      <c r="C89" s="805"/>
      <c r="D89" s="805"/>
      <c r="E89" s="805"/>
      <c r="F89" s="805"/>
      <c r="G89" s="805"/>
      <c r="H89" s="805"/>
      <c r="I89" s="805"/>
      <c r="J89" s="805"/>
      <c r="K89" s="805"/>
      <c r="L89" s="805"/>
      <c r="M89" s="805"/>
      <c r="N89" s="805"/>
      <c r="O89" s="805"/>
      <c r="P89" s="805"/>
      <c r="Q89" s="806"/>
    </row>
    <row r="90" spans="2:17">
      <c r="B90" s="807"/>
      <c r="C90" s="808"/>
      <c r="D90" s="808"/>
      <c r="E90" s="808"/>
      <c r="F90" s="808"/>
      <c r="G90" s="808"/>
      <c r="H90" s="808"/>
      <c r="I90" s="808"/>
      <c r="J90" s="808"/>
      <c r="K90" s="808"/>
      <c r="L90" s="808"/>
      <c r="M90" s="808"/>
      <c r="N90" s="808"/>
      <c r="O90" s="808"/>
      <c r="P90" s="808"/>
      <c r="Q90" s="809"/>
    </row>
    <row r="91" spans="2:17">
      <c r="B91" s="886" t="s">
        <v>359</v>
      </c>
      <c r="C91" s="887"/>
      <c r="D91" s="887"/>
      <c r="E91" s="887"/>
      <c r="F91" s="887"/>
      <c r="G91" s="887"/>
      <c r="H91" s="887"/>
      <c r="I91" s="887"/>
      <c r="J91" s="887"/>
      <c r="K91" s="887"/>
      <c r="L91" s="887"/>
      <c r="M91" s="887"/>
      <c r="N91" s="887"/>
      <c r="O91" s="887"/>
      <c r="P91" s="887"/>
      <c r="Q91" s="888"/>
    </row>
    <row r="92" spans="2:17">
      <c r="B92" s="886"/>
      <c r="C92" s="887"/>
      <c r="D92" s="887"/>
      <c r="E92" s="887"/>
      <c r="F92" s="887"/>
      <c r="G92" s="887"/>
      <c r="H92" s="887"/>
      <c r="I92" s="887"/>
      <c r="J92" s="887"/>
      <c r="K92" s="887"/>
      <c r="L92" s="887"/>
      <c r="M92" s="887"/>
      <c r="N92" s="887"/>
      <c r="O92" s="887"/>
      <c r="P92" s="887"/>
      <c r="Q92" s="888"/>
    </row>
    <row r="93" spans="2:17">
      <c r="B93" s="886"/>
      <c r="C93" s="887"/>
      <c r="D93" s="887"/>
      <c r="E93" s="887"/>
      <c r="F93" s="887"/>
      <c r="G93" s="887"/>
      <c r="H93" s="887"/>
      <c r="I93" s="887"/>
      <c r="J93" s="887"/>
      <c r="K93" s="887"/>
      <c r="L93" s="887"/>
      <c r="M93" s="887"/>
      <c r="N93" s="887"/>
      <c r="O93" s="887"/>
      <c r="P93" s="887"/>
      <c r="Q93" s="888"/>
    </row>
    <row r="94" spans="2:17">
      <c r="B94" s="886"/>
      <c r="C94" s="887"/>
      <c r="D94" s="887"/>
      <c r="E94" s="887"/>
      <c r="F94" s="887"/>
      <c r="G94" s="887"/>
      <c r="H94" s="887"/>
      <c r="I94" s="887"/>
      <c r="J94" s="887"/>
      <c r="K94" s="887"/>
      <c r="L94" s="887"/>
      <c r="M94" s="887"/>
      <c r="N94" s="887"/>
      <c r="O94" s="887"/>
      <c r="P94" s="887"/>
      <c r="Q94" s="888"/>
    </row>
    <row r="95" spans="2:17">
      <c r="B95" s="886"/>
      <c r="C95" s="887"/>
      <c r="D95" s="887"/>
      <c r="E95" s="887"/>
      <c r="F95" s="887"/>
      <c r="G95" s="887"/>
      <c r="H95" s="887"/>
      <c r="I95" s="887"/>
      <c r="J95" s="887"/>
      <c r="K95" s="887"/>
      <c r="L95" s="887"/>
      <c r="M95" s="887"/>
      <c r="N95" s="887"/>
      <c r="O95" s="887"/>
      <c r="P95" s="887"/>
      <c r="Q95" s="888"/>
    </row>
    <row r="96" spans="2:17">
      <c r="B96" s="886"/>
      <c r="C96" s="887"/>
      <c r="D96" s="887"/>
      <c r="E96" s="887"/>
      <c r="F96" s="887"/>
      <c r="G96" s="887"/>
      <c r="H96" s="887"/>
      <c r="I96" s="887"/>
      <c r="J96" s="887"/>
      <c r="K96" s="887"/>
      <c r="L96" s="887"/>
      <c r="M96" s="887"/>
      <c r="N96" s="887"/>
      <c r="O96" s="887"/>
      <c r="P96" s="887"/>
      <c r="Q96" s="888"/>
    </row>
    <row r="97" spans="2:17" ht="16.2" thickBot="1">
      <c r="B97" s="886"/>
      <c r="C97" s="887"/>
      <c r="D97" s="887"/>
      <c r="E97" s="887"/>
      <c r="F97" s="887"/>
      <c r="G97" s="887"/>
      <c r="H97" s="887"/>
      <c r="I97" s="887"/>
      <c r="J97" s="887"/>
      <c r="K97" s="887"/>
      <c r="L97" s="887"/>
      <c r="M97" s="887"/>
      <c r="N97" s="887"/>
      <c r="O97" s="887"/>
      <c r="P97" s="887"/>
      <c r="Q97" s="888"/>
    </row>
    <row r="98" spans="2:17" ht="18">
      <c r="B98" s="494"/>
      <c r="C98" s="889" t="str">
        <f>"Bottoms Up Composite Labor estimate uncertainty for WBS #"  &amp;'Facility Support Cntrl Account'!B64 &amp; ": " &amp;'Facility Support Cntrl Account'!C64</f>
        <v>Bottoms Up Composite Labor estimate uncertainty for WBS #2.04.02.06: Assembly Hall Modifications</v>
      </c>
      <c r="D98" s="890"/>
      <c r="E98" s="890"/>
      <c r="F98" s="890"/>
      <c r="G98" s="890"/>
      <c r="H98" s="890"/>
      <c r="I98" s="495"/>
      <c r="J98" s="890" t="s">
        <v>340</v>
      </c>
      <c r="K98" s="890"/>
      <c r="L98" s="496">
        <f>'Cryo Support Work Package'!CD20</f>
        <v>0.24999999999999992</v>
      </c>
      <c r="M98" s="365"/>
      <c r="N98" s="365"/>
      <c r="O98" s="365"/>
      <c r="P98" s="365"/>
      <c r="Q98" s="497"/>
    </row>
    <row r="99" spans="2:17" ht="18.600000000000001" thickBot="1">
      <c r="B99" s="494"/>
      <c r="C99" s="893"/>
      <c r="D99" s="894"/>
      <c r="E99" s="894"/>
      <c r="F99" s="894"/>
      <c r="G99" s="894"/>
      <c r="H99" s="894"/>
      <c r="I99" s="500"/>
      <c r="J99" s="894" t="s">
        <v>341</v>
      </c>
      <c r="K99" s="894"/>
      <c r="L99" s="501">
        <f>'Cryo Support Work Package'!CE20</f>
        <v>0.25</v>
      </c>
      <c r="M99" s="365"/>
      <c r="N99" s="365"/>
      <c r="O99" s="365"/>
      <c r="P99" s="365"/>
      <c r="Q99" s="497"/>
    </row>
    <row r="100" spans="2:17" ht="18.600000000000001" thickBot="1">
      <c r="B100" s="502"/>
      <c r="C100" s="503"/>
      <c r="D100" s="503"/>
      <c r="E100" s="503"/>
      <c r="F100" s="503"/>
      <c r="G100" s="503"/>
      <c r="H100" s="503"/>
      <c r="I100" s="503"/>
      <c r="J100" s="503"/>
      <c r="K100" s="503"/>
      <c r="L100" s="503"/>
      <c r="M100" s="503"/>
      <c r="N100" s="503"/>
      <c r="O100" s="503"/>
      <c r="P100" s="503"/>
      <c r="Q100" s="504"/>
    </row>
  </sheetData>
  <mergeCells count="31">
    <mergeCell ref="F2:L7"/>
    <mergeCell ref="M2:M3"/>
    <mergeCell ref="N2:Q3"/>
    <mergeCell ref="M4:M5"/>
    <mergeCell ref="N4:Q5"/>
    <mergeCell ref="M6:M7"/>
    <mergeCell ref="N6:Q7"/>
    <mergeCell ref="B53:Q68"/>
    <mergeCell ref="B69:Q70"/>
    <mergeCell ref="B71:Q82"/>
    <mergeCell ref="B51:Q52"/>
    <mergeCell ref="B8:F8"/>
    <mergeCell ref="G8:M8"/>
    <mergeCell ref="N8:Q8"/>
    <mergeCell ref="B9:F10"/>
    <mergeCell ref="G9:M10"/>
    <mergeCell ref="N9:Q10"/>
    <mergeCell ref="B12:Q12"/>
    <mergeCell ref="B13:Q24"/>
    <mergeCell ref="B25:Q25"/>
    <mergeCell ref="B38:Q38"/>
    <mergeCell ref="B39:Q50"/>
    <mergeCell ref="C11:F11"/>
    <mergeCell ref="C98:H99"/>
    <mergeCell ref="J98:K98"/>
    <mergeCell ref="J99:K99"/>
    <mergeCell ref="B83:Q84"/>
    <mergeCell ref="B85:Q86"/>
    <mergeCell ref="B87:I87"/>
    <mergeCell ref="B89:Q90"/>
    <mergeCell ref="B91:Q97"/>
  </mergeCells>
  <hyperlinks>
    <hyperlink ref="B39" location="'Assembly Hall Work Package'!A1" display="(click here to see the details of the labor and material estimate for this Work Package)" xr:uid="{00000000-0004-0000-0900-000000000000}"/>
    <hyperlink ref="C39" location="'Assembly Hall Work Package'!A1" display="'Assembly Hall Work Package'!A1" xr:uid="{00000000-0004-0000-0900-000001000000}"/>
    <hyperlink ref="D39" location="'Assembly Hall Work Package'!A1" display="'Assembly Hall Work Package'!A1" xr:uid="{00000000-0004-0000-0900-000002000000}"/>
    <hyperlink ref="E39" location="'Assembly Hall Work Package'!A1" display="'Assembly Hall Work Package'!A1" xr:uid="{00000000-0004-0000-0900-000003000000}"/>
    <hyperlink ref="F39" location="'Assembly Hall Work Package'!A1" display="'Assembly Hall Work Package'!A1" xr:uid="{00000000-0004-0000-0900-000004000000}"/>
    <hyperlink ref="G39" location="'Assembly Hall Work Package'!A1" display="'Assembly Hall Work Package'!A1" xr:uid="{00000000-0004-0000-0900-000005000000}"/>
    <hyperlink ref="H39" location="'Assembly Hall Work Package'!A1" display="'Assembly Hall Work Package'!A1" xr:uid="{00000000-0004-0000-0900-000006000000}"/>
    <hyperlink ref="I39" location="'Assembly Hall Work Package'!A1" display="'Assembly Hall Work Package'!A1" xr:uid="{00000000-0004-0000-0900-000007000000}"/>
    <hyperlink ref="J39" location="'Assembly Hall Work Package'!A1" display="'Assembly Hall Work Package'!A1" xr:uid="{00000000-0004-0000-0900-000008000000}"/>
    <hyperlink ref="K39" location="'Assembly Hall Work Package'!A1" display="'Assembly Hall Work Package'!A1" xr:uid="{00000000-0004-0000-0900-000009000000}"/>
    <hyperlink ref="L39" location="'Assembly Hall Work Package'!A1" display="'Assembly Hall Work Package'!A1" xr:uid="{00000000-0004-0000-0900-00000A000000}"/>
    <hyperlink ref="M39" location="'Assembly Hall Work Package'!A1" display="'Assembly Hall Work Package'!A1" xr:uid="{00000000-0004-0000-0900-00000B000000}"/>
    <hyperlink ref="N39" location="'Assembly Hall Work Package'!A1" display="'Assembly Hall Work Package'!A1" xr:uid="{00000000-0004-0000-0900-00000C000000}"/>
    <hyperlink ref="O39" location="'Assembly Hall Work Package'!A1" display="'Assembly Hall Work Package'!A1" xr:uid="{00000000-0004-0000-0900-00000D000000}"/>
    <hyperlink ref="P39" location="'Assembly Hall Work Package'!A1" display="'Assembly Hall Work Package'!A1" xr:uid="{00000000-0004-0000-0900-00000E000000}"/>
    <hyperlink ref="Q39" location="'Assembly Hall Work Package'!A1" display="'Assembly Hall Work Package'!A1" xr:uid="{00000000-0004-0000-0900-00000F000000}"/>
    <hyperlink ref="B40" location="'Assembly Hall Work Package'!A1" display="'Assembly Hall Work Package'!A1" xr:uid="{00000000-0004-0000-0900-000010000000}"/>
    <hyperlink ref="C40" location="'Assembly Hall Work Package'!A1" display="'Assembly Hall Work Package'!A1" xr:uid="{00000000-0004-0000-0900-000011000000}"/>
    <hyperlink ref="D40" location="'Assembly Hall Work Package'!A1" display="'Assembly Hall Work Package'!A1" xr:uid="{00000000-0004-0000-0900-000012000000}"/>
    <hyperlink ref="E40" location="'Assembly Hall Work Package'!A1" display="'Assembly Hall Work Package'!A1" xr:uid="{00000000-0004-0000-0900-000013000000}"/>
    <hyperlink ref="F40" location="'Assembly Hall Work Package'!A1" display="'Assembly Hall Work Package'!A1" xr:uid="{00000000-0004-0000-0900-000014000000}"/>
    <hyperlink ref="G40" location="'Assembly Hall Work Package'!A1" display="'Assembly Hall Work Package'!A1" xr:uid="{00000000-0004-0000-0900-000015000000}"/>
    <hyperlink ref="H40" location="'Assembly Hall Work Package'!A1" display="'Assembly Hall Work Package'!A1" xr:uid="{00000000-0004-0000-0900-000016000000}"/>
    <hyperlink ref="I40" location="'Assembly Hall Work Package'!A1" display="'Assembly Hall Work Package'!A1" xr:uid="{00000000-0004-0000-0900-000017000000}"/>
    <hyperlink ref="J40" location="'Assembly Hall Work Package'!A1" display="'Assembly Hall Work Package'!A1" xr:uid="{00000000-0004-0000-0900-000018000000}"/>
    <hyperlink ref="K40" location="'Assembly Hall Work Package'!A1" display="'Assembly Hall Work Package'!A1" xr:uid="{00000000-0004-0000-0900-000019000000}"/>
    <hyperlink ref="L40" location="'Assembly Hall Work Package'!A1" display="'Assembly Hall Work Package'!A1" xr:uid="{00000000-0004-0000-0900-00001A000000}"/>
    <hyperlink ref="M40" location="'Assembly Hall Work Package'!A1" display="'Assembly Hall Work Package'!A1" xr:uid="{00000000-0004-0000-0900-00001B000000}"/>
    <hyperlink ref="N40" location="'Assembly Hall Work Package'!A1" display="'Assembly Hall Work Package'!A1" xr:uid="{00000000-0004-0000-0900-00001C000000}"/>
    <hyperlink ref="O40" location="'Assembly Hall Work Package'!A1" display="'Assembly Hall Work Package'!A1" xr:uid="{00000000-0004-0000-0900-00001D000000}"/>
    <hyperlink ref="P40" location="'Assembly Hall Work Package'!A1" display="'Assembly Hall Work Package'!A1" xr:uid="{00000000-0004-0000-0900-00001E000000}"/>
    <hyperlink ref="Q40" location="'Assembly Hall Work Package'!A1" display="'Assembly Hall Work Package'!A1" xr:uid="{00000000-0004-0000-0900-00001F000000}"/>
    <hyperlink ref="B41" location="'Assembly Hall Work Package'!A1" display="'Assembly Hall Work Package'!A1" xr:uid="{00000000-0004-0000-0900-000020000000}"/>
    <hyperlink ref="C41" location="'Assembly Hall Work Package'!A1" display="'Assembly Hall Work Package'!A1" xr:uid="{00000000-0004-0000-0900-000021000000}"/>
    <hyperlink ref="D41" location="'Assembly Hall Work Package'!A1" display="'Assembly Hall Work Package'!A1" xr:uid="{00000000-0004-0000-0900-000022000000}"/>
    <hyperlink ref="E41" location="'Assembly Hall Work Package'!A1" display="'Assembly Hall Work Package'!A1" xr:uid="{00000000-0004-0000-0900-000023000000}"/>
    <hyperlink ref="F41" location="'Assembly Hall Work Package'!A1" display="'Assembly Hall Work Package'!A1" xr:uid="{00000000-0004-0000-0900-000024000000}"/>
    <hyperlink ref="G41" location="'Assembly Hall Work Package'!A1" display="'Assembly Hall Work Package'!A1" xr:uid="{00000000-0004-0000-0900-000025000000}"/>
    <hyperlink ref="H41" location="'Assembly Hall Work Package'!A1" display="'Assembly Hall Work Package'!A1" xr:uid="{00000000-0004-0000-0900-000026000000}"/>
    <hyperlink ref="I41" location="'Assembly Hall Work Package'!A1" display="'Assembly Hall Work Package'!A1" xr:uid="{00000000-0004-0000-0900-000027000000}"/>
    <hyperlink ref="J41" location="'Assembly Hall Work Package'!A1" display="'Assembly Hall Work Package'!A1" xr:uid="{00000000-0004-0000-0900-000028000000}"/>
    <hyperlink ref="K41" location="'Assembly Hall Work Package'!A1" display="'Assembly Hall Work Package'!A1" xr:uid="{00000000-0004-0000-0900-000029000000}"/>
    <hyperlink ref="L41" location="'Assembly Hall Work Package'!A1" display="'Assembly Hall Work Package'!A1" xr:uid="{00000000-0004-0000-0900-00002A000000}"/>
    <hyperlink ref="M41" location="'Assembly Hall Work Package'!A1" display="'Assembly Hall Work Package'!A1" xr:uid="{00000000-0004-0000-0900-00002B000000}"/>
    <hyperlink ref="N41" location="'Assembly Hall Work Package'!A1" display="'Assembly Hall Work Package'!A1" xr:uid="{00000000-0004-0000-0900-00002C000000}"/>
    <hyperlink ref="O41" location="'Assembly Hall Work Package'!A1" display="'Assembly Hall Work Package'!A1" xr:uid="{00000000-0004-0000-0900-00002D000000}"/>
    <hyperlink ref="P41" location="'Assembly Hall Work Package'!A1" display="'Assembly Hall Work Package'!A1" xr:uid="{00000000-0004-0000-0900-00002E000000}"/>
    <hyperlink ref="Q41" location="'Assembly Hall Work Package'!A1" display="'Assembly Hall Work Package'!A1" xr:uid="{00000000-0004-0000-0900-00002F000000}"/>
    <hyperlink ref="B42" location="'Assembly Hall Work Package'!A1" display="'Assembly Hall Work Package'!A1" xr:uid="{00000000-0004-0000-0900-000030000000}"/>
    <hyperlink ref="C42" location="'Assembly Hall Work Package'!A1" display="'Assembly Hall Work Package'!A1" xr:uid="{00000000-0004-0000-0900-000031000000}"/>
    <hyperlink ref="D42" location="'Assembly Hall Work Package'!A1" display="'Assembly Hall Work Package'!A1" xr:uid="{00000000-0004-0000-0900-000032000000}"/>
    <hyperlink ref="E42" location="'Assembly Hall Work Package'!A1" display="'Assembly Hall Work Package'!A1" xr:uid="{00000000-0004-0000-0900-000033000000}"/>
    <hyperlink ref="F42" location="'Assembly Hall Work Package'!A1" display="'Assembly Hall Work Package'!A1" xr:uid="{00000000-0004-0000-0900-000034000000}"/>
    <hyperlink ref="G42" location="'Assembly Hall Work Package'!A1" display="'Assembly Hall Work Package'!A1" xr:uid="{00000000-0004-0000-0900-000035000000}"/>
    <hyperlink ref="H42" location="'Assembly Hall Work Package'!A1" display="'Assembly Hall Work Package'!A1" xr:uid="{00000000-0004-0000-0900-000036000000}"/>
    <hyperlink ref="I42" location="'Assembly Hall Work Package'!A1" display="'Assembly Hall Work Package'!A1" xr:uid="{00000000-0004-0000-0900-000037000000}"/>
    <hyperlink ref="J42" location="'Assembly Hall Work Package'!A1" display="'Assembly Hall Work Package'!A1" xr:uid="{00000000-0004-0000-0900-000038000000}"/>
    <hyperlink ref="K42" location="'Assembly Hall Work Package'!A1" display="'Assembly Hall Work Package'!A1" xr:uid="{00000000-0004-0000-0900-000039000000}"/>
    <hyperlink ref="L42" location="'Assembly Hall Work Package'!A1" display="'Assembly Hall Work Package'!A1" xr:uid="{00000000-0004-0000-0900-00003A000000}"/>
    <hyperlink ref="M42" location="'Assembly Hall Work Package'!A1" display="'Assembly Hall Work Package'!A1" xr:uid="{00000000-0004-0000-0900-00003B000000}"/>
    <hyperlink ref="N42" location="'Assembly Hall Work Package'!A1" display="'Assembly Hall Work Package'!A1" xr:uid="{00000000-0004-0000-0900-00003C000000}"/>
    <hyperlink ref="O42" location="'Assembly Hall Work Package'!A1" display="'Assembly Hall Work Package'!A1" xr:uid="{00000000-0004-0000-0900-00003D000000}"/>
    <hyperlink ref="P42" location="'Assembly Hall Work Package'!A1" display="'Assembly Hall Work Package'!A1" xr:uid="{00000000-0004-0000-0900-00003E000000}"/>
    <hyperlink ref="Q42" location="'Assembly Hall Work Package'!A1" display="'Assembly Hall Work Package'!A1" xr:uid="{00000000-0004-0000-0900-00003F000000}"/>
    <hyperlink ref="B43" location="'Assembly Hall Work Package'!A1" display="'Assembly Hall Work Package'!A1" xr:uid="{00000000-0004-0000-0900-000040000000}"/>
    <hyperlink ref="C43" location="'Assembly Hall Work Package'!A1" display="'Assembly Hall Work Package'!A1" xr:uid="{00000000-0004-0000-0900-000041000000}"/>
    <hyperlink ref="D43" location="'Assembly Hall Work Package'!A1" display="'Assembly Hall Work Package'!A1" xr:uid="{00000000-0004-0000-0900-000042000000}"/>
    <hyperlink ref="E43" location="'Assembly Hall Work Package'!A1" display="'Assembly Hall Work Package'!A1" xr:uid="{00000000-0004-0000-0900-000043000000}"/>
    <hyperlink ref="F43" location="'Assembly Hall Work Package'!A1" display="'Assembly Hall Work Package'!A1" xr:uid="{00000000-0004-0000-0900-000044000000}"/>
    <hyperlink ref="G43" location="'Assembly Hall Work Package'!A1" display="'Assembly Hall Work Package'!A1" xr:uid="{00000000-0004-0000-0900-000045000000}"/>
    <hyperlink ref="H43" location="'Assembly Hall Work Package'!A1" display="'Assembly Hall Work Package'!A1" xr:uid="{00000000-0004-0000-0900-000046000000}"/>
    <hyperlink ref="I43" location="'Assembly Hall Work Package'!A1" display="'Assembly Hall Work Package'!A1" xr:uid="{00000000-0004-0000-0900-000047000000}"/>
    <hyperlink ref="J43" location="'Assembly Hall Work Package'!A1" display="'Assembly Hall Work Package'!A1" xr:uid="{00000000-0004-0000-0900-000048000000}"/>
    <hyperlink ref="K43" location="'Assembly Hall Work Package'!A1" display="'Assembly Hall Work Package'!A1" xr:uid="{00000000-0004-0000-0900-000049000000}"/>
    <hyperlink ref="L43" location="'Assembly Hall Work Package'!A1" display="'Assembly Hall Work Package'!A1" xr:uid="{00000000-0004-0000-0900-00004A000000}"/>
    <hyperlink ref="M43" location="'Assembly Hall Work Package'!A1" display="'Assembly Hall Work Package'!A1" xr:uid="{00000000-0004-0000-0900-00004B000000}"/>
    <hyperlink ref="N43" location="'Assembly Hall Work Package'!A1" display="'Assembly Hall Work Package'!A1" xr:uid="{00000000-0004-0000-0900-00004C000000}"/>
    <hyperlink ref="O43" location="'Assembly Hall Work Package'!A1" display="'Assembly Hall Work Package'!A1" xr:uid="{00000000-0004-0000-0900-00004D000000}"/>
    <hyperlink ref="P43" location="'Assembly Hall Work Package'!A1" display="'Assembly Hall Work Package'!A1" xr:uid="{00000000-0004-0000-0900-00004E000000}"/>
    <hyperlink ref="Q43" location="'Assembly Hall Work Package'!A1" display="'Assembly Hall Work Package'!A1" xr:uid="{00000000-0004-0000-0900-00004F000000}"/>
    <hyperlink ref="B44" location="'Assembly Hall Work Package'!A1" display="'Assembly Hall Work Package'!A1" xr:uid="{00000000-0004-0000-0900-000050000000}"/>
    <hyperlink ref="C44" location="'Assembly Hall Work Package'!A1" display="'Assembly Hall Work Package'!A1" xr:uid="{00000000-0004-0000-0900-000051000000}"/>
    <hyperlink ref="D44" location="'Assembly Hall Work Package'!A1" display="'Assembly Hall Work Package'!A1" xr:uid="{00000000-0004-0000-0900-000052000000}"/>
    <hyperlink ref="E44" location="'Assembly Hall Work Package'!A1" display="'Assembly Hall Work Package'!A1" xr:uid="{00000000-0004-0000-0900-000053000000}"/>
    <hyperlink ref="F44" location="'Assembly Hall Work Package'!A1" display="'Assembly Hall Work Package'!A1" xr:uid="{00000000-0004-0000-0900-000054000000}"/>
    <hyperlink ref="G44" location="'Assembly Hall Work Package'!A1" display="'Assembly Hall Work Package'!A1" xr:uid="{00000000-0004-0000-0900-000055000000}"/>
    <hyperlink ref="H44" location="'Assembly Hall Work Package'!A1" display="'Assembly Hall Work Package'!A1" xr:uid="{00000000-0004-0000-0900-000056000000}"/>
    <hyperlink ref="I44" location="'Assembly Hall Work Package'!A1" display="'Assembly Hall Work Package'!A1" xr:uid="{00000000-0004-0000-0900-000057000000}"/>
    <hyperlink ref="J44" location="'Assembly Hall Work Package'!A1" display="'Assembly Hall Work Package'!A1" xr:uid="{00000000-0004-0000-0900-000058000000}"/>
    <hyperlink ref="K44" location="'Assembly Hall Work Package'!A1" display="'Assembly Hall Work Package'!A1" xr:uid="{00000000-0004-0000-0900-000059000000}"/>
    <hyperlink ref="L44" location="'Assembly Hall Work Package'!A1" display="'Assembly Hall Work Package'!A1" xr:uid="{00000000-0004-0000-0900-00005A000000}"/>
    <hyperlink ref="M44" location="'Assembly Hall Work Package'!A1" display="'Assembly Hall Work Package'!A1" xr:uid="{00000000-0004-0000-0900-00005B000000}"/>
    <hyperlink ref="N44" location="'Assembly Hall Work Package'!A1" display="'Assembly Hall Work Package'!A1" xr:uid="{00000000-0004-0000-0900-00005C000000}"/>
    <hyperlink ref="O44" location="'Assembly Hall Work Package'!A1" display="'Assembly Hall Work Package'!A1" xr:uid="{00000000-0004-0000-0900-00005D000000}"/>
    <hyperlink ref="P44" location="'Assembly Hall Work Package'!A1" display="'Assembly Hall Work Package'!A1" xr:uid="{00000000-0004-0000-0900-00005E000000}"/>
    <hyperlink ref="Q44" location="'Assembly Hall Work Package'!A1" display="'Assembly Hall Work Package'!A1" xr:uid="{00000000-0004-0000-0900-00005F000000}"/>
    <hyperlink ref="B45" location="'Assembly Hall Work Package'!A1" display="'Assembly Hall Work Package'!A1" xr:uid="{00000000-0004-0000-0900-000060000000}"/>
    <hyperlink ref="C45" location="'Assembly Hall Work Package'!A1" display="'Assembly Hall Work Package'!A1" xr:uid="{00000000-0004-0000-0900-000061000000}"/>
    <hyperlink ref="D45" location="'Assembly Hall Work Package'!A1" display="'Assembly Hall Work Package'!A1" xr:uid="{00000000-0004-0000-0900-000062000000}"/>
    <hyperlink ref="E45" location="'Assembly Hall Work Package'!A1" display="'Assembly Hall Work Package'!A1" xr:uid="{00000000-0004-0000-0900-000063000000}"/>
    <hyperlink ref="F45" location="'Assembly Hall Work Package'!A1" display="'Assembly Hall Work Package'!A1" xr:uid="{00000000-0004-0000-0900-000064000000}"/>
    <hyperlink ref="G45" location="'Assembly Hall Work Package'!A1" display="'Assembly Hall Work Package'!A1" xr:uid="{00000000-0004-0000-0900-000065000000}"/>
    <hyperlink ref="H45" location="'Assembly Hall Work Package'!A1" display="'Assembly Hall Work Package'!A1" xr:uid="{00000000-0004-0000-0900-000066000000}"/>
    <hyperlink ref="I45" location="'Assembly Hall Work Package'!A1" display="'Assembly Hall Work Package'!A1" xr:uid="{00000000-0004-0000-0900-000067000000}"/>
    <hyperlink ref="J45" location="'Assembly Hall Work Package'!A1" display="'Assembly Hall Work Package'!A1" xr:uid="{00000000-0004-0000-0900-000068000000}"/>
    <hyperlink ref="K45" location="'Assembly Hall Work Package'!A1" display="'Assembly Hall Work Package'!A1" xr:uid="{00000000-0004-0000-0900-000069000000}"/>
    <hyperlink ref="L45" location="'Assembly Hall Work Package'!A1" display="'Assembly Hall Work Package'!A1" xr:uid="{00000000-0004-0000-0900-00006A000000}"/>
    <hyperlink ref="M45" location="'Assembly Hall Work Package'!A1" display="'Assembly Hall Work Package'!A1" xr:uid="{00000000-0004-0000-0900-00006B000000}"/>
    <hyperlink ref="N45" location="'Assembly Hall Work Package'!A1" display="'Assembly Hall Work Package'!A1" xr:uid="{00000000-0004-0000-0900-00006C000000}"/>
    <hyperlink ref="O45" location="'Assembly Hall Work Package'!A1" display="'Assembly Hall Work Package'!A1" xr:uid="{00000000-0004-0000-0900-00006D000000}"/>
    <hyperlink ref="P45" location="'Assembly Hall Work Package'!A1" display="'Assembly Hall Work Package'!A1" xr:uid="{00000000-0004-0000-0900-00006E000000}"/>
    <hyperlink ref="Q45" location="'Assembly Hall Work Package'!A1" display="'Assembly Hall Work Package'!A1" xr:uid="{00000000-0004-0000-0900-00006F000000}"/>
    <hyperlink ref="B46" location="'Assembly Hall Work Package'!A1" display="'Assembly Hall Work Package'!A1" xr:uid="{00000000-0004-0000-0900-000070000000}"/>
    <hyperlink ref="C46" location="'Assembly Hall Work Package'!A1" display="'Assembly Hall Work Package'!A1" xr:uid="{00000000-0004-0000-0900-000071000000}"/>
    <hyperlink ref="D46" location="'Assembly Hall Work Package'!A1" display="'Assembly Hall Work Package'!A1" xr:uid="{00000000-0004-0000-0900-000072000000}"/>
    <hyperlink ref="E46" location="'Assembly Hall Work Package'!A1" display="'Assembly Hall Work Package'!A1" xr:uid="{00000000-0004-0000-0900-000073000000}"/>
    <hyperlink ref="F46" location="'Assembly Hall Work Package'!A1" display="'Assembly Hall Work Package'!A1" xr:uid="{00000000-0004-0000-0900-000074000000}"/>
    <hyperlink ref="G46" location="'Assembly Hall Work Package'!A1" display="'Assembly Hall Work Package'!A1" xr:uid="{00000000-0004-0000-0900-000075000000}"/>
    <hyperlink ref="H46" location="'Assembly Hall Work Package'!A1" display="'Assembly Hall Work Package'!A1" xr:uid="{00000000-0004-0000-0900-000076000000}"/>
    <hyperlink ref="I46" location="'Assembly Hall Work Package'!A1" display="'Assembly Hall Work Package'!A1" xr:uid="{00000000-0004-0000-0900-000077000000}"/>
    <hyperlink ref="J46" location="'Assembly Hall Work Package'!A1" display="'Assembly Hall Work Package'!A1" xr:uid="{00000000-0004-0000-0900-000078000000}"/>
    <hyperlink ref="K46" location="'Assembly Hall Work Package'!A1" display="'Assembly Hall Work Package'!A1" xr:uid="{00000000-0004-0000-0900-000079000000}"/>
    <hyperlink ref="L46" location="'Assembly Hall Work Package'!A1" display="'Assembly Hall Work Package'!A1" xr:uid="{00000000-0004-0000-0900-00007A000000}"/>
    <hyperlink ref="M46" location="'Assembly Hall Work Package'!A1" display="'Assembly Hall Work Package'!A1" xr:uid="{00000000-0004-0000-0900-00007B000000}"/>
    <hyperlink ref="N46" location="'Assembly Hall Work Package'!A1" display="'Assembly Hall Work Package'!A1" xr:uid="{00000000-0004-0000-0900-00007C000000}"/>
    <hyperlink ref="O46" location="'Assembly Hall Work Package'!A1" display="'Assembly Hall Work Package'!A1" xr:uid="{00000000-0004-0000-0900-00007D000000}"/>
    <hyperlink ref="P46" location="'Assembly Hall Work Package'!A1" display="'Assembly Hall Work Package'!A1" xr:uid="{00000000-0004-0000-0900-00007E000000}"/>
    <hyperlink ref="Q46" location="'Assembly Hall Work Package'!A1" display="'Assembly Hall Work Package'!A1" xr:uid="{00000000-0004-0000-0900-00007F000000}"/>
    <hyperlink ref="B47" location="'Assembly Hall Work Package'!A1" display="'Assembly Hall Work Package'!A1" xr:uid="{00000000-0004-0000-0900-000080000000}"/>
    <hyperlink ref="C47" location="'Assembly Hall Work Package'!A1" display="'Assembly Hall Work Package'!A1" xr:uid="{00000000-0004-0000-0900-000081000000}"/>
    <hyperlink ref="D47" location="'Assembly Hall Work Package'!A1" display="'Assembly Hall Work Package'!A1" xr:uid="{00000000-0004-0000-0900-000082000000}"/>
    <hyperlink ref="E47" location="'Assembly Hall Work Package'!A1" display="'Assembly Hall Work Package'!A1" xr:uid="{00000000-0004-0000-0900-000083000000}"/>
    <hyperlink ref="F47" location="'Assembly Hall Work Package'!A1" display="'Assembly Hall Work Package'!A1" xr:uid="{00000000-0004-0000-0900-000084000000}"/>
    <hyperlink ref="G47" location="'Assembly Hall Work Package'!A1" display="'Assembly Hall Work Package'!A1" xr:uid="{00000000-0004-0000-0900-000085000000}"/>
    <hyperlink ref="H47" location="'Assembly Hall Work Package'!A1" display="'Assembly Hall Work Package'!A1" xr:uid="{00000000-0004-0000-0900-000086000000}"/>
    <hyperlink ref="I47" location="'Assembly Hall Work Package'!A1" display="'Assembly Hall Work Package'!A1" xr:uid="{00000000-0004-0000-0900-000087000000}"/>
    <hyperlink ref="J47" location="'Assembly Hall Work Package'!A1" display="'Assembly Hall Work Package'!A1" xr:uid="{00000000-0004-0000-0900-000088000000}"/>
    <hyperlink ref="K47" location="'Assembly Hall Work Package'!A1" display="'Assembly Hall Work Package'!A1" xr:uid="{00000000-0004-0000-0900-000089000000}"/>
    <hyperlink ref="L47" location="'Assembly Hall Work Package'!A1" display="'Assembly Hall Work Package'!A1" xr:uid="{00000000-0004-0000-0900-00008A000000}"/>
    <hyperlink ref="M47" location="'Assembly Hall Work Package'!A1" display="'Assembly Hall Work Package'!A1" xr:uid="{00000000-0004-0000-0900-00008B000000}"/>
    <hyperlink ref="N47" location="'Assembly Hall Work Package'!A1" display="'Assembly Hall Work Package'!A1" xr:uid="{00000000-0004-0000-0900-00008C000000}"/>
    <hyperlink ref="O47" location="'Assembly Hall Work Package'!A1" display="'Assembly Hall Work Package'!A1" xr:uid="{00000000-0004-0000-0900-00008D000000}"/>
    <hyperlink ref="P47" location="'Assembly Hall Work Package'!A1" display="'Assembly Hall Work Package'!A1" xr:uid="{00000000-0004-0000-0900-00008E000000}"/>
    <hyperlink ref="Q47" location="'Assembly Hall Work Package'!A1" display="'Assembly Hall Work Package'!A1" xr:uid="{00000000-0004-0000-0900-00008F000000}"/>
    <hyperlink ref="B48" location="'Assembly Hall Work Package'!A1" display="'Assembly Hall Work Package'!A1" xr:uid="{00000000-0004-0000-0900-000090000000}"/>
    <hyperlink ref="C48" location="'Assembly Hall Work Package'!A1" display="'Assembly Hall Work Package'!A1" xr:uid="{00000000-0004-0000-0900-000091000000}"/>
    <hyperlink ref="D48" location="'Assembly Hall Work Package'!A1" display="'Assembly Hall Work Package'!A1" xr:uid="{00000000-0004-0000-0900-000092000000}"/>
    <hyperlink ref="E48" location="'Assembly Hall Work Package'!A1" display="'Assembly Hall Work Package'!A1" xr:uid="{00000000-0004-0000-0900-000093000000}"/>
    <hyperlink ref="F48" location="'Assembly Hall Work Package'!A1" display="'Assembly Hall Work Package'!A1" xr:uid="{00000000-0004-0000-0900-000094000000}"/>
    <hyperlink ref="G48" location="'Assembly Hall Work Package'!A1" display="'Assembly Hall Work Package'!A1" xr:uid="{00000000-0004-0000-0900-000095000000}"/>
    <hyperlink ref="H48" location="'Assembly Hall Work Package'!A1" display="'Assembly Hall Work Package'!A1" xr:uid="{00000000-0004-0000-0900-000096000000}"/>
    <hyperlink ref="I48" location="'Assembly Hall Work Package'!A1" display="'Assembly Hall Work Package'!A1" xr:uid="{00000000-0004-0000-0900-000097000000}"/>
    <hyperlink ref="J48" location="'Assembly Hall Work Package'!A1" display="'Assembly Hall Work Package'!A1" xr:uid="{00000000-0004-0000-0900-000098000000}"/>
    <hyperlink ref="K48" location="'Assembly Hall Work Package'!A1" display="'Assembly Hall Work Package'!A1" xr:uid="{00000000-0004-0000-0900-000099000000}"/>
    <hyperlink ref="L48" location="'Assembly Hall Work Package'!A1" display="'Assembly Hall Work Package'!A1" xr:uid="{00000000-0004-0000-0900-00009A000000}"/>
    <hyperlink ref="M48" location="'Assembly Hall Work Package'!A1" display="'Assembly Hall Work Package'!A1" xr:uid="{00000000-0004-0000-0900-00009B000000}"/>
    <hyperlink ref="N48" location="'Assembly Hall Work Package'!A1" display="'Assembly Hall Work Package'!A1" xr:uid="{00000000-0004-0000-0900-00009C000000}"/>
    <hyperlink ref="O48" location="'Assembly Hall Work Package'!A1" display="'Assembly Hall Work Package'!A1" xr:uid="{00000000-0004-0000-0900-00009D000000}"/>
    <hyperlink ref="P48" location="'Assembly Hall Work Package'!A1" display="'Assembly Hall Work Package'!A1" xr:uid="{00000000-0004-0000-0900-00009E000000}"/>
    <hyperlink ref="Q48" location="'Assembly Hall Work Package'!A1" display="'Assembly Hall Work Package'!A1" xr:uid="{00000000-0004-0000-0900-00009F000000}"/>
    <hyperlink ref="B49" location="'Assembly Hall Work Package'!A1" display="'Assembly Hall Work Package'!A1" xr:uid="{00000000-0004-0000-0900-0000A0000000}"/>
    <hyperlink ref="C49" location="'Assembly Hall Work Package'!A1" display="'Assembly Hall Work Package'!A1" xr:uid="{00000000-0004-0000-0900-0000A1000000}"/>
    <hyperlink ref="D49" location="'Assembly Hall Work Package'!A1" display="'Assembly Hall Work Package'!A1" xr:uid="{00000000-0004-0000-0900-0000A2000000}"/>
    <hyperlink ref="E49" location="'Assembly Hall Work Package'!A1" display="'Assembly Hall Work Package'!A1" xr:uid="{00000000-0004-0000-0900-0000A3000000}"/>
    <hyperlink ref="F49" location="'Assembly Hall Work Package'!A1" display="'Assembly Hall Work Package'!A1" xr:uid="{00000000-0004-0000-0900-0000A4000000}"/>
    <hyperlink ref="G49" location="'Assembly Hall Work Package'!A1" display="'Assembly Hall Work Package'!A1" xr:uid="{00000000-0004-0000-0900-0000A5000000}"/>
    <hyperlink ref="H49" location="'Assembly Hall Work Package'!A1" display="'Assembly Hall Work Package'!A1" xr:uid="{00000000-0004-0000-0900-0000A6000000}"/>
    <hyperlink ref="I49" location="'Assembly Hall Work Package'!A1" display="'Assembly Hall Work Package'!A1" xr:uid="{00000000-0004-0000-0900-0000A7000000}"/>
    <hyperlink ref="J49" location="'Assembly Hall Work Package'!A1" display="'Assembly Hall Work Package'!A1" xr:uid="{00000000-0004-0000-0900-0000A8000000}"/>
    <hyperlink ref="K49" location="'Assembly Hall Work Package'!A1" display="'Assembly Hall Work Package'!A1" xr:uid="{00000000-0004-0000-0900-0000A9000000}"/>
    <hyperlink ref="L49" location="'Assembly Hall Work Package'!A1" display="'Assembly Hall Work Package'!A1" xr:uid="{00000000-0004-0000-0900-0000AA000000}"/>
    <hyperlink ref="M49" location="'Assembly Hall Work Package'!A1" display="'Assembly Hall Work Package'!A1" xr:uid="{00000000-0004-0000-0900-0000AB000000}"/>
    <hyperlink ref="N49" location="'Assembly Hall Work Package'!A1" display="'Assembly Hall Work Package'!A1" xr:uid="{00000000-0004-0000-0900-0000AC000000}"/>
    <hyperlink ref="O49" location="'Assembly Hall Work Package'!A1" display="'Assembly Hall Work Package'!A1" xr:uid="{00000000-0004-0000-0900-0000AD000000}"/>
    <hyperlink ref="P49" location="'Assembly Hall Work Package'!A1" display="'Assembly Hall Work Package'!A1" xr:uid="{00000000-0004-0000-0900-0000AE000000}"/>
    <hyperlink ref="Q49" location="'Assembly Hall Work Package'!A1" display="'Assembly Hall Work Package'!A1" xr:uid="{00000000-0004-0000-0900-0000AF000000}"/>
    <hyperlink ref="B50" location="'Assembly Hall Work Package'!A1" display="'Assembly Hall Work Package'!A1" xr:uid="{00000000-0004-0000-0900-0000B0000000}"/>
    <hyperlink ref="C50" location="'Assembly Hall Work Package'!A1" display="'Assembly Hall Work Package'!A1" xr:uid="{00000000-0004-0000-0900-0000B1000000}"/>
    <hyperlink ref="D50" location="'Assembly Hall Work Package'!A1" display="'Assembly Hall Work Package'!A1" xr:uid="{00000000-0004-0000-0900-0000B2000000}"/>
    <hyperlink ref="E50" location="'Assembly Hall Work Package'!A1" display="'Assembly Hall Work Package'!A1" xr:uid="{00000000-0004-0000-0900-0000B3000000}"/>
    <hyperlink ref="F50" location="'Assembly Hall Work Package'!A1" display="'Assembly Hall Work Package'!A1" xr:uid="{00000000-0004-0000-0900-0000B4000000}"/>
    <hyperlink ref="G50" location="'Assembly Hall Work Package'!A1" display="'Assembly Hall Work Package'!A1" xr:uid="{00000000-0004-0000-0900-0000B5000000}"/>
    <hyperlink ref="H50" location="'Assembly Hall Work Package'!A1" display="'Assembly Hall Work Package'!A1" xr:uid="{00000000-0004-0000-0900-0000B6000000}"/>
    <hyperlink ref="I50" location="'Assembly Hall Work Package'!A1" display="'Assembly Hall Work Package'!A1" xr:uid="{00000000-0004-0000-0900-0000B7000000}"/>
    <hyperlink ref="J50" location="'Assembly Hall Work Package'!A1" display="'Assembly Hall Work Package'!A1" xr:uid="{00000000-0004-0000-0900-0000B8000000}"/>
    <hyperlink ref="K50" location="'Assembly Hall Work Package'!A1" display="'Assembly Hall Work Package'!A1" xr:uid="{00000000-0004-0000-0900-0000B9000000}"/>
    <hyperlink ref="L50" location="'Assembly Hall Work Package'!A1" display="'Assembly Hall Work Package'!A1" xr:uid="{00000000-0004-0000-0900-0000BA000000}"/>
    <hyperlink ref="M50" location="'Assembly Hall Work Package'!A1" display="'Assembly Hall Work Package'!A1" xr:uid="{00000000-0004-0000-0900-0000BB000000}"/>
    <hyperlink ref="N50" location="'Assembly Hall Work Package'!A1" display="'Assembly Hall Work Package'!A1" xr:uid="{00000000-0004-0000-0900-0000BC000000}"/>
    <hyperlink ref="O50" location="'Assembly Hall Work Package'!A1" display="'Assembly Hall Work Package'!A1" xr:uid="{00000000-0004-0000-0900-0000BD000000}"/>
    <hyperlink ref="P50" location="'Assembly Hall Work Package'!A1" display="'Assembly Hall Work Package'!A1" xr:uid="{00000000-0004-0000-0900-0000BE000000}"/>
    <hyperlink ref="Q50" location="'Assembly Hall Work Package'!A1" display="'Assembly Hall Work Package'!A1" xr:uid="{00000000-0004-0000-0900-0000BF000000}"/>
    <hyperlink ref="C11" location="Navigation!A1" display="Return to Navigation Sheet" xr:uid="{00000000-0004-0000-0900-0000C0000000}"/>
    <hyperlink ref="D11" location="Navigation!A1" display="Return to Navigation Sheet" xr:uid="{00000000-0004-0000-0900-0000C1000000}"/>
    <hyperlink ref="E11" location="Navigation!A1" display="Return to Navigation Sheet" xr:uid="{00000000-0004-0000-0900-0000C2000000}"/>
    <hyperlink ref="F11" location="Navigation!A1" display="Return to Navigation Sheet" xr:uid="{00000000-0004-0000-0900-0000C3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1"/>
  <dimension ref="B1:E17"/>
  <sheetViews>
    <sheetView zoomScale="80" zoomScaleNormal="80" workbookViewId="0">
      <selection activeCell="D4" sqref="D4"/>
    </sheetView>
  </sheetViews>
  <sheetFormatPr defaultColWidth="10.8984375" defaultRowHeight="15.6"/>
  <cols>
    <col min="1" max="1" width="1.8984375" style="1" customWidth="1"/>
    <col min="2" max="2" width="32.09765625" style="61" customWidth="1"/>
    <col min="3" max="3" width="54.3984375" style="61" customWidth="1"/>
    <col min="4" max="4" width="15.09765625" style="62" customWidth="1"/>
    <col min="5" max="5" width="103" style="62" customWidth="1"/>
    <col min="6" max="16384" width="10.8984375" style="1"/>
  </cols>
  <sheetData>
    <row r="1" spans="2:5" ht="8.1" customHeight="1" thickBot="1"/>
    <row r="2" spans="2:5" s="63" customFormat="1" ht="42.9" customHeight="1" thickBot="1">
      <c r="B2" s="334" t="s">
        <v>24</v>
      </c>
      <c r="C2" s="335" t="s">
        <v>16</v>
      </c>
      <c r="D2" s="336" t="s">
        <v>17</v>
      </c>
      <c r="E2" s="337" t="s">
        <v>69</v>
      </c>
    </row>
    <row r="3" spans="2:5">
      <c r="B3" s="320"/>
      <c r="C3" s="321"/>
      <c r="D3" s="313"/>
      <c r="E3" s="314"/>
    </row>
    <row r="4" spans="2:5" ht="46.8">
      <c r="B4" s="316" t="str">
        <f>'Facility Support Cntrl Account'!B13</f>
        <v>S337700</v>
      </c>
      <c r="C4" s="317" t="str">
        <f>'Facility Support Cntrl Account'!C13</f>
        <v>Design/Safety Reviews Complete, Magnet Cryo, Electrical &amp; Control Structural Support in IR Components Released for Production</v>
      </c>
      <c r="D4" s="312"/>
      <c r="E4" s="315"/>
    </row>
    <row r="5" spans="2:5" ht="31.2">
      <c r="B5" s="316" t="str">
        <f>'Facility Support Cntrl Account'!B18</f>
        <v>S338200</v>
      </c>
      <c r="C5" s="317" t="str">
        <f>'Facility Support Cntrl Account'!C18</f>
        <v>Magnet cryo, electrical and control structural support components Ready for Installation</v>
      </c>
      <c r="D5" s="312"/>
      <c r="E5" s="315"/>
    </row>
    <row r="6" spans="2:5" ht="31.2">
      <c r="B6" s="316" t="str">
        <f>'Facility Support Cntrl Account'!B25</f>
        <v>S338900</v>
      </c>
      <c r="C6" s="317" t="str">
        <f>'Facility Support Cntrl Account'!C25</f>
        <v>Design/Safety Reviews Complete, Beampipe/Vacuum components  Released for Production</v>
      </c>
      <c r="D6" s="312"/>
      <c r="E6" s="315"/>
    </row>
    <row r="7" spans="2:5">
      <c r="B7" s="316" t="str">
        <f>'Facility Support Cntrl Account'!B30</f>
        <v>S339400</v>
      </c>
      <c r="C7" s="317" t="str">
        <f>'Facility Support Cntrl Account'!C30</f>
        <v>Beampipe/Vacuum components Ready for Installation</v>
      </c>
      <c r="D7" s="312"/>
      <c r="E7" s="315"/>
    </row>
    <row r="8" spans="2:5" ht="31.2">
      <c r="B8" s="316" t="str">
        <f>'Facility Support Cntrl Account'!B36</f>
        <v>S340000</v>
      </c>
      <c r="C8" s="317" t="str">
        <f>'Facility Support Cntrl Account'!C36</f>
        <v>Design/Safety Reviews Complete, IR HVAC Components  Released for Production</v>
      </c>
      <c r="D8" s="312"/>
      <c r="E8" s="315"/>
    </row>
    <row r="9" spans="2:5">
      <c r="B9" s="316" t="str">
        <f>'Facility Support Cntrl Account'!B41</f>
        <v>S340500</v>
      </c>
      <c r="C9" s="317" t="str">
        <f>'Facility Support Cntrl Account'!C41</f>
        <v>IR HVAC components  Ready for Installation</v>
      </c>
      <c r="D9" s="312"/>
      <c r="E9" s="315"/>
    </row>
    <row r="10" spans="2:5" ht="46.8">
      <c r="B10" s="316" t="str">
        <f>'Facility Support Cntrl Account'!B47</f>
        <v>S341100</v>
      </c>
      <c r="C10" s="317" t="str">
        <f>'Facility Support Cntrl Account'!C47</f>
        <v>Design/Safety Reviews Complete, IR Electronics Cooling Water Distribution System Components  Released for Production</v>
      </c>
      <c r="D10" s="312"/>
      <c r="E10" s="315"/>
    </row>
    <row r="11" spans="2:5" ht="31.2">
      <c r="B11" s="316" t="str">
        <f>'Facility Support Cntrl Account'!B52</f>
        <v>S341600</v>
      </c>
      <c r="C11" s="317" t="str">
        <f>'Facility Support Cntrl Account'!C52</f>
        <v>IR Electronics Cooling Water Distribution System Components Ready for Installation</v>
      </c>
      <c r="D11" s="312"/>
      <c r="E11" s="315"/>
    </row>
    <row r="12" spans="2:5" ht="31.2">
      <c r="B12" s="316" t="str">
        <f>'Facility Support Cntrl Account'!B58</f>
        <v>S342200</v>
      </c>
      <c r="C12" s="317" t="str">
        <f>'Facility Support Cntrl Account'!C58</f>
        <v>Design/Safety Reviews Complete, IR/AH Safety Subsystems Components Released for Production</v>
      </c>
      <c r="D12" s="312"/>
      <c r="E12" s="315"/>
    </row>
    <row r="13" spans="2:5" ht="31.2">
      <c r="B13" s="316" t="str">
        <f>'Facility Support Cntrl Account'!B63</f>
        <v>S342700</v>
      </c>
      <c r="C13" s="317" t="str">
        <f>'Facility Support Cntrl Account'!C63</f>
        <v>IR/AH Safety Subsystems Components   Ready for Installation</v>
      </c>
      <c r="D13" s="312"/>
      <c r="E13" s="315"/>
    </row>
    <row r="14" spans="2:5" ht="31.8" thickBot="1">
      <c r="B14" s="318" t="str">
        <f>'Facility Support Cntrl Account'!B69</f>
        <v>S343300</v>
      </c>
      <c r="C14" s="319" t="str">
        <f>'Facility Support Cntrl Account'!C69</f>
        <v>Design/Safety Reviews Complete, Assembly Hall Modifications Components Released for Production</v>
      </c>
      <c r="D14" s="700"/>
      <c r="E14" s="701"/>
    </row>
    <row r="15" spans="2:5" ht="16.2" thickBot="1">
      <c r="D15" s="1"/>
      <c r="E15" s="1"/>
    </row>
    <row r="16" spans="2:5" ht="36" customHeight="1" thickBot="1">
      <c r="B16" s="924" t="s">
        <v>313</v>
      </c>
      <c r="C16" s="925"/>
      <c r="D16" s="1"/>
      <c r="E16" s="1"/>
    </row>
    <row r="17" spans="4:5">
      <c r="D17" s="1"/>
      <c r="E17" s="1"/>
    </row>
  </sheetData>
  <sheetProtection selectLockedCells="1"/>
  <mergeCells count="1">
    <mergeCell ref="B16:C16"/>
  </mergeCells>
  <hyperlinks>
    <hyperlink ref="B16" location="Navigation!A1" display="Return to Navigation Sheet" xr:uid="{00000000-0004-0000-0A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29"/>
  <sheetViews>
    <sheetView zoomScale="80" zoomScaleNormal="80" workbookViewId="0">
      <selection activeCell="B16" sqref="B16:C16"/>
    </sheetView>
  </sheetViews>
  <sheetFormatPr defaultColWidth="10.8984375" defaultRowHeight="15.6"/>
  <cols>
    <col min="1" max="1" width="3.8984375" style="1" customWidth="1"/>
    <col min="2" max="2" width="28" style="55" customWidth="1"/>
    <col min="3" max="4" width="37.09765625" style="4" customWidth="1"/>
    <col min="5" max="5" width="46.3984375" style="62" customWidth="1"/>
    <col min="6" max="7" width="10.8984375" style="62"/>
    <col min="8" max="8" width="12" style="62" customWidth="1"/>
    <col min="9" max="9" width="13.8984375" style="62" customWidth="1"/>
    <col min="10" max="11" width="10.8984375" style="62"/>
    <col min="12" max="12" width="35.59765625" style="1" customWidth="1"/>
    <col min="13" max="16384" width="10.8984375" style="1"/>
  </cols>
  <sheetData>
    <row r="1" spans="1:11" ht="16.2" thickBot="1"/>
    <row r="2" spans="1:11" s="179" customFormat="1" ht="35.1" customHeight="1" thickBot="1">
      <c r="B2" s="350" t="s">
        <v>14</v>
      </c>
      <c r="C2" s="351" t="s">
        <v>170</v>
      </c>
      <c r="D2" s="351" t="s">
        <v>21</v>
      </c>
      <c r="E2" s="352" t="s">
        <v>68</v>
      </c>
      <c r="F2" s="3"/>
      <c r="G2" s="3"/>
      <c r="H2" s="3"/>
      <c r="I2" s="3"/>
      <c r="J2" s="3"/>
      <c r="K2" s="3"/>
    </row>
    <row r="3" spans="1:11" s="339" customFormat="1" ht="30" customHeight="1">
      <c r="B3" s="357" t="str">
        <f>'Facility Support Cntrl Account'!B8</f>
        <v>2.04.02.01</v>
      </c>
      <c r="C3" s="673" t="str">
        <f>'Facility Support Cntrl Account'!C8</f>
        <v>Magnet Cryo, Electrical &amp; Control Structural Support in IR</v>
      </c>
      <c r="D3" s="672"/>
      <c r="E3" s="930"/>
      <c r="F3" s="338"/>
      <c r="G3" s="338"/>
      <c r="H3" s="338"/>
      <c r="I3" s="338"/>
      <c r="J3" s="338"/>
      <c r="K3" s="338"/>
    </row>
    <row r="4" spans="1:11" ht="47.4" thickBot="1">
      <c r="B4" s="359" t="str">
        <f>'Facility Support Cntrl Account'!B11</f>
        <v>S337500</v>
      </c>
      <c r="C4" s="356"/>
      <c r="D4" s="674" t="str">
        <f>'Facility Support Cntrl Account'!C11</f>
        <v>Review Magnet Cryo, Electrical &amp; Control Structural Support in IR Design/Safety</v>
      </c>
      <c r="E4" s="931"/>
    </row>
    <row r="5" spans="1:11" s="339" customFormat="1">
      <c r="B5" s="354" t="str">
        <f>'Facility Support Cntrl Account'!B19</f>
        <v>2.04.02.02</v>
      </c>
      <c r="C5" s="353" t="str">
        <f>'Facility Support Cntrl Account'!C19</f>
        <v>Beampipe/Vacuum Work Package</v>
      </c>
      <c r="D5" s="353"/>
      <c r="E5" s="928"/>
      <c r="F5" s="338"/>
      <c r="G5" s="338"/>
      <c r="H5" s="338"/>
      <c r="I5" s="338"/>
      <c r="J5" s="338"/>
      <c r="K5" s="338"/>
    </row>
    <row r="6" spans="1:11" ht="31.8" thickBot="1">
      <c r="B6" s="359" t="str">
        <f>'Facility Support Cntrl Account'!B23</f>
        <v>S338700 S338710</v>
      </c>
      <c r="C6" s="356"/>
      <c r="D6" s="356" t="str">
        <f>'Facility Support Cntrl Account'!C23</f>
        <v>Review Beampipe/Vacuum Design/Safety</v>
      </c>
      <c r="E6" s="929"/>
    </row>
    <row r="7" spans="1:11" s="339" customFormat="1">
      <c r="A7" s="360"/>
      <c r="B7" s="357" t="str">
        <f>'Facility Support Cntrl Account'!B31</f>
        <v>2.04.02.03</v>
      </c>
      <c r="C7" s="358" t="str">
        <f>'Facility Support Cntrl Account'!C31</f>
        <v>IR HVAC Work Package</v>
      </c>
      <c r="D7" s="358"/>
      <c r="E7" s="928"/>
      <c r="F7" s="338"/>
      <c r="G7" s="338"/>
      <c r="H7" s="338"/>
      <c r="I7" s="338"/>
      <c r="J7" s="338"/>
      <c r="K7" s="338"/>
    </row>
    <row r="8" spans="1:11" ht="16.2" thickBot="1">
      <c r="A8" s="361"/>
      <c r="B8" s="359" t="str">
        <f>'Facility Support Cntrl Account'!B34</f>
        <v>S339800</v>
      </c>
      <c r="C8" s="356"/>
      <c r="D8" s="356" t="str">
        <f>'Facility Support Cntrl Account'!C34</f>
        <v>Review IR HVAC Design/Safety</v>
      </c>
      <c r="E8" s="929"/>
    </row>
    <row r="9" spans="1:11" s="339" customFormat="1" ht="31.2">
      <c r="B9" s="354" t="str">
        <f>'Facility Support Cntrl Account'!B42</f>
        <v>2.04.02.04</v>
      </c>
      <c r="C9" s="353" t="str">
        <f>'Facility Support Cntrl Account'!C42</f>
        <v xml:space="preserve"> IR Electronics Cooling Water Distribution System Work Package</v>
      </c>
      <c r="D9" s="353"/>
      <c r="E9" s="928"/>
      <c r="F9" s="338"/>
      <c r="G9" s="338"/>
      <c r="H9" s="338"/>
      <c r="I9" s="338"/>
      <c r="J9" s="338"/>
      <c r="K9" s="338"/>
    </row>
    <row r="10" spans="1:11" ht="31.8" thickBot="1">
      <c r="B10" s="359" t="str">
        <f>'Facility Support Cntrl Account'!B45</f>
        <v>S340900</v>
      </c>
      <c r="C10" s="356"/>
      <c r="D10" s="356" t="str">
        <f>'Facility Support Cntrl Account'!C45</f>
        <v>Review IR Electronics cooling water System Design/Safety</v>
      </c>
      <c r="E10" s="929"/>
    </row>
    <row r="11" spans="1:11" s="339" customFormat="1" ht="31.2">
      <c r="B11" s="357" t="str">
        <f>'Facility Support Cntrl Account'!B53</f>
        <v>2.04.02.05</v>
      </c>
      <c r="C11" s="358" t="str">
        <f>'Facility Support Cntrl Account'!C53</f>
        <v>IR/AH Safety Subsystems Components Work Package</v>
      </c>
      <c r="D11" s="358"/>
      <c r="E11" s="928"/>
      <c r="F11" s="338"/>
      <c r="G11" s="338"/>
      <c r="H11" s="338"/>
      <c r="I11" s="338"/>
      <c r="J11" s="338"/>
      <c r="K11" s="338"/>
    </row>
    <row r="12" spans="1:11" ht="31.8" thickBot="1">
      <c r="B12" s="359" t="str">
        <f>'Facility Support Cntrl Account'!B56</f>
        <v>S342000</v>
      </c>
      <c r="C12" s="356"/>
      <c r="D12" s="356" t="str">
        <f>'Facility Support Cntrl Account'!C56</f>
        <v>Review IR/AH Safety Subsystems Design/Safety</v>
      </c>
      <c r="E12" s="929"/>
    </row>
    <row r="13" spans="1:11" s="339" customFormat="1">
      <c r="B13" s="357" t="str">
        <f>'Facility Support Cntrl Account'!B64</f>
        <v>2.04.02.06</v>
      </c>
      <c r="C13" s="358" t="str">
        <f>'Facility Support Cntrl Account'!C64</f>
        <v>Assembly Hall Modifications</v>
      </c>
      <c r="D13" s="358"/>
      <c r="E13" s="928"/>
      <c r="F13" s="338"/>
      <c r="G13" s="338"/>
      <c r="H13" s="338"/>
      <c r="I13" s="338"/>
      <c r="J13" s="338"/>
      <c r="K13" s="338"/>
    </row>
    <row r="14" spans="1:11" ht="31.8" thickBot="1">
      <c r="B14" s="355" t="str">
        <f>'Facility Support Cntrl Account'!B67</f>
        <v>S343100</v>
      </c>
      <c r="C14" s="356"/>
      <c r="D14" s="356" t="str">
        <f>'Facility Support Cntrl Account'!C67</f>
        <v>Review Assembly Hall Modifications Design/Safety</v>
      </c>
      <c r="E14" s="929"/>
    </row>
    <row r="15" spans="1:11" ht="16.2" thickBot="1"/>
    <row r="16" spans="1:11" ht="36" customHeight="1" thickBot="1">
      <c r="B16" s="926" t="s">
        <v>313</v>
      </c>
      <c r="C16" s="927"/>
      <c r="D16" s="1"/>
      <c r="E16" s="1"/>
      <c r="F16" s="1"/>
      <c r="G16" s="1"/>
      <c r="H16" s="1"/>
      <c r="I16" s="1"/>
      <c r="J16" s="1"/>
      <c r="K16" s="1"/>
    </row>
    <row r="29" spans="5:5">
      <c r="E29" s="62" t="s">
        <v>314</v>
      </c>
    </row>
  </sheetData>
  <mergeCells count="7">
    <mergeCell ref="B16:C16"/>
    <mergeCell ref="E11:E12"/>
    <mergeCell ref="E13:E14"/>
    <mergeCell ref="E3:E4"/>
    <mergeCell ref="E5:E6"/>
    <mergeCell ref="E7:E8"/>
    <mergeCell ref="E9:E10"/>
  </mergeCells>
  <hyperlinks>
    <hyperlink ref="B16" location="Navigation!A1" display="Return to Navigation Sheet" xr:uid="{00000000-0004-0000-0B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L58"/>
  <sheetViews>
    <sheetView zoomScale="80" zoomScaleNormal="80" workbookViewId="0">
      <selection activeCell="C13" sqref="C13"/>
    </sheetView>
  </sheetViews>
  <sheetFormatPr defaultColWidth="10.8984375" defaultRowHeight="15.6"/>
  <cols>
    <col min="1" max="1" width="3.59765625" customWidth="1"/>
    <col min="2" max="2" width="23.09765625" style="179" customWidth="1"/>
    <col min="3" max="3" width="32.59765625" style="4" customWidth="1"/>
    <col min="4" max="4" width="26" style="1" customWidth="1"/>
    <col min="5" max="5" width="29.3984375" style="322" customWidth="1"/>
    <col min="49" max="49" width="20.09765625" customWidth="1"/>
  </cols>
  <sheetData>
    <row r="1" spans="2:12" ht="16.2" thickBot="1"/>
    <row r="2" spans="2:12" ht="136.19999999999999" thickBot="1">
      <c r="B2" s="330" t="s">
        <v>167</v>
      </c>
      <c r="C2" s="331" t="s">
        <v>168</v>
      </c>
      <c r="D2" s="332" t="s">
        <v>169</v>
      </c>
      <c r="E2" s="333" t="s">
        <v>68</v>
      </c>
    </row>
    <row r="3" spans="2:12">
      <c r="B3" s="324"/>
      <c r="C3" s="325"/>
      <c r="D3" s="344"/>
      <c r="E3" s="347"/>
    </row>
    <row r="4" spans="2:12" ht="31.2">
      <c r="B4" s="326" t="str">
        <f>'Facility Support Cntrl Account'!B8</f>
        <v>2.04.02.01</v>
      </c>
      <c r="C4" s="327" t="str">
        <f>'Facility Support Cntrl Account'!C8</f>
        <v>Magnet Cryo, Electrical &amp; Control Structural Support in IR</v>
      </c>
      <c r="D4" s="345">
        <f>'Facility Support Cntrl Account'!AZ8</f>
        <v>50000</v>
      </c>
      <c r="E4" s="348"/>
      <c r="F4" s="323"/>
      <c r="G4" s="323"/>
      <c r="H4" s="323"/>
      <c r="I4" s="323"/>
      <c r="J4" s="323"/>
      <c r="K4" s="323"/>
      <c r="L4" s="323"/>
    </row>
    <row r="5" spans="2:12">
      <c r="B5" s="326" t="str">
        <f>'Facility Support Cntrl Account'!B19</f>
        <v>2.04.02.02</v>
      </c>
      <c r="C5" s="327" t="str">
        <f>'Facility Support Cntrl Account'!C19</f>
        <v>Beampipe/Vacuum Work Package</v>
      </c>
      <c r="D5" s="345">
        <f>'Facility Support Cntrl Account'!AZ19</f>
        <v>50000</v>
      </c>
      <c r="E5" s="348"/>
      <c r="F5" s="323"/>
      <c r="G5" s="323"/>
      <c r="H5" s="323"/>
      <c r="I5" s="323"/>
      <c r="J5" s="323"/>
      <c r="K5" s="323"/>
      <c r="L5" s="323"/>
    </row>
    <row r="6" spans="2:12">
      <c r="B6" s="326" t="str">
        <f>'Facility Support Cntrl Account'!B31</f>
        <v>2.04.02.03</v>
      </c>
      <c r="C6" s="327" t="str">
        <f>'Facility Support Cntrl Account'!C31</f>
        <v>IR HVAC Work Package</v>
      </c>
      <c r="D6" s="671">
        <f>'Facility Support Cntrl Account'!AZ31</f>
        <v>35000</v>
      </c>
      <c r="E6" s="348"/>
      <c r="F6" s="323"/>
      <c r="G6" s="323"/>
      <c r="H6" s="323"/>
      <c r="I6" s="323"/>
      <c r="J6" s="323"/>
      <c r="K6" s="323"/>
      <c r="L6" s="323"/>
    </row>
    <row r="7" spans="2:12" ht="46.8">
      <c r="B7" s="326" t="str">
        <f>'Facility Support Cntrl Account'!B42</f>
        <v>2.04.02.04</v>
      </c>
      <c r="C7" s="327" t="str">
        <f>'Facility Support Cntrl Account'!C42</f>
        <v xml:space="preserve"> IR Electronics Cooling Water Distribution System Work Package</v>
      </c>
      <c r="D7" s="671">
        <f>'Facility Support Cntrl Account'!AZ42</f>
        <v>65000</v>
      </c>
      <c r="E7" s="348"/>
      <c r="F7" s="323"/>
      <c r="G7" s="323"/>
      <c r="H7" s="323"/>
      <c r="I7" s="323"/>
      <c r="J7" s="323"/>
      <c r="K7" s="323"/>
      <c r="L7" s="323"/>
    </row>
    <row r="8" spans="2:12" ht="31.2">
      <c r="B8" s="326" t="str">
        <f>'Facility Support Cntrl Account'!B53</f>
        <v>2.04.02.05</v>
      </c>
      <c r="C8" s="327" t="str">
        <f>'Facility Support Cntrl Account'!C53</f>
        <v>IR/AH Safety Subsystems Components Work Package</v>
      </c>
      <c r="D8" s="671">
        <f>'Facility Support Cntrl Account'!AZ53</f>
        <v>32000</v>
      </c>
      <c r="E8" s="348"/>
      <c r="F8" s="323"/>
      <c r="G8" s="323"/>
      <c r="H8" s="323"/>
      <c r="I8" s="323"/>
      <c r="J8" s="323"/>
      <c r="K8" s="323"/>
      <c r="L8" s="323"/>
    </row>
    <row r="9" spans="2:12">
      <c r="B9" s="326" t="str">
        <f>'Facility Support Cntrl Account'!B64</f>
        <v>2.04.02.06</v>
      </c>
      <c r="C9" s="327" t="str">
        <f>'Facility Support Cntrl Account'!C64</f>
        <v>Assembly Hall Modifications</v>
      </c>
      <c r="D9" s="671">
        <f>'Facility Support Cntrl Account'!AZ64</f>
        <v>10000</v>
      </c>
      <c r="E9" s="348"/>
      <c r="F9" s="323"/>
      <c r="G9" s="323"/>
      <c r="H9" s="323"/>
      <c r="I9" s="323"/>
      <c r="J9" s="323"/>
      <c r="K9" s="323"/>
      <c r="L9" s="323"/>
    </row>
    <row r="10" spans="2:12" ht="16.2" thickBot="1">
      <c r="B10" s="328"/>
      <c r="C10" s="329"/>
      <c r="D10" s="346"/>
      <c r="E10" s="349"/>
      <c r="F10" s="323"/>
      <c r="G10" s="323"/>
      <c r="H10" s="323"/>
      <c r="I10" s="323"/>
      <c r="J10" s="323"/>
    </row>
    <row r="11" spans="2:12" ht="16.2" thickBot="1">
      <c r="B11" s="323"/>
      <c r="C11" s="323"/>
      <c r="D11" s="323"/>
      <c r="E11" s="323"/>
      <c r="F11" s="323"/>
      <c r="G11" s="323"/>
      <c r="H11" s="323"/>
      <c r="I11" s="323"/>
      <c r="J11" s="323"/>
    </row>
    <row r="12" spans="2:12" ht="16.2" thickBot="1">
      <c r="B12" s="323"/>
      <c r="C12" s="438" t="s">
        <v>361</v>
      </c>
      <c r="D12" s="439">
        <f>SUM(D4:D9)</f>
        <v>242000</v>
      </c>
      <c r="E12" s="440" t="s">
        <v>293</v>
      </c>
      <c r="F12" s="323"/>
      <c r="G12" s="323"/>
      <c r="H12" s="323"/>
      <c r="I12" s="323"/>
      <c r="J12" s="323"/>
    </row>
    <row r="13" spans="2:12">
      <c r="B13" s="323"/>
      <c r="C13" s="323"/>
      <c r="D13" s="323"/>
      <c r="E13" s="323"/>
      <c r="F13" s="323"/>
      <c r="G13" s="323"/>
      <c r="H13" s="323"/>
      <c r="I13" s="323"/>
      <c r="J13" s="323"/>
    </row>
    <row r="14" spans="2:12" ht="16.2" thickBot="1">
      <c r="B14" s="323"/>
      <c r="C14" s="323"/>
      <c r="D14" s="323"/>
      <c r="E14" s="323"/>
      <c r="F14" s="323"/>
      <c r="G14" s="323"/>
      <c r="H14" s="323"/>
      <c r="I14" s="323"/>
      <c r="J14" s="323"/>
    </row>
    <row r="15" spans="2:12" s="1" customFormat="1" ht="18.600000000000001" thickBot="1">
      <c r="B15" s="926" t="s">
        <v>313</v>
      </c>
      <c r="C15" s="927"/>
    </row>
    <row r="16" spans="2:12">
      <c r="B16" s="323"/>
      <c r="C16" s="323"/>
      <c r="D16" s="323"/>
      <c r="E16" s="323"/>
      <c r="F16" s="323"/>
      <c r="G16" s="323"/>
      <c r="H16" s="323"/>
      <c r="I16" s="323"/>
      <c r="J16" s="323"/>
    </row>
    <row r="17" spans="2:10">
      <c r="B17" s="323"/>
      <c r="C17" s="323"/>
      <c r="D17" s="323"/>
      <c r="E17" s="323"/>
      <c r="F17" s="323"/>
      <c r="G17" s="323"/>
      <c r="H17" s="323"/>
      <c r="I17" s="323"/>
      <c r="J17" s="323"/>
    </row>
    <row r="18" spans="2:10">
      <c r="B18" s="323"/>
      <c r="C18" s="323"/>
      <c r="D18" s="323"/>
      <c r="E18" s="323"/>
      <c r="F18" s="323"/>
      <c r="G18" s="323"/>
      <c r="H18" s="323"/>
      <c r="I18" s="323"/>
      <c r="J18" s="323"/>
    </row>
    <row r="19" spans="2:10">
      <c r="B19" s="323"/>
      <c r="C19" s="323"/>
      <c r="D19" s="323"/>
      <c r="E19" s="323"/>
      <c r="F19" s="323"/>
      <c r="G19" s="323"/>
      <c r="H19" s="323"/>
      <c r="I19" s="323"/>
      <c r="J19" s="323"/>
    </row>
    <row r="20" spans="2:10">
      <c r="B20" s="323"/>
      <c r="C20" s="323"/>
      <c r="D20" s="323"/>
      <c r="E20" s="323"/>
      <c r="F20" s="323"/>
      <c r="G20" s="323"/>
      <c r="H20" s="323"/>
      <c r="I20" s="323"/>
      <c r="J20" s="323"/>
    </row>
    <row r="21" spans="2:10">
      <c r="B21" s="323"/>
      <c r="C21" s="323"/>
      <c r="D21" s="323"/>
      <c r="E21" s="323"/>
      <c r="F21" s="323"/>
      <c r="G21" s="323"/>
      <c r="H21" s="323"/>
      <c r="I21" s="323"/>
      <c r="J21" s="323"/>
    </row>
    <row r="22" spans="2:10">
      <c r="B22" s="323"/>
      <c r="C22" s="323"/>
      <c r="D22" s="323"/>
      <c r="E22" s="323"/>
      <c r="F22" s="323"/>
      <c r="G22" s="323"/>
      <c r="H22" s="323"/>
      <c r="I22" s="323"/>
      <c r="J22" s="323"/>
    </row>
    <row r="23" spans="2:10">
      <c r="B23" s="323"/>
      <c r="C23" s="323"/>
      <c r="D23" s="323"/>
      <c r="E23" s="323"/>
      <c r="F23" s="323"/>
      <c r="G23" s="323"/>
      <c r="H23" s="323"/>
      <c r="I23" s="323"/>
      <c r="J23" s="323"/>
    </row>
    <row r="24" spans="2:10">
      <c r="B24" s="323"/>
      <c r="C24" s="323"/>
      <c r="D24" s="323"/>
      <c r="E24" s="323"/>
      <c r="F24" s="323"/>
      <c r="G24" s="323"/>
      <c r="H24" s="323"/>
      <c r="I24" s="323"/>
      <c r="J24" s="323"/>
    </row>
    <row r="25" spans="2:10">
      <c r="B25" s="323"/>
      <c r="C25" s="323"/>
      <c r="D25" s="323"/>
      <c r="E25" s="323"/>
      <c r="F25" s="323"/>
      <c r="G25" s="323"/>
      <c r="H25" s="323"/>
      <c r="I25" s="323"/>
      <c r="J25" s="323"/>
    </row>
    <row r="26" spans="2:10">
      <c r="B26" s="323"/>
      <c r="C26" s="323"/>
      <c r="D26" s="323"/>
      <c r="E26" s="323"/>
      <c r="F26" s="323"/>
      <c r="G26" s="323"/>
      <c r="H26" s="323"/>
      <c r="I26" s="323"/>
      <c r="J26" s="323"/>
    </row>
    <row r="27" spans="2:10">
      <c r="B27" s="323"/>
      <c r="C27" s="323"/>
      <c r="D27" s="323"/>
      <c r="E27" s="323"/>
      <c r="F27" s="323"/>
      <c r="G27" s="323"/>
      <c r="H27" s="323"/>
      <c r="I27" s="323"/>
      <c r="J27" s="323"/>
    </row>
    <row r="28" spans="2:10">
      <c r="B28" s="323"/>
      <c r="C28" s="323"/>
      <c r="D28" s="323"/>
      <c r="E28" s="323"/>
      <c r="F28" s="323"/>
      <c r="G28" s="323"/>
      <c r="H28" s="323"/>
      <c r="I28" s="323"/>
      <c r="J28" s="323"/>
    </row>
    <row r="29" spans="2:10">
      <c r="B29" s="323"/>
      <c r="C29" s="323"/>
      <c r="D29" s="323"/>
      <c r="E29" s="323"/>
      <c r="F29" s="323"/>
      <c r="G29" s="323"/>
      <c r="H29" s="323"/>
      <c r="I29" s="323"/>
      <c r="J29" s="323"/>
    </row>
    <row r="30" spans="2:10">
      <c r="B30" s="323"/>
      <c r="C30" s="323"/>
      <c r="D30" s="323"/>
      <c r="E30" s="323"/>
      <c r="F30" s="323"/>
      <c r="G30" s="323"/>
      <c r="H30" s="323"/>
      <c r="I30" s="323"/>
      <c r="J30" s="323"/>
    </row>
    <row r="31" spans="2:10">
      <c r="B31" s="323"/>
      <c r="C31" s="323"/>
      <c r="D31" s="323"/>
      <c r="E31" s="323"/>
      <c r="F31" s="323"/>
      <c r="G31" s="323"/>
      <c r="H31" s="323"/>
      <c r="I31" s="323"/>
      <c r="J31" s="323"/>
    </row>
    <row r="32" spans="2:10">
      <c r="B32" s="323"/>
      <c r="C32" s="323"/>
      <c r="D32" s="323"/>
      <c r="E32" s="323"/>
      <c r="F32" s="323"/>
      <c r="G32" s="323"/>
      <c r="H32" s="323"/>
      <c r="I32" s="323"/>
      <c r="J32" s="323"/>
    </row>
    <row r="33" spans="2:10">
      <c r="B33" s="323"/>
      <c r="C33" s="323"/>
      <c r="D33" s="323"/>
      <c r="E33" s="323"/>
      <c r="F33" s="323"/>
      <c r="G33" s="323"/>
      <c r="H33" s="323"/>
      <c r="I33" s="323"/>
      <c r="J33" s="323"/>
    </row>
    <row r="34" spans="2:10">
      <c r="B34" s="323"/>
      <c r="C34" s="323"/>
      <c r="D34" s="323"/>
      <c r="E34" s="323"/>
      <c r="F34" s="323"/>
      <c r="G34" s="323"/>
      <c r="H34" s="323"/>
      <c r="I34" s="323"/>
      <c r="J34" s="323"/>
    </row>
    <row r="35" spans="2:10">
      <c r="B35" s="323"/>
      <c r="C35" s="323"/>
      <c r="D35" s="323"/>
      <c r="E35" s="323"/>
      <c r="F35" s="323"/>
      <c r="G35" s="323"/>
      <c r="H35" s="323"/>
      <c r="I35" s="323"/>
      <c r="J35" s="323"/>
    </row>
    <row r="36" spans="2:10">
      <c r="B36" s="323"/>
      <c r="C36" s="323"/>
      <c r="D36" s="323"/>
      <c r="E36" s="323"/>
      <c r="F36" s="323"/>
      <c r="G36" s="323"/>
      <c r="H36" s="323"/>
      <c r="I36" s="323"/>
      <c r="J36" s="323"/>
    </row>
    <row r="37" spans="2:10">
      <c r="B37" s="323"/>
      <c r="C37" s="323"/>
      <c r="D37" s="323"/>
      <c r="E37" s="323"/>
      <c r="F37" s="323"/>
      <c r="G37" s="323"/>
      <c r="H37" s="323"/>
      <c r="I37" s="323"/>
      <c r="J37" s="323"/>
    </row>
    <row r="38" spans="2:10">
      <c r="B38" s="323"/>
      <c r="C38" s="323"/>
      <c r="D38" s="323"/>
      <c r="E38" s="323"/>
      <c r="F38" s="323"/>
      <c r="G38" s="323"/>
      <c r="H38" s="323"/>
      <c r="I38" s="323"/>
      <c r="J38" s="323"/>
    </row>
    <row r="39" spans="2:10">
      <c r="B39" s="323"/>
      <c r="C39" s="323"/>
      <c r="D39" s="323"/>
      <c r="E39" s="323"/>
      <c r="F39" s="323"/>
      <c r="G39" s="323"/>
      <c r="H39" s="323"/>
      <c r="I39" s="323"/>
      <c r="J39" s="323"/>
    </row>
    <row r="40" spans="2:10">
      <c r="B40" s="323"/>
      <c r="C40" s="323"/>
      <c r="D40" s="323"/>
      <c r="E40" s="323"/>
      <c r="F40" s="323"/>
      <c r="G40" s="323"/>
      <c r="H40" s="323"/>
      <c r="I40" s="323"/>
      <c r="J40" s="323"/>
    </row>
    <row r="41" spans="2:10">
      <c r="B41" s="323"/>
      <c r="C41" s="323"/>
      <c r="D41" s="323"/>
      <c r="E41" s="323"/>
      <c r="F41" s="323"/>
      <c r="G41" s="323"/>
      <c r="H41" s="323"/>
      <c r="I41" s="323"/>
      <c r="J41" s="323"/>
    </row>
    <row r="42" spans="2:10">
      <c r="B42" s="323"/>
      <c r="C42" s="323"/>
      <c r="D42" s="323"/>
      <c r="E42" s="323"/>
      <c r="F42" s="323"/>
      <c r="G42" s="323"/>
      <c r="H42" s="323"/>
      <c r="I42" s="323"/>
      <c r="J42" s="323"/>
    </row>
    <row r="43" spans="2:10">
      <c r="B43" s="323"/>
      <c r="C43" s="323"/>
      <c r="D43" s="323"/>
      <c r="E43" s="323"/>
      <c r="F43" s="323"/>
      <c r="G43" s="323"/>
      <c r="H43" s="323"/>
      <c r="I43" s="323"/>
      <c r="J43" s="323"/>
    </row>
    <row r="44" spans="2:10">
      <c r="B44" s="323"/>
      <c r="C44" s="323"/>
      <c r="D44" s="323"/>
      <c r="E44" s="323"/>
      <c r="F44" s="323"/>
      <c r="G44" s="323"/>
      <c r="H44" s="323"/>
      <c r="I44" s="323"/>
      <c r="J44" s="323"/>
    </row>
    <row r="45" spans="2:10">
      <c r="B45" s="323"/>
      <c r="C45" s="323"/>
      <c r="D45" s="323"/>
      <c r="E45" s="323"/>
      <c r="F45" s="323"/>
      <c r="G45" s="323"/>
      <c r="H45" s="323"/>
      <c r="I45" s="323"/>
      <c r="J45" s="323"/>
    </row>
    <row r="46" spans="2:10">
      <c r="B46" s="323"/>
      <c r="C46" s="323"/>
      <c r="D46" s="323"/>
      <c r="E46" s="323"/>
      <c r="F46" s="323"/>
      <c r="G46" s="323"/>
      <c r="H46" s="323"/>
      <c r="I46" s="323"/>
      <c r="J46" s="323"/>
    </row>
    <row r="47" spans="2:10">
      <c r="B47" s="323"/>
      <c r="C47" s="323"/>
      <c r="D47" s="323"/>
      <c r="E47" s="323"/>
      <c r="F47" s="323"/>
      <c r="G47" s="323"/>
      <c r="H47" s="323"/>
      <c r="I47" s="323"/>
      <c r="J47" s="323"/>
    </row>
    <row r="48" spans="2:10">
      <c r="B48" s="323"/>
      <c r="C48" s="323"/>
      <c r="D48" s="323"/>
      <c r="E48" s="323"/>
      <c r="F48" s="323"/>
      <c r="G48" s="323"/>
      <c r="H48" s="323"/>
      <c r="I48" s="323"/>
      <c r="J48" s="323"/>
    </row>
    <row r="49" spans="2:10">
      <c r="B49" s="323"/>
      <c r="C49" s="323"/>
      <c r="D49" s="323"/>
      <c r="E49" s="323"/>
      <c r="F49" s="323"/>
      <c r="G49" s="323"/>
      <c r="H49" s="323"/>
      <c r="I49" s="323"/>
      <c r="J49" s="323"/>
    </row>
    <row r="50" spans="2:10">
      <c r="B50" s="323"/>
      <c r="C50" s="323"/>
      <c r="D50" s="323"/>
      <c r="E50" s="323"/>
      <c r="F50" s="323"/>
      <c r="G50" s="323"/>
      <c r="H50" s="323"/>
      <c r="I50" s="323"/>
      <c r="J50" s="323"/>
    </row>
    <row r="51" spans="2:10">
      <c r="B51" s="323"/>
      <c r="C51" s="323"/>
      <c r="D51" s="323"/>
      <c r="E51" s="323"/>
      <c r="F51" s="323"/>
      <c r="G51" s="323"/>
      <c r="H51" s="323"/>
      <c r="I51" s="323"/>
      <c r="J51" s="323"/>
    </row>
    <row r="52" spans="2:10">
      <c r="B52" s="323"/>
      <c r="C52" s="323"/>
      <c r="D52" s="323"/>
      <c r="E52" s="323"/>
      <c r="F52" s="323"/>
      <c r="G52" s="323"/>
      <c r="H52" s="323"/>
      <c r="I52" s="323"/>
      <c r="J52" s="323"/>
    </row>
    <row r="53" spans="2:10">
      <c r="B53" s="323"/>
      <c r="C53" s="323"/>
      <c r="D53" s="323"/>
      <c r="E53" s="323"/>
      <c r="F53" s="323"/>
      <c r="G53" s="323"/>
      <c r="H53" s="323"/>
      <c r="I53" s="323"/>
      <c r="J53" s="323"/>
    </row>
    <row r="54" spans="2:10">
      <c r="B54" s="323"/>
      <c r="C54" s="323"/>
      <c r="D54" s="323"/>
      <c r="E54" s="323"/>
      <c r="F54" s="323"/>
      <c r="G54" s="323"/>
      <c r="H54" s="323"/>
      <c r="I54" s="323"/>
      <c r="J54" s="323"/>
    </row>
    <row r="55" spans="2:10">
      <c r="B55" s="323"/>
      <c r="C55" s="323"/>
      <c r="D55" s="323"/>
      <c r="E55" s="323"/>
      <c r="F55" s="323"/>
      <c r="G55" s="323"/>
      <c r="H55" s="323"/>
      <c r="I55" s="323"/>
      <c r="J55" s="323"/>
    </row>
    <row r="56" spans="2:10">
      <c r="D56"/>
      <c r="E56"/>
    </row>
    <row r="57" spans="2:10">
      <c r="B57"/>
      <c r="C57"/>
      <c r="D57"/>
      <c r="E57"/>
    </row>
    <row r="58" spans="2:10">
      <c r="B58"/>
      <c r="C58"/>
      <c r="D58"/>
      <c r="E58"/>
    </row>
  </sheetData>
  <mergeCells count="1">
    <mergeCell ref="B15:C15"/>
  </mergeCells>
  <hyperlinks>
    <hyperlink ref="B15" location="Navigation!A1" display="Return to Navigation Sheet" xr:uid="{00000000-0004-0000-0C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CH162"/>
  <sheetViews>
    <sheetView zoomScale="60" zoomScaleNormal="60" workbookViewId="0">
      <pane xSplit="4" ySplit="6" topLeftCell="E10" activePane="bottomRight" state="frozenSplit"/>
      <selection pane="topRight" activeCell="E1" sqref="E1"/>
      <selection pane="bottomLeft" activeCell="A7" sqref="A7"/>
      <selection pane="bottomRight" activeCell="B10" sqref="B10"/>
    </sheetView>
  </sheetViews>
  <sheetFormatPr defaultColWidth="11" defaultRowHeight="15.6"/>
  <cols>
    <col min="1" max="1" width="1.5" style="7" customWidth="1"/>
    <col min="2" max="2" width="24.8984375" style="7" customWidth="1"/>
    <col min="3" max="3" width="42.8984375" style="55" customWidth="1"/>
    <col min="4" max="4" width="100.09765625" style="180" customWidth="1"/>
    <col min="5" max="5" width="10.8984375" style="3" customWidth="1"/>
    <col min="6" max="6" width="15.8984375" style="3" customWidth="1"/>
    <col min="7" max="7" width="1.8984375" style="3" customWidth="1"/>
    <col min="8" max="8" width="10.8984375" style="3" customWidth="1"/>
    <col min="9" max="9" width="1.8984375" style="3" customWidth="1"/>
    <col min="10" max="12" width="12.8984375" style="3" customWidth="1"/>
    <col min="13" max="13" width="1.8984375" style="3" customWidth="1"/>
    <col min="14" max="14" width="10.8984375" style="3" customWidth="1"/>
    <col min="15" max="15" width="1.8984375" style="3" customWidth="1"/>
    <col min="16" max="19" width="12.8984375" style="3" customWidth="1"/>
    <col min="20" max="20" width="1.8984375" style="3" customWidth="1"/>
    <col min="21" max="21" width="10.8984375" style="3" customWidth="1"/>
    <col min="22" max="22" width="1.8984375" style="3" customWidth="1"/>
    <col min="23" max="23" width="12.8984375" style="9" customWidth="1"/>
    <col min="24" max="28" width="12.8984375" style="3" customWidth="1"/>
    <col min="29" max="29" width="1.8984375" style="3" customWidth="1"/>
    <col min="30" max="30" width="10.8984375" style="3" customWidth="1"/>
    <col min="31" max="31" width="1.8984375" style="3" customWidth="1"/>
    <col min="32" max="32" width="12.8984375" style="3" customWidth="1"/>
    <col min="33" max="33" width="10.8984375" style="3" customWidth="1"/>
    <col min="34" max="34" width="14.8984375" style="3" customWidth="1"/>
    <col min="35" max="38" width="10.8984375" style="3" customWidth="1"/>
    <col min="39" max="39" width="13.8984375" style="3" customWidth="1"/>
    <col min="40" max="40" width="16.8984375" style="3" customWidth="1"/>
    <col min="41" max="41" width="1.8984375" style="3" customWidth="1"/>
    <col min="42" max="42" width="10.8984375" style="3" customWidth="1"/>
    <col min="43" max="43" width="1.8984375" style="3" customWidth="1"/>
    <col min="44" max="48" width="10.8984375" style="3" customWidth="1"/>
    <col min="49" max="49" width="1.8984375" style="56" customWidth="1"/>
    <col min="50" max="50" width="10.8984375" style="3" customWidth="1"/>
    <col min="51" max="51" width="1.8984375" style="56" customWidth="1"/>
    <col min="52" max="52" width="16.09765625" style="522" customWidth="1"/>
    <col min="53" max="53" width="1.8984375" style="56" customWidth="1"/>
    <col min="54" max="55" width="10.8984375" style="526" customWidth="1"/>
    <col min="56" max="56" width="1.8984375" style="56" customWidth="1"/>
    <col min="57" max="57" width="60.8984375" style="3" customWidth="1"/>
    <col min="58" max="58" width="1.8984375" style="56" customWidth="1"/>
    <col min="59" max="60" width="50.8984375" style="3" customWidth="1"/>
    <col min="61" max="61" width="1.8984375" style="56" customWidth="1"/>
    <col min="62" max="62" width="14.09765625" style="3" customWidth="1"/>
    <col min="63" max="68" width="10.8984375" style="3" customWidth="1"/>
    <col min="69" max="69" width="1.8984375" style="3" customWidth="1"/>
    <col min="70" max="70" width="14.3984375" style="598" customWidth="1"/>
    <col min="71" max="76" width="11.8984375" style="598" customWidth="1"/>
    <col min="77" max="77" width="2.5" style="7" customWidth="1"/>
    <col min="78" max="78" width="17.09765625" style="522" customWidth="1"/>
    <col min="79" max="79" width="19.09765625" style="522" customWidth="1"/>
    <col min="80" max="80" width="13.3984375" style="522" bestFit="1" customWidth="1"/>
    <col min="81" max="16384" width="11" style="7"/>
  </cols>
  <sheetData>
    <row r="1" spans="2:86" ht="16.2" thickBot="1">
      <c r="B1" s="525"/>
      <c r="BR1" s="597"/>
      <c r="BS1" s="597"/>
      <c r="BT1" s="597"/>
      <c r="BU1" s="597"/>
      <c r="BV1" s="597"/>
      <c r="BW1" s="597"/>
      <c r="BX1" s="597"/>
      <c r="BZ1" s="505"/>
      <c r="CA1" s="505"/>
      <c r="CB1" s="505"/>
      <c r="CC1" s="507"/>
      <c r="CD1" s="507"/>
      <c r="CE1" s="507"/>
      <c r="CF1" s="507"/>
    </row>
    <row r="2" spans="2:86" ht="30" customHeight="1" thickBot="1">
      <c r="B2" s="926" t="s">
        <v>312</v>
      </c>
      <c r="C2" s="927"/>
      <c r="BR2" s="597"/>
      <c r="BS2" s="597"/>
      <c r="BT2" s="597"/>
      <c r="BU2" s="597"/>
      <c r="BV2" s="597"/>
      <c r="BW2" s="597"/>
      <c r="BX2" s="597"/>
      <c r="BZ2" s="505"/>
      <c r="CA2" s="505"/>
      <c r="CB2" s="505"/>
      <c r="CC2" s="507"/>
      <c r="CD2" s="507"/>
      <c r="CE2" s="507"/>
      <c r="CF2" s="507"/>
    </row>
    <row r="3" spans="2:86" ht="12" customHeight="1" thickBot="1">
      <c r="W3" s="3"/>
      <c r="AB3" s="3" t="s">
        <v>23</v>
      </c>
      <c r="BM3" s="9"/>
      <c r="BR3" s="597"/>
      <c r="BS3" s="597"/>
      <c r="BT3" s="597"/>
      <c r="BU3" s="597"/>
      <c r="BV3" s="597"/>
      <c r="BW3" s="597"/>
      <c r="BX3" s="597"/>
      <c r="BZ3" s="505"/>
      <c r="CA3" s="505"/>
      <c r="CB3" s="505"/>
      <c r="CC3" s="507"/>
      <c r="CD3" s="507"/>
      <c r="CE3" s="507"/>
      <c r="CF3" s="507"/>
    </row>
    <row r="4" spans="2:86" s="65" customFormat="1" ht="41.1" customHeight="1" thickBot="1">
      <c r="B4" s="1005" t="s">
        <v>70</v>
      </c>
      <c r="C4" s="197" t="s">
        <v>362</v>
      </c>
      <c r="D4" s="1007" t="s">
        <v>7</v>
      </c>
      <c r="E4" s="962"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Q4" s="46"/>
      <c r="BR4" s="976" t="s">
        <v>310</v>
      </c>
      <c r="BS4" s="977"/>
      <c r="BT4" s="977"/>
      <c r="BU4" s="977"/>
      <c r="BV4" s="977"/>
      <c r="BW4" s="977"/>
      <c r="BX4" s="978"/>
      <c r="BY4" s="7"/>
      <c r="BZ4" s="505"/>
      <c r="CA4" s="505"/>
      <c r="CB4" s="505"/>
      <c r="CC4" s="508"/>
      <c r="CD4" s="508"/>
      <c r="CE4" s="508"/>
      <c r="CF4" s="508"/>
      <c r="CG4" s="13"/>
      <c r="CH4" s="13"/>
    </row>
    <row r="5" spans="2:86" s="13" customFormat="1" ht="33.9" customHeight="1" thickBot="1">
      <c r="B5" s="1006"/>
      <c r="C5" s="64" t="s">
        <v>319</v>
      </c>
      <c r="D5" s="1008"/>
      <c r="E5" s="948"/>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Q5" s="39"/>
      <c r="BR5" s="535" t="s">
        <v>97</v>
      </c>
      <c r="BS5" s="181" t="s">
        <v>98</v>
      </c>
      <c r="BT5" s="181" t="s">
        <v>99</v>
      </c>
      <c r="BU5" s="181" t="s">
        <v>100</v>
      </c>
      <c r="BV5" s="181" t="s">
        <v>12</v>
      </c>
      <c r="BW5" s="181" t="s">
        <v>67</v>
      </c>
      <c r="BX5" s="534" t="s">
        <v>101</v>
      </c>
      <c r="BY5" s="7"/>
      <c r="BZ5" s="966" t="s">
        <v>311</v>
      </c>
      <c r="CA5" s="968" t="s">
        <v>342</v>
      </c>
      <c r="CB5" s="970" t="s">
        <v>343</v>
      </c>
      <c r="CC5" s="509"/>
      <c r="CD5" s="972" t="s">
        <v>344</v>
      </c>
      <c r="CE5" s="973"/>
      <c r="CF5" s="509"/>
      <c r="CG5" s="7"/>
      <c r="CH5" s="7"/>
    </row>
    <row r="6" spans="2:86" s="13" customFormat="1" ht="41.1" customHeight="1" thickBot="1">
      <c r="B6" s="1006"/>
      <c r="C6" s="69" t="s">
        <v>0</v>
      </c>
      <c r="D6" s="1008"/>
      <c r="E6" s="948"/>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967"/>
      <c r="CA6" s="969"/>
      <c r="CB6" s="971"/>
      <c r="CC6" s="509"/>
      <c r="CD6" s="974"/>
      <c r="CE6" s="975"/>
      <c r="CF6" s="509"/>
      <c r="CG6" s="7"/>
      <c r="CH6" s="7"/>
    </row>
    <row r="7" spans="2:86" ht="378.6" thickBot="1">
      <c r="B7" s="60" t="str">
        <f>C4</f>
        <v>2.04.02</v>
      </c>
      <c r="C7" s="60" t="str">
        <f>C5</f>
        <v>Facility Support Systems</v>
      </c>
      <c r="D7" s="388" t="str">
        <f>'BoE for Facility Support'!B13</f>
        <v xml:space="preserve">Technical Scope:
WBS 2.04.02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Magnet Cryo, Electrical &amp; Control Structural Support in IR  
2.   Beampipe/Vacuum
3.   IR HVAC
4.   IR Electronics Cooling Water Distribution System
5.   IR/AH Safety Subsystems Components    
6.   Assembly Hall Modifications  
Work Statement:
The actual installation of  these components and equipment will take place at the sPHENIX experiment complex at building 1008 and is covered in the sPHENIX 2.05.01 control account. There are 6 work packages included in this control account. Each work package has its own separate Basis of Estimate (BoE) document elsewhere in this workbook. These documents can be accessed from the Navigation page in this workbook. (see link below). </v>
      </c>
      <c r="E7" s="58"/>
      <c r="F7" s="58"/>
      <c r="G7" s="245"/>
      <c r="H7" s="58"/>
      <c r="I7" s="245"/>
      <c r="J7" s="225"/>
      <c r="K7" s="226"/>
      <c r="L7" s="227"/>
      <c r="M7" s="245"/>
      <c r="N7" s="58"/>
      <c r="O7" s="245"/>
      <c r="P7" s="225"/>
      <c r="Q7" s="226"/>
      <c r="R7" s="226"/>
      <c r="S7" s="227"/>
      <c r="T7" s="245"/>
      <c r="U7" s="58"/>
      <c r="V7" s="245"/>
      <c r="W7" s="225"/>
      <c r="X7" s="226"/>
      <c r="Y7" s="226"/>
      <c r="Z7" s="226"/>
      <c r="AA7" s="226"/>
      <c r="AB7" s="227"/>
      <c r="AC7" s="245"/>
      <c r="AD7" s="58"/>
      <c r="AE7" s="245"/>
      <c r="AF7" s="225"/>
      <c r="AG7" s="226"/>
      <c r="AH7" s="226"/>
      <c r="AI7" s="226"/>
      <c r="AJ7" s="226"/>
      <c r="AK7" s="226"/>
      <c r="AL7" s="226"/>
      <c r="AM7" s="226"/>
      <c r="AN7" s="227"/>
      <c r="AO7" s="245"/>
      <c r="AP7" s="58"/>
      <c r="AQ7" s="245"/>
      <c r="AR7" s="225"/>
      <c r="AS7" s="226"/>
      <c r="AT7" s="226"/>
      <c r="AU7" s="226"/>
      <c r="AV7" s="227"/>
      <c r="AW7" s="59"/>
      <c r="AX7" s="58"/>
      <c r="AY7" s="59"/>
      <c r="AZ7" s="228">
        <f>SUM(AZ8+AZ19+AZ31+AZ42+AZ53+AZ64)</f>
        <v>242000</v>
      </c>
      <c r="BA7" s="229"/>
      <c r="BB7" s="581"/>
      <c r="BC7" s="582"/>
      <c r="BD7" s="59"/>
      <c r="BE7" s="58"/>
      <c r="BF7" s="59"/>
      <c r="BG7" s="225"/>
      <c r="BH7" s="227"/>
      <c r="BI7" s="59"/>
      <c r="BJ7" s="959"/>
      <c r="BK7" s="960"/>
      <c r="BL7" s="960"/>
      <c r="BM7" s="960"/>
      <c r="BN7" s="960"/>
      <c r="BO7" s="960"/>
      <c r="BP7" s="961"/>
      <c r="BQ7" s="7"/>
      <c r="BR7" s="652">
        <f t="shared" ref="BR7:BX7" si="0">SUM(BR8+BR19+BR31+BR42+BR53+BR64)</f>
        <v>0</v>
      </c>
      <c r="BS7" s="653">
        <f t="shared" si="0"/>
        <v>6682.5</v>
      </c>
      <c r="BT7" s="653">
        <f t="shared" si="0"/>
        <v>231963.19999999995</v>
      </c>
      <c r="BU7" s="653">
        <f t="shared" si="0"/>
        <v>79478</v>
      </c>
      <c r="BV7" s="653">
        <f t="shared" si="0"/>
        <v>51579.599999999991</v>
      </c>
      <c r="BW7" s="653">
        <f t="shared" si="0"/>
        <v>0</v>
      </c>
      <c r="BX7" s="654">
        <f t="shared" si="0"/>
        <v>0</v>
      </c>
      <c r="BZ7" s="510">
        <f t="shared" ref="BZ7" si="1">SUM(BZ8+BZ19+BZ31+BZ42+BZ53+BZ64)</f>
        <v>369703.3</v>
      </c>
      <c r="CA7" s="511">
        <f t="shared" ref="CA7" si="2">SUM(CA8+CA19+CA31+CA42+CA53+CA64)</f>
        <v>462129.125</v>
      </c>
      <c r="CB7" s="512">
        <f t="shared" ref="CB7" si="3">SUM(CB8+CB19+CB31+CB42+CB53+CB64)</f>
        <v>318550</v>
      </c>
      <c r="CC7" s="507"/>
      <c r="CD7" s="513">
        <f>(CA7-BZ7)/BZ7</f>
        <v>0.25000000000000006</v>
      </c>
      <c r="CE7" s="514">
        <f>(CB7-AZ7)/AZ7</f>
        <v>0.31632231404958677</v>
      </c>
      <c r="CF7" s="507"/>
    </row>
    <row r="8" spans="2:86" ht="36.6" thickBot="1">
      <c r="B8" s="696" t="str">
        <f>'Cryo Support Work Package'!C4</f>
        <v>2.04.02.01</v>
      </c>
      <c r="C8" s="60" t="str">
        <f>'Cryo Support Work Package'!C5</f>
        <v>Magnet Cryo, Electrical &amp; Control Structural Support in IR</v>
      </c>
      <c r="D8" s="224"/>
      <c r="E8" s="58"/>
      <c r="F8" s="58"/>
      <c r="G8" s="245"/>
      <c r="H8" s="58"/>
      <c r="I8" s="245"/>
      <c r="J8" s="225"/>
      <c r="K8" s="226"/>
      <c r="L8" s="227"/>
      <c r="M8" s="245"/>
      <c r="N8" s="58"/>
      <c r="O8" s="245"/>
      <c r="P8" s="225"/>
      <c r="Q8" s="226"/>
      <c r="R8" s="226"/>
      <c r="S8" s="227"/>
      <c r="T8" s="245"/>
      <c r="U8" s="58"/>
      <c r="V8" s="245"/>
      <c r="W8" s="225"/>
      <c r="X8" s="226"/>
      <c r="Y8" s="226"/>
      <c r="Z8" s="226"/>
      <c r="AA8" s="226"/>
      <c r="AB8" s="227"/>
      <c r="AC8" s="245"/>
      <c r="AD8" s="58"/>
      <c r="AE8" s="245"/>
      <c r="AF8" s="225"/>
      <c r="AG8" s="226"/>
      <c r="AH8" s="226"/>
      <c r="AI8" s="226"/>
      <c r="AJ8" s="226"/>
      <c r="AK8" s="226"/>
      <c r="AL8" s="226"/>
      <c r="AM8" s="226"/>
      <c r="AN8" s="227"/>
      <c r="AO8" s="245"/>
      <c r="AP8" s="58"/>
      <c r="AQ8" s="245"/>
      <c r="AR8" s="225"/>
      <c r="AS8" s="226"/>
      <c r="AT8" s="226"/>
      <c r="AU8" s="226"/>
      <c r="AV8" s="227"/>
      <c r="AW8" s="59"/>
      <c r="AX8" s="58"/>
      <c r="AY8" s="59"/>
      <c r="AZ8" s="228">
        <f>SUM(AZ10:AZ16)</f>
        <v>50000</v>
      </c>
      <c r="BA8" s="229"/>
      <c r="BB8" s="581"/>
      <c r="BC8" s="582"/>
      <c r="BD8" s="59"/>
      <c r="BE8" s="58"/>
      <c r="BF8" s="59"/>
      <c r="BG8" s="225"/>
      <c r="BH8" s="227"/>
      <c r="BI8" s="59"/>
      <c r="BJ8" s="959"/>
      <c r="BK8" s="960"/>
      <c r="BL8" s="960"/>
      <c r="BM8" s="960"/>
      <c r="BN8" s="960"/>
      <c r="BO8" s="960"/>
      <c r="BP8" s="961"/>
      <c r="BQ8" s="7"/>
      <c r="BR8" s="618">
        <f>SUM(BR9:BR18)</f>
        <v>0</v>
      </c>
      <c r="BS8" s="619">
        <f t="shared" ref="BS8:BX8" si="4">SUM(BS9:BS18)</f>
        <v>0</v>
      </c>
      <c r="BT8" s="619">
        <f t="shared" si="4"/>
        <v>38382.400000000001</v>
      </c>
      <c r="BU8" s="619">
        <f t="shared" si="4"/>
        <v>15571.199999999999</v>
      </c>
      <c r="BV8" s="619">
        <f t="shared" si="4"/>
        <v>7785.5999999999995</v>
      </c>
      <c r="BW8" s="619">
        <f t="shared" si="4"/>
        <v>0</v>
      </c>
      <c r="BX8" s="620">
        <f t="shared" si="4"/>
        <v>0</v>
      </c>
      <c r="BZ8" s="627">
        <f t="shared" ref="BZ8:CB8" si="5">SUM(BZ9:BZ18)</f>
        <v>61739.200000000004</v>
      </c>
      <c r="CA8" s="628">
        <f t="shared" si="5"/>
        <v>77174</v>
      </c>
      <c r="CB8" s="629">
        <f t="shared" si="5"/>
        <v>62500</v>
      </c>
      <c r="CC8" s="507"/>
      <c r="CD8" s="507"/>
      <c r="CE8" s="507"/>
      <c r="CF8" s="507"/>
    </row>
    <row r="9" spans="2:86" ht="46.8">
      <c r="B9" s="213" t="str">
        <f>'Cryo Support Work Package'!B7</f>
        <v>S337300 /S337310</v>
      </c>
      <c r="C9" s="238" t="str">
        <f>'Cryo Support Work Package'!C7</f>
        <v>Create Cryo Routing in IR Layout Drawings</v>
      </c>
      <c r="D9" s="239" t="str">
        <f>'Cryo Support Work Package'!D7</f>
        <v>Technical Scope: Evaluate and model the system requiremenrts for the Cryo, Electrical &amp; Control structural supports in the IR.
Work Statement: Gather all relevant information from existing PHENIX documentation.</v>
      </c>
      <c r="E9" s="240">
        <f>'Cryo Support Work Package'!E7</f>
        <v>20</v>
      </c>
      <c r="F9" s="240">
        <f>'Cryo Support Work Package'!F7</f>
        <v>0</v>
      </c>
      <c r="G9" s="241"/>
      <c r="H9" s="240">
        <f>'Cryo Support Work Package'!H7</f>
        <v>0</v>
      </c>
      <c r="I9" s="241"/>
      <c r="J9" s="242">
        <f>'Cryo Support Work Package'!J7</f>
        <v>0</v>
      </c>
      <c r="K9" s="243">
        <f>'Cryo Support Work Package'!K7</f>
        <v>0</v>
      </c>
      <c r="L9" s="244">
        <f>'Cryo Support Work Package'!L7</f>
        <v>0</v>
      </c>
      <c r="M9" s="241"/>
      <c r="N9" s="240">
        <f>'Cryo Support Work Package'!N7</f>
        <v>56</v>
      </c>
      <c r="O9" s="241"/>
      <c r="P9" s="242">
        <f>'Cryo Support Work Package'!P7</f>
        <v>32</v>
      </c>
      <c r="Q9" s="243">
        <f>'Cryo Support Work Package'!Q7</f>
        <v>0</v>
      </c>
      <c r="R9" s="243">
        <f>'Cryo Support Work Package'!R7</f>
        <v>24</v>
      </c>
      <c r="S9" s="244">
        <f>'Cryo Support Work Package'!S7</f>
        <v>0</v>
      </c>
      <c r="T9" s="241"/>
      <c r="U9" s="240">
        <f>'Cryo Support Work Package'!U7</f>
        <v>24</v>
      </c>
      <c r="V9" s="241"/>
      <c r="W9" s="242">
        <f>'Cryo Support Work Package'!W7</f>
        <v>0</v>
      </c>
      <c r="X9" s="243">
        <f>'Cryo Support Work Package'!X7</f>
        <v>0</v>
      </c>
      <c r="Y9" s="243">
        <f>'Cryo Support Work Package'!Y7</f>
        <v>0</v>
      </c>
      <c r="Z9" s="243">
        <f>'Cryo Support Work Package'!Z7</f>
        <v>24</v>
      </c>
      <c r="AA9" s="243">
        <f>'Cryo Support Work Package'!AA7</f>
        <v>0</v>
      </c>
      <c r="AB9" s="244">
        <f>'Cryo Support Work Package'!AB7</f>
        <v>0</v>
      </c>
      <c r="AC9" s="241"/>
      <c r="AD9" s="240">
        <f>'Cryo Support Work Package'!AD7</f>
        <v>40</v>
      </c>
      <c r="AE9" s="241"/>
      <c r="AF9" s="242">
        <f>'Cryo Support Work Package'!AF7</f>
        <v>0</v>
      </c>
      <c r="AG9" s="243">
        <f>'Cryo Support Work Package'!AG7</f>
        <v>0</v>
      </c>
      <c r="AH9" s="243">
        <f>'Cryo Support Work Package'!AH7</f>
        <v>0</v>
      </c>
      <c r="AI9" s="243">
        <f>'Cryo Support Work Package'!AI7</f>
        <v>24</v>
      </c>
      <c r="AJ9" s="243">
        <f>'Cryo Support Work Package'!AJ7</f>
        <v>16</v>
      </c>
      <c r="AK9" s="243">
        <f>'Cryo Support Work Package'!AK7</f>
        <v>0</v>
      </c>
      <c r="AL9" s="243">
        <f>'Cryo Support Work Package'!AL7</f>
        <v>0</v>
      </c>
      <c r="AM9" s="243">
        <f>'Cryo Support Work Package'!AM7</f>
        <v>0</v>
      </c>
      <c r="AN9" s="244">
        <f>'Cryo Support Work Package'!AN7</f>
        <v>0</v>
      </c>
      <c r="AO9" s="241"/>
      <c r="AP9" s="240">
        <f>'Cryo Support Work Package'!AP7</f>
        <v>0</v>
      </c>
      <c r="AQ9" s="241"/>
      <c r="AR9" s="242">
        <f>'Cryo Support Work Package'!AR7</f>
        <v>0</v>
      </c>
      <c r="AS9" s="243">
        <f>'Cryo Support Work Package'!AS7</f>
        <v>0</v>
      </c>
      <c r="AT9" s="243">
        <f>'Cryo Support Work Package'!AT7</f>
        <v>0</v>
      </c>
      <c r="AU9" s="243">
        <f>'Cryo Support Work Package'!AU7</f>
        <v>0</v>
      </c>
      <c r="AV9" s="244">
        <f>'Cryo Support Work Package'!AV7</f>
        <v>0</v>
      </c>
      <c r="AW9" s="246"/>
      <c r="AX9" s="240">
        <f>'Cryo Support Work Package'!AX7</f>
        <v>0</v>
      </c>
      <c r="AY9" s="246"/>
      <c r="AZ9" s="635">
        <f>'Cryo Support Work Package'!AZ7</f>
        <v>0</v>
      </c>
      <c r="BA9" s="246"/>
      <c r="BB9" s="583">
        <f>'Cryo Support Work Package'!BB7</f>
        <v>0.25</v>
      </c>
      <c r="BC9" s="584">
        <f>'Cryo Support Work Package'!BC7</f>
        <v>0</v>
      </c>
      <c r="BD9" s="246"/>
      <c r="BE9" s="240" t="str">
        <f>'Cryo Support Work Package'!BE7</f>
        <v/>
      </c>
      <c r="BF9" s="246"/>
      <c r="BG9" s="242" t="str">
        <f>'Cryo Support Work Package'!BG7</f>
        <v>sPHENIX Engineers, Technicians, Designers and Scientists; effort is well defined/ L4</v>
      </c>
      <c r="BH9" s="244" t="str">
        <f>'Cryo Support Work Package'!BH7</f>
        <v>No Materials required for this task/M1</v>
      </c>
      <c r="BI9" s="246"/>
      <c r="BJ9" s="242">
        <f>'Cryo Support Work Package'!BJ7</f>
        <v>0</v>
      </c>
      <c r="BK9" s="243">
        <f>'Cryo Support Work Package'!BK7</f>
        <v>0</v>
      </c>
      <c r="BL9" s="243">
        <f>'Cryo Support Work Package'!BL7</f>
        <v>56</v>
      </c>
      <c r="BM9" s="243">
        <f>'Cryo Support Work Package'!BM7</f>
        <v>24</v>
      </c>
      <c r="BN9" s="243">
        <f>'Cryo Support Work Package'!BN7</f>
        <v>40</v>
      </c>
      <c r="BO9" s="243">
        <f>'Cryo Support Work Package'!BO7</f>
        <v>0</v>
      </c>
      <c r="BP9" s="244">
        <f>'Cryo Support Work Package'!BP7</f>
        <v>0</v>
      </c>
      <c r="BQ9" s="7"/>
      <c r="BR9" s="612">
        <f>'Cryo Support Work Package'!BR7</f>
        <v>0</v>
      </c>
      <c r="BS9" s="613">
        <f>'Cryo Support Work Package'!BS7</f>
        <v>0</v>
      </c>
      <c r="BT9" s="613">
        <f>'Cryo Support Work Package'!BT7</f>
        <v>5840.8</v>
      </c>
      <c r="BU9" s="613">
        <f>'Cryo Support Work Package'!BU7</f>
        <v>1946.3999999999999</v>
      </c>
      <c r="BV9" s="613">
        <f>'Cryo Support Work Package'!BV7</f>
        <v>3244</v>
      </c>
      <c r="BW9" s="613">
        <f>'Cryo Support Work Package'!BW7</f>
        <v>0</v>
      </c>
      <c r="BX9" s="614">
        <f>'Cryo Support Work Package'!BX7</f>
        <v>0</v>
      </c>
      <c r="BZ9" s="630">
        <f t="shared" ref="BZ9:BZ18" si="6">SUM(BR9:BX9)</f>
        <v>11031.2</v>
      </c>
      <c r="CA9" s="631">
        <f t="shared" ref="CA9:CA18" si="7">BZ9*(1+BB9)</f>
        <v>13789</v>
      </c>
      <c r="CB9" s="632">
        <f t="shared" ref="CB9:CB18" si="8">AZ9*(1+BC9)</f>
        <v>0</v>
      </c>
      <c r="CC9" s="507"/>
      <c r="CD9" s="507"/>
      <c r="CE9" s="507"/>
      <c r="CF9" s="507"/>
    </row>
    <row r="10" spans="2:86" ht="31.2">
      <c r="B10" s="195" t="str">
        <f>'Cryo Support Work Package'!B8</f>
        <v>S337400</v>
      </c>
      <c r="C10" s="188" t="str">
        <f>'Cryo Support Work Package'!C8</f>
        <v>Create Cryo Structural Support in IR Detail &amp; Assembly Drawings</v>
      </c>
      <c r="D10" s="198" t="str">
        <f>'Cryo Support Work Package'!D8</f>
        <v>Technical Scope: Create Structural Support assembly drawings for Cryo Structural supports in the IR
Work Statement: Make appropriate detail drawings for Cryo Structural Supports.</v>
      </c>
      <c r="E10" s="51">
        <f>'Cryo Support Work Package'!E8</f>
        <v>30</v>
      </c>
      <c r="F10" s="51">
        <f>'Cryo Support Work Package'!F8</f>
        <v>0</v>
      </c>
      <c r="G10" s="202"/>
      <c r="H10" s="51">
        <f>'Cryo Support Work Package'!H8</f>
        <v>0</v>
      </c>
      <c r="I10" s="202"/>
      <c r="J10" s="204">
        <f>'Cryo Support Work Package'!J8</f>
        <v>0</v>
      </c>
      <c r="K10" s="52">
        <f>'Cryo Support Work Package'!K8</f>
        <v>0</v>
      </c>
      <c r="L10" s="53">
        <f>'Cryo Support Work Package'!L8</f>
        <v>0</v>
      </c>
      <c r="M10" s="202"/>
      <c r="N10" s="51">
        <f>'Cryo Support Work Package'!N8</f>
        <v>48</v>
      </c>
      <c r="O10" s="202"/>
      <c r="P10" s="204">
        <f>'Cryo Support Work Package'!P8</f>
        <v>48</v>
      </c>
      <c r="Q10" s="52">
        <f>'Cryo Support Work Package'!Q8</f>
        <v>0</v>
      </c>
      <c r="R10" s="52">
        <f>'Cryo Support Work Package'!R8</f>
        <v>0</v>
      </c>
      <c r="S10" s="53">
        <f>'Cryo Support Work Package'!S8</f>
        <v>0</v>
      </c>
      <c r="T10" s="202"/>
      <c r="U10" s="51">
        <f>'Cryo Support Work Package'!U8</f>
        <v>24</v>
      </c>
      <c r="V10" s="202"/>
      <c r="W10" s="204">
        <f>'Cryo Support Work Package'!W8</f>
        <v>0</v>
      </c>
      <c r="X10" s="52">
        <f>'Cryo Support Work Package'!X8</f>
        <v>0</v>
      </c>
      <c r="Y10" s="52">
        <f>'Cryo Support Work Package'!Y8</f>
        <v>0</v>
      </c>
      <c r="Z10" s="52">
        <f>'Cryo Support Work Package'!Z8</f>
        <v>24</v>
      </c>
      <c r="AA10" s="52">
        <f>'Cryo Support Work Package'!AA8</f>
        <v>0</v>
      </c>
      <c r="AB10" s="53">
        <f>'Cryo Support Work Package'!AB8</f>
        <v>0</v>
      </c>
      <c r="AC10" s="202"/>
      <c r="AD10" s="51">
        <f>'Cryo Support Work Package'!AD8</f>
        <v>48</v>
      </c>
      <c r="AE10" s="202"/>
      <c r="AF10" s="204">
        <f>'Cryo Support Work Package'!AF8</f>
        <v>0</v>
      </c>
      <c r="AG10" s="52">
        <f>'Cryo Support Work Package'!AG8</f>
        <v>0</v>
      </c>
      <c r="AH10" s="52">
        <f>'Cryo Support Work Package'!AH8</f>
        <v>0</v>
      </c>
      <c r="AI10" s="52">
        <f>'Cryo Support Work Package'!AI8</f>
        <v>0</v>
      </c>
      <c r="AJ10" s="52">
        <f>'Cryo Support Work Package'!AJ8</f>
        <v>24</v>
      </c>
      <c r="AK10" s="52">
        <f>'Cryo Support Work Package'!AK8</f>
        <v>24</v>
      </c>
      <c r="AL10" s="52">
        <f>'Cryo Support Work Package'!AL8</f>
        <v>0</v>
      </c>
      <c r="AM10" s="52">
        <f>'Cryo Support Work Package'!AM8</f>
        <v>0</v>
      </c>
      <c r="AN10" s="53">
        <f>'Cryo Support Work Package'!AN8</f>
        <v>0</v>
      </c>
      <c r="AO10" s="202"/>
      <c r="AP10" s="51">
        <f>'Cryo Support Work Package'!AP8</f>
        <v>0</v>
      </c>
      <c r="AQ10" s="202"/>
      <c r="AR10" s="204">
        <f>'Cryo Support Work Package'!AR8</f>
        <v>0</v>
      </c>
      <c r="AS10" s="52">
        <f>'Cryo Support Work Package'!AS8</f>
        <v>0</v>
      </c>
      <c r="AT10" s="52">
        <f>'Cryo Support Work Package'!AT8</f>
        <v>0</v>
      </c>
      <c r="AU10" s="52">
        <f>'Cryo Support Work Package'!AU8</f>
        <v>0</v>
      </c>
      <c r="AV10" s="53">
        <f>'Cryo Support Work Package'!AV8</f>
        <v>0</v>
      </c>
      <c r="AW10" s="210"/>
      <c r="AX10" s="51">
        <f>'Cryo Support Work Package'!AX8</f>
        <v>0</v>
      </c>
      <c r="AY10" s="210"/>
      <c r="AZ10" s="636">
        <f>'Cryo Support Work Package'!AZ8</f>
        <v>0</v>
      </c>
      <c r="BA10" s="210"/>
      <c r="BB10" s="585">
        <f>'Cryo Support Work Package'!BB8</f>
        <v>0.25</v>
      </c>
      <c r="BC10" s="586">
        <f>'Cryo Support Work Package'!BC8</f>
        <v>0</v>
      </c>
      <c r="BD10" s="210"/>
      <c r="BE10" s="51" t="str">
        <f>'Cryo Support Work Package'!BE8</f>
        <v/>
      </c>
      <c r="BF10" s="210"/>
      <c r="BG10" s="204" t="str">
        <f>'Cryo Support Work Package'!BG8</f>
        <v>sPHENIX Engineers, Technicians, Designers and Scientists; effort is well defined/ L4</v>
      </c>
      <c r="BH10" s="53" t="str">
        <f>'Cryo Support Work Package'!BH8</f>
        <v>No Materials required for this task/M1</v>
      </c>
      <c r="BI10" s="210"/>
      <c r="BJ10" s="204">
        <f>'Cryo Support Work Package'!BJ8</f>
        <v>0</v>
      </c>
      <c r="BK10" s="52">
        <f>'Cryo Support Work Package'!BK8</f>
        <v>0</v>
      </c>
      <c r="BL10" s="52">
        <f>'Cryo Support Work Package'!BL8</f>
        <v>48</v>
      </c>
      <c r="BM10" s="52">
        <f>'Cryo Support Work Package'!BM8</f>
        <v>24</v>
      </c>
      <c r="BN10" s="52">
        <f>'Cryo Support Work Package'!BN8</f>
        <v>48</v>
      </c>
      <c r="BO10" s="52">
        <f>'Cryo Support Work Package'!BO8</f>
        <v>0</v>
      </c>
      <c r="BP10" s="53">
        <f>'Cryo Support Work Package'!BP8</f>
        <v>0</v>
      </c>
      <c r="BQ10" s="7"/>
      <c r="BR10" s="603">
        <f>'Cryo Support Work Package'!BR8</f>
        <v>0</v>
      </c>
      <c r="BS10" s="604">
        <f>'Cryo Support Work Package'!BS8</f>
        <v>0</v>
      </c>
      <c r="BT10" s="604">
        <f>'Cryo Support Work Package'!BT8</f>
        <v>5006.3999999999996</v>
      </c>
      <c r="BU10" s="604">
        <f>'Cryo Support Work Package'!BU8</f>
        <v>1946.3999999999999</v>
      </c>
      <c r="BV10" s="604">
        <f>'Cryo Support Work Package'!BV8</f>
        <v>3892.7999999999997</v>
      </c>
      <c r="BW10" s="604">
        <f>'Cryo Support Work Package'!BW8</f>
        <v>0</v>
      </c>
      <c r="BX10" s="605">
        <f>'Cryo Support Work Package'!BX8</f>
        <v>0</v>
      </c>
      <c r="BZ10" s="515">
        <f t="shared" si="6"/>
        <v>10845.599999999999</v>
      </c>
      <c r="CA10" s="516">
        <f t="shared" si="7"/>
        <v>13556.999999999998</v>
      </c>
      <c r="CB10" s="517">
        <f t="shared" si="8"/>
        <v>0</v>
      </c>
      <c r="CC10" s="507"/>
      <c r="CD10" s="507"/>
      <c r="CE10" s="507"/>
      <c r="CF10" s="507"/>
    </row>
    <row r="11" spans="2:86" ht="31.2">
      <c r="B11" s="195" t="str">
        <f>'Cryo Support Work Package'!B9</f>
        <v>S337500</v>
      </c>
      <c r="C11" s="188" t="str">
        <f>'Cryo Support Work Package'!C9</f>
        <v>Review Magnet Cryo, Electrical &amp; Control Structural Support in IR Design/Safety</v>
      </c>
      <c r="D11" s="198" t="str">
        <f>'Cryo Support Work Package'!D9</f>
        <v>Technical Scope: Review the Cryo structural supports design/safety criteria.
Work Statement: Prepare documents and presentations as appropriate for review by CAD Safety Committee..</v>
      </c>
      <c r="E11" s="51">
        <f>'Cryo Support Work Package'!E9</f>
        <v>5</v>
      </c>
      <c r="F11" s="51">
        <f>'Cryo Support Work Package'!F9</f>
        <v>0</v>
      </c>
      <c r="G11" s="202"/>
      <c r="H11" s="51">
        <f>'Cryo Support Work Package'!H9</f>
        <v>0</v>
      </c>
      <c r="I11" s="202"/>
      <c r="J11" s="204">
        <f>'Cryo Support Work Package'!J9</f>
        <v>0</v>
      </c>
      <c r="K11" s="52">
        <f>'Cryo Support Work Package'!K9</f>
        <v>0</v>
      </c>
      <c r="L11" s="53">
        <f>'Cryo Support Work Package'!L9</f>
        <v>0</v>
      </c>
      <c r="M11" s="202"/>
      <c r="N11" s="51">
        <f>'Cryo Support Work Package'!N9</f>
        <v>8</v>
      </c>
      <c r="O11" s="202"/>
      <c r="P11" s="204">
        <f>'Cryo Support Work Package'!P9</f>
        <v>8</v>
      </c>
      <c r="Q11" s="52">
        <f>'Cryo Support Work Package'!Q9</f>
        <v>0</v>
      </c>
      <c r="R11" s="52">
        <f>'Cryo Support Work Package'!R9</f>
        <v>0</v>
      </c>
      <c r="S11" s="53">
        <f>'Cryo Support Work Package'!S9</f>
        <v>0</v>
      </c>
      <c r="T11" s="202"/>
      <c r="U11" s="51">
        <f>'Cryo Support Work Package'!U9</f>
        <v>4</v>
      </c>
      <c r="V11" s="202"/>
      <c r="W11" s="204">
        <f>'Cryo Support Work Package'!W9</f>
        <v>0</v>
      </c>
      <c r="X11" s="52">
        <f>'Cryo Support Work Package'!X9</f>
        <v>0</v>
      </c>
      <c r="Y11" s="52">
        <f>'Cryo Support Work Package'!Y9</f>
        <v>0</v>
      </c>
      <c r="Z11" s="52">
        <f>'Cryo Support Work Package'!Z9</f>
        <v>4</v>
      </c>
      <c r="AA11" s="52">
        <f>'Cryo Support Work Package'!AA9</f>
        <v>0</v>
      </c>
      <c r="AB11" s="53">
        <f>'Cryo Support Work Package'!AB9</f>
        <v>0</v>
      </c>
      <c r="AC11" s="202"/>
      <c r="AD11" s="51">
        <f>'Cryo Support Work Package'!AD9</f>
        <v>0</v>
      </c>
      <c r="AE11" s="202"/>
      <c r="AF11" s="204">
        <f>'Cryo Support Work Package'!AF9</f>
        <v>0</v>
      </c>
      <c r="AG11" s="52">
        <f>'Cryo Support Work Package'!AG9</f>
        <v>0</v>
      </c>
      <c r="AH11" s="52">
        <f>'Cryo Support Work Package'!AH9</f>
        <v>0</v>
      </c>
      <c r="AI11" s="52">
        <f>'Cryo Support Work Package'!AI9</f>
        <v>0</v>
      </c>
      <c r="AJ11" s="52">
        <f>'Cryo Support Work Package'!AJ9</f>
        <v>0</v>
      </c>
      <c r="AK11" s="52">
        <f>'Cryo Support Work Package'!AK9</f>
        <v>0</v>
      </c>
      <c r="AL11" s="52">
        <f>'Cryo Support Work Package'!AL9</f>
        <v>0</v>
      </c>
      <c r="AM11" s="52">
        <f>'Cryo Support Work Package'!AM9</f>
        <v>0</v>
      </c>
      <c r="AN11" s="53">
        <f>'Cryo Support Work Package'!AN9</f>
        <v>0</v>
      </c>
      <c r="AO11" s="202"/>
      <c r="AP11" s="51">
        <f>'Cryo Support Work Package'!AP9</f>
        <v>0</v>
      </c>
      <c r="AQ11" s="202"/>
      <c r="AR11" s="204">
        <f>'Cryo Support Work Package'!AR9</f>
        <v>0</v>
      </c>
      <c r="AS11" s="52">
        <f>'Cryo Support Work Package'!AS9</f>
        <v>0</v>
      </c>
      <c r="AT11" s="52">
        <f>'Cryo Support Work Package'!AT9</f>
        <v>0</v>
      </c>
      <c r="AU11" s="52">
        <f>'Cryo Support Work Package'!AU9</f>
        <v>0</v>
      </c>
      <c r="AV11" s="53">
        <f>'Cryo Support Work Package'!AV9</f>
        <v>0</v>
      </c>
      <c r="AW11" s="210"/>
      <c r="AX11" s="51">
        <f>'Cryo Support Work Package'!AX9</f>
        <v>0</v>
      </c>
      <c r="AY11" s="210"/>
      <c r="AZ11" s="636">
        <f>'Cryo Support Work Package'!AZ9</f>
        <v>0</v>
      </c>
      <c r="BA11" s="210"/>
      <c r="BB11" s="585">
        <f>'Cryo Support Work Package'!BB9</f>
        <v>0.25</v>
      </c>
      <c r="BC11" s="586">
        <f>'Cryo Support Work Package'!BC9</f>
        <v>0</v>
      </c>
      <c r="BD11" s="210"/>
      <c r="BE11" s="51" t="str">
        <f>'Cryo Support Work Package'!BE9</f>
        <v/>
      </c>
      <c r="BF11" s="210"/>
      <c r="BG11" s="204" t="str">
        <f>'Cryo Support Work Package'!BG9</f>
        <v>sPHENIX Engineers, Technicians, Designers and Scientists; effort is well defined/ L4</v>
      </c>
      <c r="BH11" s="53" t="str">
        <f>'Cryo Support Work Package'!BH9</f>
        <v>No Materials required for this task/M1</v>
      </c>
      <c r="BI11" s="210"/>
      <c r="BJ11" s="204">
        <f>'Cryo Support Work Package'!BJ9</f>
        <v>0</v>
      </c>
      <c r="BK11" s="52">
        <f>'Cryo Support Work Package'!BK9</f>
        <v>0</v>
      </c>
      <c r="BL11" s="52">
        <f>'Cryo Support Work Package'!BL9</f>
        <v>8</v>
      </c>
      <c r="BM11" s="52">
        <f>'Cryo Support Work Package'!BM9</f>
        <v>4</v>
      </c>
      <c r="BN11" s="52">
        <f>'Cryo Support Work Package'!BN9</f>
        <v>0</v>
      </c>
      <c r="BO11" s="52">
        <f>'Cryo Support Work Package'!BO9</f>
        <v>0</v>
      </c>
      <c r="BP11" s="53">
        <f>'Cryo Support Work Package'!BP9</f>
        <v>0</v>
      </c>
      <c r="BQ11" s="7"/>
      <c r="BR11" s="603">
        <f>'Cryo Support Work Package'!BR9</f>
        <v>0</v>
      </c>
      <c r="BS11" s="604">
        <f>'Cryo Support Work Package'!BS9</f>
        <v>0</v>
      </c>
      <c r="BT11" s="604">
        <f>'Cryo Support Work Package'!BT9</f>
        <v>834.4</v>
      </c>
      <c r="BU11" s="604">
        <f>'Cryo Support Work Package'!BU9</f>
        <v>324.39999999999998</v>
      </c>
      <c r="BV11" s="604">
        <f>'Cryo Support Work Package'!BV9</f>
        <v>0</v>
      </c>
      <c r="BW11" s="604">
        <f>'Cryo Support Work Package'!BW9</f>
        <v>0</v>
      </c>
      <c r="BX11" s="605">
        <f>'Cryo Support Work Package'!BX9</f>
        <v>0</v>
      </c>
      <c r="BZ11" s="515">
        <f t="shared" si="6"/>
        <v>1158.8</v>
      </c>
      <c r="CA11" s="516">
        <f t="shared" si="7"/>
        <v>1448.5</v>
      </c>
      <c r="CB11" s="517">
        <f t="shared" si="8"/>
        <v>0</v>
      </c>
      <c r="CC11" s="507"/>
      <c r="CD11" s="507"/>
      <c r="CE11" s="507"/>
      <c r="CF11" s="507"/>
    </row>
    <row r="12" spans="2:86" ht="31.2">
      <c r="B12" s="195" t="str">
        <f>'Cryo Support Work Package'!B10</f>
        <v>S337600</v>
      </c>
      <c r="C12" s="188" t="str">
        <f>'Cryo Support Work Package'!C10</f>
        <v>Address Action Items from  Cryo Structural Support in IR Detail  Design &amp; Safety Reviews</v>
      </c>
      <c r="D12" s="198" t="str">
        <f>'Cryo Support Work Package'!D10</f>
        <v>Technical Scope: Address action items from the design and safety reviews.
Work Statement: Evaluate committee action items and address appropriately.</v>
      </c>
      <c r="E12" s="51">
        <f>'Cryo Support Work Package'!E10</f>
        <v>5</v>
      </c>
      <c r="F12" s="51">
        <f>'Cryo Support Work Package'!F10</f>
        <v>0</v>
      </c>
      <c r="G12" s="202"/>
      <c r="H12" s="51">
        <f>'Cryo Support Work Package'!H10</f>
        <v>0</v>
      </c>
      <c r="I12" s="202"/>
      <c r="J12" s="204">
        <f>'Cryo Support Work Package'!J10</f>
        <v>0</v>
      </c>
      <c r="K12" s="52">
        <f>'Cryo Support Work Package'!K10</f>
        <v>0</v>
      </c>
      <c r="L12" s="53">
        <f>'Cryo Support Work Package'!L10</f>
        <v>0</v>
      </c>
      <c r="M12" s="202"/>
      <c r="N12" s="51">
        <f>'Cryo Support Work Package'!N10</f>
        <v>16</v>
      </c>
      <c r="O12" s="202"/>
      <c r="P12" s="204">
        <f>'Cryo Support Work Package'!P10</f>
        <v>16</v>
      </c>
      <c r="Q12" s="52">
        <f>'Cryo Support Work Package'!Q10</f>
        <v>0</v>
      </c>
      <c r="R12" s="52">
        <f>'Cryo Support Work Package'!R10</f>
        <v>0</v>
      </c>
      <c r="S12" s="53">
        <f>'Cryo Support Work Package'!S10</f>
        <v>0</v>
      </c>
      <c r="T12" s="202"/>
      <c r="U12" s="51">
        <f>'Cryo Support Work Package'!U10</f>
        <v>4</v>
      </c>
      <c r="V12" s="202"/>
      <c r="W12" s="204">
        <f>'Cryo Support Work Package'!W10</f>
        <v>0</v>
      </c>
      <c r="X12" s="52">
        <f>'Cryo Support Work Package'!X10</f>
        <v>0</v>
      </c>
      <c r="Y12" s="52">
        <f>'Cryo Support Work Package'!Y10</f>
        <v>0</v>
      </c>
      <c r="Z12" s="52">
        <f>'Cryo Support Work Package'!Z10</f>
        <v>4</v>
      </c>
      <c r="AA12" s="52">
        <f>'Cryo Support Work Package'!AA10</f>
        <v>0</v>
      </c>
      <c r="AB12" s="53">
        <f>'Cryo Support Work Package'!AB10</f>
        <v>0</v>
      </c>
      <c r="AC12" s="202"/>
      <c r="AD12" s="51">
        <f>'Cryo Support Work Package'!AD10</f>
        <v>0</v>
      </c>
      <c r="AE12" s="202"/>
      <c r="AF12" s="204">
        <f>'Cryo Support Work Package'!AF10</f>
        <v>0</v>
      </c>
      <c r="AG12" s="52">
        <f>'Cryo Support Work Package'!AG10</f>
        <v>0</v>
      </c>
      <c r="AH12" s="52">
        <f>'Cryo Support Work Package'!AH10</f>
        <v>0</v>
      </c>
      <c r="AI12" s="52">
        <f>'Cryo Support Work Package'!AI10</f>
        <v>0</v>
      </c>
      <c r="AJ12" s="52">
        <f>'Cryo Support Work Package'!AJ10</f>
        <v>0</v>
      </c>
      <c r="AK12" s="52">
        <f>'Cryo Support Work Package'!AK10</f>
        <v>0</v>
      </c>
      <c r="AL12" s="52">
        <f>'Cryo Support Work Package'!AL10</f>
        <v>0</v>
      </c>
      <c r="AM12" s="52">
        <f>'Cryo Support Work Package'!AM10</f>
        <v>0</v>
      </c>
      <c r="AN12" s="53">
        <f>'Cryo Support Work Package'!AN10</f>
        <v>0</v>
      </c>
      <c r="AO12" s="202"/>
      <c r="AP12" s="51">
        <f>'Cryo Support Work Package'!AP10</f>
        <v>0</v>
      </c>
      <c r="AQ12" s="202"/>
      <c r="AR12" s="204">
        <f>'Cryo Support Work Package'!AR10</f>
        <v>0</v>
      </c>
      <c r="AS12" s="52">
        <f>'Cryo Support Work Package'!AS10</f>
        <v>0</v>
      </c>
      <c r="AT12" s="52">
        <f>'Cryo Support Work Package'!AT10</f>
        <v>0</v>
      </c>
      <c r="AU12" s="52">
        <f>'Cryo Support Work Package'!AU10</f>
        <v>0</v>
      </c>
      <c r="AV12" s="53">
        <f>'Cryo Support Work Package'!AV10</f>
        <v>0</v>
      </c>
      <c r="AW12" s="210"/>
      <c r="AX12" s="51">
        <f>'Cryo Support Work Package'!AX10</f>
        <v>0</v>
      </c>
      <c r="AY12" s="210"/>
      <c r="AZ12" s="636">
        <f>'Cryo Support Work Package'!AZ10</f>
        <v>0</v>
      </c>
      <c r="BA12" s="210"/>
      <c r="BB12" s="585">
        <f>'Cryo Support Work Package'!BB10</f>
        <v>0.25</v>
      </c>
      <c r="BC12" s="586">
        <f>'Cryo Support Work Package'!BC10</f>
        <v>0</v>
      </c>
      <c r="BD12" s="210"/>
      <c r="BE12" s="51" t="str">
        <f>'Cryo Support Work Package'!BE10</f>
        <v/>
      </c>
      <c r="BF12" s="210"/>
      <c r="BG12" s="204" t="str">
        <f>'Cryo Support Work Package'!BG10</f>
        <v>sPHENIX Engineers, Technicians, Designers and Scientists; effort is well defined/ L4</v>
      </c>
      <c r="BH12" s="53" t="str">
        <f>'Cryo Support Work Package'!BH10</f>
        <v>No Materials required for this task/M1</v>
      </c>
      <c r="BI12" s="210"/>
      <c r="BJ12" s="204">
        <f>'Cryo Support Work Package'!BJ10</f>
        <v>0</v>
      </c>
      <c r="BK12" s="52">
        <f>'Cryo Support Work Package'!BK10</f>
        <v>0</v>
      </c>
      <c r="BL12" s="52">
        <f>'Cryo Support Work Package'!BL10</f>
        <v>16</v>
      </c>
      <c r="BM12" s="52">
        <f>'Cryo Support Work Package'!BM10</f>
        <v>4</v>
      </c>
      <c r="BN12" s="52">
        <f>'Cryo Support Work Package'!BN10</f>
        <v>0</v>
      </c>
      <c r="BO12" s="52">
        <f>'Cryo Support Work Package'!BO10</f>
        <v>0</v>
      </c>
      <c r="BP12" s="53">
        <f>'Cryo Support Work Package'!BP10</f>
        <v>0</v>
      </c>
      <c r="BQ12" s="7"/>
      <c r="BR12" s="603">
        <f>'Cryo Support Work Package'!BR10</f>
        <v>0</v>
      </c>
      <c r="BS12" s="604">
        <f>'Cryo Support Work Package'!BS10</f>
        <v>0</v>
      </c>
      <c r="BT12" s="604">
        <f>'Cryo Support Work Package'!BT10</f>
        <v>1668.8</v>
      </c>
      <c r="BU12" s="604">
        <f>'Cryo Support Work Package'!BU10</f>
        <v>324.39999999999998</v>
      </c>
      <c r="BV12" s="604">
        <f>'Cryo Support Work Package'!BV10</f>
        <v>0</v>
      </c>
      <c r="BW12" s="604">
        <f>'Cryo Support Work Package'!BW10</f>
        <v>0</v>
      </c>
      <c r="BX12" s="605">
        <f>'Cryo Support Work Package'!BX10</f>
        <v>0</v>
      </c>
      <c r="BZ12" s="515">
        <f t="shared" si="6"/>
        <v>1993.1999999999998</v>
      </c>
      <c r="CA12" s="516">
        <f t="shared" si="7"/>
        <v>2491.5</v>
      </c>
      <c r="CB12" s="517">
        <f t="shared" si="8"/>
        <v>0</v>
      </c>
      <c r="CC12" s="507"/>
      <c r="CD12" s="507"/>
      <c r="CE12" s="507"/>
      <c r="CF12" s="507"/>
    </row>
    <row r="13" spans="2:86" ht="46.8">
      <c r="B13" s="195" t="str">
        <f>'Cryo Support Work Package'!B11</f>
        <v>S337700</v>
      </c>
      <c r="C13" s="188" t="str">
        <f>'Cryo Support Work Package'!C11</f>
        <v>Design/Safety Reviews Complete, Magnet Cryo, Electrical &amp; Control Structural Support in IR Components Released for Production</v>
      </c>
      <c r="D13" s="198" t="str">
        <f>'Cryo Support Work Package'!D11</f>
        <v>Milestone</v>
      </c>
      <c r="E13" s="51">
        <f>'Cryo Support Work Package'!E11</f>
        <v>0</v>
      </c>
      <c r="F13" s="51">
        <f>'Cryo Support Work Package'!F11</f>
        <v>0</v>
      </c>
      <c r="G13" s="202"/>
      <c r="H13" s="51">
        <f>'Cryo Support Work Package'!H11</f>
        <v>0</v>
      </c>
      <c r="I13" s="202"/>
      <c r="J13" s="204">
        <f>'Cryo Support Work Package'!J11</f>
        <v>0</v>
      </c>
      <c r="K13" s="52">
        <f>'Cryo Support Work Package'!K11</f>
        <v>0</v>
      </c>
      <c r="L13" s="53">
        <f>'Cryo Support Work Package'!L11</f>
        <v>0</v>
      </c>
      <c r="M13" s="202"/>
      <c r="N13" s="51">
        <f>'Cryo Support Work Package'!N11</f>
        <v>0</v>
      </c>
      <c r="O13" s="202"/>
      <c r="P13" s="204">
        <f>'Cryo Support Work Package'!P11</f>
        <v>0</v>
      </c>
      <c r="Q13" s="52">
        <f>'Cryo Support Work Package'!Q11</f>
        <v>0</v>
      </c>
      <c r="R13" s="52">
        <f>'Cryo Support Work Package'!R11</f>
        <v>0</v>
      </c>
      <c r="S13" s="53">
        <f>'Cryo Support Work Package'!S11</f>
        <v>0</v>
      </c>
      <c r="T13" s="202"/>
      <c r="U13" s="51">
        <f>'Cryo Support Work Package'!U11</f>
        <v>24</v>
      </c>
      <c r="V13" s="202"/>
      <c r="W13" s="204">
        <f>'Cryo Support Work Package'!W11</f>
        <v>0</v>
      </c>
      <c r="X13" s="52">
        <f>'Cryo Support Work Package'!X11</f>
        <v>0</v>
      </c>
      <c r="Y13" s="52">
        <f>'Cryo Support Work Package'!Y11</f>
        <v>0</v>
      </c>
      <c r="Z13" s="52">
        <f>'Cryo Support Work Package'!Z11</f>
        <v>24</v>
      </c>
      <c r="AA13" s="52">
        <f>'Cryo Support Work Package'!AA11</f>
        <v>0</v>
      </c>
      <c r="AB13" s="53">
        <f>'Cryo Support Work Package'!AB11</f>
        <v>0</v>
      </c>
      <c r="AC13" s="202"/>
      <c r="AD13" s="51">
        <f>'Cryo Support Work Package'!AD11</f>
        <v>0</v>
      </c>
      <c r="AE13" s="202"/>
      <c r="AF13" s="204">
        <f>'Cryo Support Work Package'!AF11</f>
        <v>0</v>
      </c>
      <c r="AG13" s="52">
        <f>'Cryo Support Work Package'!AG11</f>
        <v>0</v>
      </c>
      <c r="AH13" s="52">
        <f>'Cryo Support Work Package'!AH11</f>
        <v>0</v>
      </c>
      <c r="AI13" s="52">
        <f>'Cryo Support Work Package'!AI11</f>
        <v>0</v>
      </c>
      <c r="AJ13" s="52">
        <f>'Cryo Support Work Package'!AJ11</f>
        <v>0</v>
      </c>
      <c r="AK13" s="52">
        <f>'Cryo Support Work Package'!AK11</f>
        <v>0</v>
      </c>
      <c r="AL13" s="52">
        <f>'Cryo Support Work Package'!AL11</f>
        <v>0</v>
      </c>
      <c r="AM13" s="52">
        <f>'Cryo Support Work Package'!AM11</f>
        <v>0</v>
      </c>
      <c r="AN13" s="53">
        <f>'Cryo Support Work Package'!AN11</f>
        <v>0</v>
      </c>
      <c r="AO13" s="202"/>
      <c r="AP13" s="51">
        <f>'Cryo Support Work Package'!AP11</f>
        <v>0</v>
      </c>
      <c r="AQ13" s="202"/>
      <c r="AR13" s="204">
        <f>'Cryo Support Work Package'!AR11</f>
        <v>0</v>
      </c>
      <c r="AS13" s="52">
        <f>'Cryo Support Work Package'!AS11</f>
        <v>0</v>
      </c>
      <c r="AT13" s="52">
        <f>'Cryo Support Work Package'!AT11</f>
        <v>0</v>
      </c>
      <c r="AU13" s="52">
        <f>'Cryo Support Work Package'!AU11</f>
        <v>0</v>
      </c>
      <c r="AV13" s="53">
        <f>'Cryo Support Work Package'!AV11</f>
        <v>0</v>
      </c>
      <c r="AW13" s="210"/>
      <c r="AX13" s="51">
        <f>'Cryo Support Work Package'!AX11</f>
        <v>0</v>
      </c>
      <c r="AY13" s="210"/>
      <c r="AZ13" s="636">
        <f>'Cryo Support Work Package'!AZ11</f>
        <v>0</v>
      </c>
      <c r="BA13" s="210"/>
      <c r="BB13" s="585">
        <f>'Cryo Support Work Package'!BB11</f>
        <v>0.25</v>
      </c>
      <c r="BC13" s="586">
        <f>'Cryo Support Work Package'!BC11</f>
        <v>0</v>
      </c>
      <c r="BD13" s="210"/>
      <c r="BE13" s="51" t="str">
        <f>'Cryo Support Work Package'!BE11</f>
        <v/>
      </c>
      <c r="BF13" s="210"/>
      <c r="BG13" s="204" t="str">
        <f>'Cryo Support Work Package'!BG11</f>
        <v>sPHENIX Engineers, Technicians, Designers and Scientists; effort is well defined/ L4</v>
      </c>
      <c r="BH13" s="53" t="str">
        <f>'Cryo Support Work Package'!BH11</f>
        <v>No Materials required for this task/M1</v>
      </c>
      <c r="BI13" s="210"/>
      <c r="BJ13" s="204">
        <f>'Cryo Support Work Package'!BJ11</f>
        <v>0</v>
      </c>
      <c r="BK13" s="52">
        <f>'Cryo Support Work Package'!BK11</f>
        <v>0</v>
      </c>
      <c r="BL13" s="52">
        <f>'Cryo Support Work Package'!BL11</f>
        <v>0</v>
      </c>
      <c r="BM13" s="52">
        <f>'Cryo Support Work Package'!BM11</f>
        <v>0</v>
      </c>
      <c r="BN13" s="52">
        <f>'Cryo Support Work Package'!BN11</f>
        <v>0</v>
      </c>
      <c r="BO13" s="52">
        <f>'Cryo Support Work Package'!BO11</f>
        <v>0</v>
      </c>
      <c r="BP13" s="53">
        <f>'Cryo Support Work Package'!BP11</f>
        <v>0</v>
      </c>
      <c r="BQ13" s="7"/>
      <c r="BR13" s="603">
        <f>'Cryo Support Work Package'!BR11</f>
        <v>0</v>
      </c>
      <c r="BS13" s="604">
        <f>'Cryo Support Work Package'!BS11</f>
        <v>0</v>
      </c>
      <c r="BT13" s="604">
        <f>'Cryo Support Work Package'!BT11</f>
        <v>0</v>
      </c>
      <c r="BU13" s="604">
        <f>'Cryo Support Work Package'!BU11</f>
        <v>1946.3999999999999</v>
      </c>
      <c r="BV13" s="604">
        <f>'Cryo Support Work Package'!BV11</f>
        <v>0</v>
      </c>
      <c r="BW13" s="604">
        <f>'Cryo Support Work Package'!BW11</f>
        <v>0</v>
      </c>
      <c r="BX13" s="605">
        <f>'Cryo Support Work Package'!BX11</f>
        <v>0</v>
      </c>
      <c r="BZ13" s="515">
        <f t="shared" si="6"/>
        <v>1946.3999999999999</v>
      </c>
      <c r="CA13" s="516">
        <f t="shared" si="7"/>
        <v>2433</v>
      </c>
      <c r="CB13" s="517">
        <f t="shared" si="8"/>
        <v>0</v>
      </c>
      <c r="CC13" s="507"/>
      <c r="CD13" s="507"/>
      <c r="CE13" s="507"/>
      <c r="CF13" s="507"/>
    </row>
    <row r="14" spans="2:86" ht="46.8">
      <c r="B14" s="195" t="str">
        <f>'Cryo Support Work Package'!B12</f>
        <v>S337800</v>
      </c>
      <c r="C14" s="188" t="str">
        <f>'Cryo Support Work Package'!C12</f>
        <v>Prepare Magnet Cryo, Electrical &amp; Control Structural Support in IR Components Procurement Package(s)</v>
      </c>
      <c r="D14" s="198" t="str">
        <f>'Cryo Support Work Package'!D12</f>
        <v>Technical Scope: Prepare the procurement package for the Cryo, Electrical &amp; Control structural supports in the IR.
Work Statement: Prepare bid documents and initiate procurement of components.</v>
      </c>
      <c r="E14" s="51">
        <f>'Cryo Support Work Package'!E12</f>
        <v>30</v>
      </c>
      <c r="F14" s="51">
        <f>'Cryo Support Work Package'!F12</f>
        <v>0</v>
      </c>
      <c r="G14" s="202"/>
      <c r="H14" s="51">
        <f>'Cryo Support Work Package'!H12</f>
        <v>0</v>
      </c>
      <c r="I14" s="202"/>
      <c r="J14" s="204">
        <f>'Cryo Support Work Package'!J12</f>
        <v>0</v>
      </c>
      <c r="K14" s="52">
        <f>'Cryo Support Work Package'!K12</f>
        <v>0</v>
      </c>
      <c r="L14" s="53">
        <f>'Cryo Support Work Package'!L12</f>
        <v>0</v>
      </c>
      <c r="M14" s="202"/>
      <c r="N14" s="51">
        <f>'Cryo Support Work Package'!N12</f>
        <v>48</v>
      </c>
      <c r="O14" s="202"/>
      <c r="P14" s="204">
        <f>'Cryo Support Work Package'!P12</f>
        <v>48</v>
      </c>
      <c r="Q14" s="52">
        <f>'Cryo Support Work Package'!Q12</f>
        <v>0</v>
      </c>
      <c r="R14" s="52">
        <f>'Cryo Support Work Package'!R12</f>
        <v>0</v>
      </c>
      <c r="S14" s="53">
        <f>'Cryo Support Work Package'!S12</f>
        <v>0</v>
      </c>
      <c r="T14" s="202"/>
      <c r="U14" s="51">
        <f>'Cryo Support Work Package'!U12</f>
        <v>24</v>
      </c>
      <c r="V14" s="202"/>
      <c r="W14" s="204">
        <f>'Cryo Support Work Package'!W12</f>
        <v>0</v>
      </c>
      <c r="X14" s="52">
        <f>'Cryo Support Work Package'!X12</f>
        <v>0</v>
      </c>
      <c r="Y14" s="52">
        <f>'Cryo Support Work Package'!Y12</f>
        <v>0</v>
      </c>
      <c r="Z14" s="52">
        <f>'Cryo Support Work Package'!Z12</f>
        <v>24</v>
      </c>
      <c r="AA14" s="52">
        <f>'Cryo Support Work Package'!AA12</f>
        <v>0</v>
      </c>
      <c r="AB14" s="53">
        <f>'Cryo Support Work Package'!AB12</f>
        <v>0</v>
      </c>
      <c r="AC14" s="202"/>
      <c r="AD14" s="51">
        <f>'Cryo Support Work Package'!AD12</f>
        <v>0</v>
      </c>
      <c r="AE14" s="202"/>
      <c r="AF14" s="204">
        <f>'Cryo Support Work Package'!AF12</f>
        <v>0</v>
      </c>
      <c r="AG14" s="52">
        <f>'Cryo Support Work Package'!AG12</f>
        <v>0</v>
      </c>
      <c r="AH14" s="52">
        <f>'Cryo Support Work Package'!AH12</f>
        <v>0</v>
      </c>
      <c r="AI14" s="52">
        <f>'Cryo Support Work Package'!AI12</f>
        <v>0</v>
      </c>
      <c r="AJ14" s="52">
        <f>'Cryo Support Work Package'!AJ12</f>
        <v>0</v>
      </c>
      <c r="AK14" s="52">
        <f>'Cryo Support Work Package'!AK12</f>
        <v>0</v>
      </c>
      <c r="AL14" s="52">
        <f>'Cryo Support Work Package'!AL12</f>
        <v>0</v>
      </c>
      <c r="AM14" s="52">
        <f>'Cryo Support Work Package'!AM12</f>
        <v>0</v>
      </c>
      <c r="AN14" s="53">
        <f>'Cryo Support Work Package'!AN12</f>
        <v>0</v>
      </c>
      <c r="AO14" s="202"/>
      <c r="AP14" s="51">
        <f>'Cryo Support Work Package'!AP12</f>
        <v>0</v>
      </c>
      <c r="AQ14" s="202"/>
      <c r="AR14" s="204">
        <f>'Cryo Support Work Package'!AR12</f>
        <v>0</v>
      </c>
      <c r="AS14" s="52">
        <f>'Cryo Support Work Package'!AS12</f>
        <v>0</v>
      </c>
      <c r="AT14" s="52">
        <f>'Cryo Support Work Package'!AT12</f>
        <v>0</v>
      </c>
      <c r="AU14" s="52">
        <f>'Cryo Support Work Package'!AU12</f>
        <v>0</v>
      </c>
      <c r="AV14" s="53">
        <f>'Cryo Support Work Package'!AV12</f>
        <v>0</v>
      </c>
      <c r="AW14" s="210"/>
      <c r="AX14" s="51">
        <f>'Cryo Support Work Package'!AX12</f>
        <v>0</v>
      </c>
      <c r="AY14" s="210"/>
      <c r="AZ14" s="636">
        <f>'Cryo Support Work Package'!AZ12</f>
        <v>0</v>
      </c>
      <c r="BA14" s="210"/>
      <c r="BB14" s="585">
        <f>'Cryo Support Work Package'!BB12</f>
        <v>0.25</v>
      </c>
      <c r="BC14" s="586">
        <f>'Cryo Support Work Package'!BC12</f>
        <v>0</v>
      </c>
      <c r="BD14" s="210"/>
      <c r="BE14" s="51" t="str">
        <f>'Cryo Support Work Package'!BE12</f>
        <v/>
      </c>
      <c r="BF14" s="210"/>
      <c r="BG14" s="204" t="str">
        <f>'Cryo Support Work Package'!BG12</f>
        <v>sPHENIX Engineers, Technicians, Designers and Scientists; effort is well defined/ L4</v>
      </c>
      <c r="BH14" s="53" t="str">
        <f>'Cryo Support Work Package'!BH12</f>
        <v>No Materials required for this task/M1</v>
      </c>
      <c r="BI14" s="210"/>
      <c r="BJ14" s="204">
        <f>'Cryo Support Work Package'!BJ12</f>
        <v>0</v>
      </c>
      <c r="BK14" s="52">
        <f>'Cryo Support Work Package'!BK12</f>
        <v>0</v>
      </c>
      <c r="BL14" s="52">
        <f>'Cryo Support Work Package'!BL12</f>
        <v>48</v>
      </c>
      <c r="BM14" s="52">
        <f>'Cryo Support Work Package'!BM12</f>
        <v>24</v>
      </c>
      <c r="BN14" s="52">
        <f>'Cryo Support Work Package'!BN12</f>
        <v>0</v>
      </c>
      <c r="BO14" s="52">
        <f>'Cryo Support Work Package'!BO12</f>
        <v>0</v>
      </c>
      <c r="BP14" s="53">
        <f>'Cryo Support Work Package'!BP12</f>
        <v>0</v>
      </c>
      <c r="BQ14" s="7"/>
      <c r="BR14" s="603">
        <f>'Cryo Support Work Package'!BR12</f>
        <v>0</v>
      </c>
      <c r="BS14" s="604">
        <f>'Cryo Support Work Package'!BS12</f>
        <v>0</v>
      </c>
      <c r="BT14" s="604">
        <f>'Cryo Support Work Package'!BT12</f>
        <v>5006.3999999999996</v>
      </c>
      <c r="BU14" s="604">
        <f>'Cryo Support Work Package'!BU12</f>
        <v>1946.3999999999999</v>
      </c>
      <c r="BV14" s="604">
        <f>'Cryo Support Work Package'!BV12</f>
        <v>0</v>
      </c>
      <c r="BW14" s="604">
        <f>'Cryo Support Work Package'!BW12</f>
        <v>0</v>
      </c>
      <c r="BX14" s="605">
        <f>'Cryo Support Work Package'!BX12</f>
        <v>0</v>
      </c>
      <c r="BZ14" s="515">
        <f t="shared" si="6"/>
        <v>6952.7999999999993</v>
      </c>
      <c r="CA14" s="516">
        <f t="shared" si="7"/>
        <v>8691</v>
      </c>
      <c r="CB14" s="517">
        <f t="shared" si="8"/>
        <v>0</v>
      </c>
      <c r="CC14" s="507"/>
      <c r="CD14" s="507"/>
      <c r="CE14" s="507"/>
      <c r="CF14" s="507"/>
    </row>
    <row r="15" spans="2:86" ht="46.8">
      <c r="B15" s="195" t="str">
        <f>'Cryo Support Work Package'!B13</f>
        <v>S337900</v>
      </c>
      <c r="C15" s="188" t="str">
        <f>'Cryo Support Work Package'!C13</f>
        <v xml:space="preserve">Evaluate &amp; Process  Magnet Cryo, Electrical &amp; Control Structural Support in IR Components Bids </v>
      </c>
      <c r="D15" s="198" t="str">
        <f>'Cryo Support Work Package'!D13</f>
        <v>Technical Scope: Evaluate the bid documents for the Cryo, Electrical &amp; Control structural supports in the IR.
Work Statement: Evaluate vendor bids, select vendor, place contract with vendor.</v>
      </c>
      <c r="E15" s="51">
        <f>'Cryo Support Work Package'!E13</f>
        <v>30</v>
      </c>
      <c r="F15" s="51">
        <f>'Cryo Support Work Package'!F13</f>
        <v>0</v>
      </c>
      <c r="G15" s="202"/>
      <c r="H15" s="51">
        <f>'Cryo Support Work Package'!H13</f>
        <v>0</v>
      </c>
      <c r="I15" s="202"/>
      <c r="J15" s="204">
        <f>'Cryo Support Work Package'!J13</f>
        <v>0</v>
      </c>
      <c r="K15" s="52">
        <f>'Cryo Support Work Package'!K13</f>
        <v>0</v>
      </c>
      <c r="L15" s="53">
        <f>'Cryo Support Work Package'!L13</f>
        <v>0</v>
      </c>
      <c r="M15" s="202"/>
      <c r="N15" s="51">
        <f>'Cryo Support Work Package'!N13</f>
        <v>48</v>
      </c>
      <c r="O15" s="202"/>
      <c r="P15" s="204">
        <f>'Cryo Support Work Package'!P13</f>
        <v>48</v>
      </c>
      <c r="Q15" s="52">
        <f>'Cryo Support Work Package'!Q13</f>
        <v>0</v>
      </c>
      <c r="R15" s="52">
        <f>'Cryo Support Work Package'!R13</f>
        <v>0</v>
      </c>
      <c r="S15" s="53">
        <f>'Cryo Support Work Package'!S13</f>
        <v>0</v>
      </c>
      <c r="T15" s="202"/>
      <c r="U15" s="51">
        <f>'Cryo Support Work Package'!U13</f>
        <v>24</v>
      </c>
      <c r="V15" s="202"/>
      <c r="W15" s="204">
        <f>'Cryo Support Work Package'!W13</f>
        <v>0</v>
      </c>
      <c r="X15" s="52">
        <f>'Cryo Support Work Package'!X13</f>
        <v>0</v>
      </c>
      <c r="Y15" s="52">
        <f>'Cryo Support Work Package'!Y13</f>
        <v>0</v>
      </c>
      <c r="Z15" s="52">
        <f>'Cryo Support Work Package'!Z13</f>
        <v>24</v>
      </c>
      <c r="AA15" s="52">
        <f>'Cryo Support Work Package'!AA13</f>
        <v>0</v>
      </c>
      <c r="AB15" s="53">
        <f>'Cryo Support Work Package'!AB13</f>
        <v>0</v>
      </c>
      <c r="AC15" s="202"/>
      <c r="AD15" s="51">
        <f>'Cryo Support Work Package'!AD13</f>
        <v>0</v>
      </c>
      <c r="AE15" s="202"/>
      <c r="AF15" s="204">
        <f>'Cryo Support Work Package'!AF13</f>
        <v>0</v>
      </c>
      <c r="AG15" s="52">
        <f>'Cryo Support Work Package'!AG13</f>
        <v>0</v>
      </c>
      <c r="AH15" s="52">
        <f>'Cryo Support Work Package'!AH13</f>
        <v>0</v>
      </c>
      <c r="AI15" s="52">
        <f>'Cryo Support Work Package'!AI13</f>
        <v>0</v>
      </c>
      <c r="AJ15" s="52">
        <f>'Cryo Support Work Package'!AJ13</f>
        <v>0</v>
      </c>
      <c r="AK15" s="52">
        <f>'Cryo Support Work Package'!AK13</f>
        <v>0</v>
      </c>
      <c r="AL15" s="52">
        <f>'Cryo Support Work Package'!AL13</f>
        <v>0</v>
      </c>
      <c r="AM15" s="52">
        <f>'Cryo Support Work Package'!AM13</f>
        <v>0</v>
      </c>
      <c r="AN15" s="53">
        <f>'Cryo Support Work Package'!AN13</f>
        <v>0</v>
      </c>
      <c r="AO15" s="202"/>
      <c r="AP15" s="51">
        <f>'Cryo Support Work Package'!AP13</f>
        <v>0</v>
      </c>
      <c r="AQ15" s="202"/>
      <c r="AR15" s="204">
        <f>'Cryo Support Work Package'!AR13</f>
        <v>0</v>
      </c>
      <c r="AS15" s="52">
        <f>'Cryo Support Work Package'!AS13</f>
        <v>0</v>
      </c>
      <c r="AT15" s="52">
        <f>'Cryo Support Work Package'!AT13</f>
        <v>0</v>
      </c>
      <c r="AU15" s="52">
        <f>'Cryo Support Work Package'!AU13</f>
        <v>0</v>
      </c>
      <c r="AV15" s="53">
        <f>'Cryo Support Work Package'!AV13</f>
        <v>0</v>
      </c>
      <c r="AW15" s="210"/>
      <c r="AX15" s="51">
        <f>'Cryo Support Work Package'!AX13</f>
        <v>0</v>
      </c>
      <c r="AY15" s="210"/>
      <c r="AZ15" s="636">
        <f>'Cryo Support Work Package'!AZ13</f>
        <v>0</v>
      </c>
      <c r="BA15" s="210"/>
      <c r="BB15" s="585">
        <f>'Cryo Support Work Package'!BB13</f>
        <v>0.25</v>
      </c>
      <c r="BC15" s="586">
        <f>'Cryo Support Work Package'!BC13</f>
        <v>0</v>
      </c>
      <c r="BD15" s="210"/>
      <c r="BE15" s="51" t="str">
        <f>'Cryo Support Work Package'!BE13</f>
        <v/>
      </c>
      <c r="BF15" s="210"/>
      <c r="BG15" s="204" t="str">
        <f>'Cryo Support Work Package'!BG13</f>
        <v>sPHENIX Engineers, Technicians, Designers and Scientists; effort is well defined/ L4</v>
      </c>
      <c r="BH15" s="53" t="str">
        <f>'Cryo Support Work Package'!BH13</f>
        <v>No Materials required for this task/M1</v>
      </c>
      <c r="BI15" s="210"/>
      <c r="BJ15" s="204">
        <f>'Cryo Support Work Package'!BJ13</f>
        <v>0</v>
      </c>
      <c r="BK15" s="52">
        <f>'Cryo Support Work Package'!BK13</f>
        <v>0</v>
      </c>
      <c r="BL15" s="52">
        <f>'Cryo Support Work Package'!BL13</f>
        <v>48</v>
      </c>
      <c r="BM15" s="52">
        <f>'Cryo Support Work Package'!BM13</f>
        <v>24</v>
      </c>
      <c r="BN15" s="52">
        <f>'Cryo Support Work Package'!BN13</f>
        <v>0</v>
      </c>
      <c r="BO15" s="52">
        <f>'Cryo Support Work Package'!BO13</f>
        <v>0</v>
      </c>
      <c r="BP15" s="53">
        <f>'Cryo Support Work Package'!BP13</f>
        <v>0</v>
      </c>
      <c r="BQ15" s="7"/>
      <c r="BR15" s="603">
        <f>'Cryo Support Work Package'!BR13</f>
        <v>0</v>
      </c>
      <c r="BS15" s="604">
        <f>'Cryo Support Work Package'!BS13</f>
        <v>0</v>
      </c>
      <c r="BT15" s="604">
        <f>'Cryo Support Work Package'!BT13</f>
        <v>5006.3999999999996</v>
      </c>
      <c r="BU15" s="604">
        <f>'Cryo Support Work Package'!BU13</f>
        <v>1946.3999999999999</v>
      </c>
      <c r="BV15" s="604">
        <f>'Cryo Support Work Package'!BV13</f>
        <v>0</v>
      </c>
      <c r="BW15" s="604">
        <f>'Cryo Support Work Package'!BW13</f>
        <v>0</v>
      </c>
      <c r="BX15" s="605">
        <f>'Cryo Support Work Package'!BX13</f>
        <v>0</v>
      </c>
      <c r="BZ15" s="515">
        <f t="shared" si="6"/>
        <v>6952.7999999999993</v>
      </c>
      <c r="CA15" s="516">
        <f t="shared" si="7"/>
        <v>8691</v>
      </c>
      <c r="CB15" s="517">
        <f t="shared" si="8"/>
        <v>0</v>
      </c>
      <c r="CC15" s="507"/>
      <c r="CD15" s="507"/>
      <c r="CE15" s="507"/>
      <c r="CF15" s="507"/>
    </row>
    <row r="16" spans="2:86" ht="46.8">
      <c r="B16" s="195" t="str">
        <f>'Cryo Support Work Package'!B14</f>
        <v>S338000 /S337200</v>
      </c>
      <c r="C16" s="188" t="str">
        <f>'Cryo Support Work Package'!C14</f>
        <v>Procure &amp; Deliver  Magnet Cryo, Electrical &amp; Control Structural Support in IR Components (leadtime and fabrication included)</v>
      </c>
      <c r="D16" s="198" t="str">
        <f>'Cryo Support Work Package'!D14</f>
        <v>Technical Scope: Procure and deliver components to the IR.
Work Statement: Track and manage the procurement of all components for this item.</v>
      </c>
      <c r="E16" s="51">
        <f>'Cryo Support Work Package'!E14</f>
        <v>80</v>
      </c>
      <c r="F16" s="51">
        <f>'Cryo Support Work Package'!F14</f>
        <v>0</v>
      </c>
      <c r="G16" s="202"/>
      <c r="H16" s="51">
        <f>'Cryo Support Work Package'!H14</f>
        <v>0</v>
      </c>
      <c r="I16" s="202"/>
      <c r="J16" s="204">
        <f>'Cryo Support Work Package'!J14</f>
        <v>0</v>
      </c>
      <c r="K16" s="52">
        <f>'Cryo Support Work Package'!K14</f>
        <v>0</v>
      </c>
      <c r="L16" s="53">
        <f>'Cryo Support Work Package'!L14</f>
        <v>0</v>
      </c>
      <c r="M16" s="202"/>
      <c r="N16" s="51">
        <f>'Cryo Support Work Package'!N14</f>
        <v>128</v>
      </c>
      <c r="O16" s="202"/>
      <c r="P16" s="204">
        <f>'Cryo Support Work Package'!P14</f>
        <v>128</v>
      </c>
      <c r="Q16" s="52">
        <f>'Cryo Support Work Package'!Q14</f>
        <v>0</v>
      </c>
      <c r="R16" s="52" t="str">
        <f>'Cryo Support Work Package'!R14</f>
        <v>.</v>
      </c>
      <c r="S16" s="53">
        <f>'Cryo Support Work Package'!S14</f>
        <v>0</v>
      </c>
      <c r="T16" s="202"/>
      <c r="U16" s="51">
        <f>'Cryo Support Work Package'!U14</f>
        <v>64</v>
      </c>
      <c r="V16" s="202"/>
      <c r="W16" s="204">
        <f>'Cryo Support Work Package'!W14</f>
        <v>0</v>
      </c>
      <c r="X16" s="52">
        <f>'Cryo Support Work Package'!X14</f>
        <v>0</v>
      </c>
      <c r="Y16" s="52">
        <f>'Cryo Support Work Package'!Y14</f>
        <v>0</v>
      </c>
      <c r="Z16" s="52">
        <f>'Cryo Support Work Package'!Z14</f>
        <v>64</v>
      </c>
      <c r="AA16" s="52">
        <f>'Cryo Support Work Package'!AA14</f>
        <v>0</v>
      </c>
      <c r="AB16" s="53">
        <f>'Cryo Support Work Package'!AB14</f>
        <v>0</v>
      </c>
      <c r="AC16" s="202"/>
      <c r="AD16" s="51">
        <f>'Cryo Support Work Package'!AD14</f>
        <v>0</v>
      </c>
      <c r="AE16" s="202"/>
      <c r="AF16" s="204">
        <f>'Cryo Support Work Package'!AF14</f>
        <v>0</v>
      </c>
      <c r="AG16" s="52">
        <f>'Cryo Support Work Package'!AG14</f>
        <v>0</v>
      </c>
      <c r="AH16" s="52">
        <f>'Cryo Support Work Package'!AH14</f>
        <v>0</v>
      </c>
      <c r="AI16" s="52">
        <f>'Cryo Support Work Package'!AI14</f>
        <v>0</v>
      </c>
      <c r="AJ16" s="52">
        <f>'Cryo Support Work Package'!AJ14</f>
        <v>0</v>
      </c>
      <c r="AK16" s="52">
        <f>'Cryo Support Work Package'!AK14</f>
        <v>0</v>
      </c>
      <c r="AL16" s="52">
        <f>'Cryo Support Work Package'!AL14</f>
        <v>0</v>
      </c>
      <c r="AM16" s="52">
        <f>'Cryo Support Work Package'!AM14</f>
        <v>0</v>
      </c>
      <c r="AN16" s="53">
        <f>'Cryo Support Work Package'!AN14</f>
        <v>0</v>
      </c>
      <c r="AO16" s="202"/>
      <c r="AP16" s="51">
        <f>'Cryo Support Work Package'!AP14</f>
        <v>0</v>
      </c>
      <c r="AQ16" s="202"/>
      <c r="AR16" s="204">
        <f>'Cryo Support Work Package'!AR14</f>
        <v>0</v>
      </c>
      <c r="AS16" s="52">
        <f>'Cryo Support Work Package'!AS14</f>
        <v>0</v>
      </c>
      <c r="AT16" s="52">
        <f>'Cryo Support Work Package'!AT14</f>
        <v>0</v>
      </c>
      <c r="AU16" s="52">
        <f>'Cryo Support Work Package'!AU14</f>
        <v>0</v>
      </c>
      <c r="AV16" s="53">
        <f>'Cryo Support Work Package'!AV14</f>
        <v>0</v>
      </c>
      <c r="AW16" s="210"/>
      <c r="AX16" s="51">
        <f>'Cryo Support Work Package'!AX14</f>
        <v>0</v>
      </c>
      <c r="AY16" s="210"/>
      <c r="AZ16" s="636">
        <f>'Cryo Support Work Package'!AZ14</f>
        <v>50000</v>
      </c>
      <c r="BA16" s="210"/>
      <c r="BB16" s="585">
        <f>'Cryo Support Work Package'!BB14</f>
        <v>0.25</v>
      </c>
      <c r="BC16" s="586">
        <f>'Cryo Support Work Package'!BC14</f>
        <v>0.25</v>
      </c>
      <c r="BD16" s="210"/>
      <c r="BE16" s="51" t="str">
        <f>'Cryo Support Work Package'!BE14</f>
        <v xml:space="preserve">Rough order of magnitude estimate, but the work is fairly predictable based on similar previous projects. 25% estimate uncertainty is reasonable. </v>
      </c>
      <c r="BF16" s="210"/>
      <c r="BG16" s="204" t="str">
        <f>'Cryo Support Work Package'!BG14</f>
        <v>sPHENIX Engineers, Technicians, Designers and Scientists; effort is well defined/ L4</v>
      </c>
      <c r="BH16" s="53" t="str">
        <f>'Cryo Support Work Package'!BH14</f>
        <v xml:space="preserve">Rough order of magnitude estimate, but the work is fairly predictable based on similar previous projects. 25% estimate uncertainty is reasonable./M4 </v>
      </c>
      <c r="BI16" s="210"/>
      <c r="BJ16" s="204">
        <f>'Cryo Support Work Package'!BJ14</f>
        <v>0</v>
      </c>
      <c r="BK16" s="52">
        <f>'Cryo Support Work Package'!BK14</f>
        <v>0</v>
      </c>
      <c r="BL16" s="52">
        <f>'Cryo Support Work Package'!BL14</f>
        <v>128</v>
      </c>
      <c r="BM16" s="52">
        <f>'Cryo Support Work Package'!BM14</f>
        <v>64</v>
      </c>
      <c r="BN16" s="52">
        <f>'Cryo Support Work Package'!BN14</f>
        <v>0</v>
      </c>
      <c r="BO16" s="52">
        <f>'Cryo Support Work Package'!BO14</f>
        <v>0</v>
      </c>
      <c r="BP16" s="53">
        <f>'Cryo Support Work Package'!BP14</f>
        <v>0</v>
      </c>
      <c r="BQ16" s="7"/>
      <c r="BR16" s="603">
        <f>'Cryo Support Work Package'!BR14</f>
        <v>0</v>
      </c>
      <c r="BS16" s="604">
        <f>'Cryo Support Work Package'!BS14</f>
        <v>0</v>
      </c>
      <c r="BT16" s="604">
        <f>'Cryo Support Work Package'!BT14</f>
        <v>13350.4</v>
      </c>
      <c r="BU16" s="604">
        <f>'Cryo Support Work Package'!BU14</f>
        <v>5190.3999999999996</v>
      </c>
      <c r="BV16" s="604">
        <f>'Cryo Support Work Package'!BV14</f>
        <v>0</v>
      </c>
      <c r="BW16" s="604">
        <f>'Cryo Support Work Package'!BW14</f>
        <v>0</v>
      </c>
      <c r="BX16" s="605">
        <f>'Cryo Support Work Package'!BX14</f>
        <v>0</v>
      </c>
      <c r="BZ16" s="515">
        <f t="shared" si="6"/>
        <v>18540.8</v>
      </c>
      <c r="CA16" s="516">
        <f t="shared" si="7"/>
        <v>23176</v>
      </c>
      <c r="CB16" s="517">
        <f t="shared" si="8"/>
        <v>62500</v>
      </c>
      <c r="CC16" s="507"/>
      <c r="CD16" s="507"/>
      <c r="CE16" s="507"/>
      <c r="CF16" s="507"/>
    </row>
    <row r="17" spans="2:84" ht="46.8">
      <c r="B17" s="195" t="str">
        <f>'Cryo Support Work Package'!B15</f>
        <v>S338100</v>
      </c>
      <c r="C17" s="188" t="str">
        <f>'Cryo Support Work Package'!C15</f>
        <v>Perform  Magnet Cryo, Electrical &amp; Control Structural Support in IR Components Acceptance</v>
      </c>
      <c r="D17" s="198" t="str">
        <f>'Cryo Support Work Package'!D15</f>
        <v>Technical Scope: Perform inspection/acceptance tests for the Cryo, Electrical &amp; Control structural supports in the IR.
Work Statement: Receive, inspect and acceptance test all components for this item as appropriate.</v>
      </c>
      <c r="E17" s="51">
        <f>'Cryo Support Work Package'!E15</f>
        <v>10</v>
      </c>
      <c r="F17" s="51">
        <f>'Cryo Support Work Package'!F15</f>
        <v>0</v>
      </c>
      <c r="G17" s="202"/>
      <c r="H17" s="51">
        <f>'Cryo Support Work Package'!H15</f>
        <v>0</v>
      </c>
      <c r="I17" s="202"/>
      <c r="J17" s="204">
        <f>'Cryo Support Work Package'!J15</f>
        <v>0</v>
      </c>
      <c r="K17" s="52">
        <f>'Cryo Support Work Package'!K15</f>
        <v>0</v>
      </c>
      <c r="L17" s="53">
        <f>'Cryo Support Work Package'!L15</f>
        <v>0</v>
      </c>
      <c r="M17" s="202"/>
      <c r="N17" s="51">
        <f>'Cryo Support Work Package'!N15</f>
        <v>16</v>
      </c>
      <c r="O17" s="202"/>
      <c r="P17" s="204">
        <f>'Cryo Support Work Package'!P15</f>
        <v>16</v>
      </c>
      <c r="Q17" s="52">
        <f>'Cryo Support Work Package'!Q15</f>
        <v>0</v>
      </c>
      <c r="R17" s="52">
        <f>'Cryo Support Work Package'!R15</f>
        <v>0</v>
      </c>
      <c r="S17" s="53">
        <f>'Cryo Support Work Package'!S15</f>
        <v>0</v>
      </c>
      <c r="T17" s="202"/>
      <c r="U17" s="51">
        <f>'Cryo Support Work Package'!U15</f>
        <v>0</v>
      </c>
      <c r="V17" s="202"/>
      <c r="W17" s="204">
        <f>'Cryo Support Work Package'!W15</f>
        <v>0</v>
      </c>
      <c r="X17" s="52">
        <f>'Cryo Support Work Package'!X15</f>
        <v>0</v>
      </c>
      <c r="Y17" s="52">
        <f>'Cryo Support Work Package'!Y15</f>
        <v>0</v>
      </c>
      <c r="Z17" s="52">
        <f>'Cryo Support Work Package'!Z15</f>
        <v>0</v>
      </c>
      <c r="AA17" s="52">
        <f>'Cryo Support Work Package'!AA15</f>
        <v>0</v>
      </c>
      <c r="AB17" s="53">
        <f>'Cryo Support Work Package'!AB15</f>
        <v>0</v>
      </c>
      <c r="AC17" s="202"/>
      <c r="AD17" s="51">
        <f>'Cryo Support Work Package'!AD15</f>
        <v>8</v>
      </c>
      <c r="AE17" s="202"/>
      <c r="AF17" s="204">
        <f>'Cryo Support Work Package'!AF15</f>
        <v>0</v>
      </c>
      <c r="AG17" s="52">
        <f>'Cryo Support Work Package'!AG15</f>
        <v>0</v>
      </c>
      <c r="AH17" s="52">
        <f>'Cryo Support Work Package'!AH15</f>
        <v>0</v>
      </c>
      <c r="AI17" s="52">
        <f>'Cryo Support Work Package'!AI15</f>
        <v>8</v>
      </c>
      <c r="AJ17" s="52">
        <f>'Cryo Support Work Package'!AJ15</f>
        <v>0</v>
      </c>
      <c r="AK17" s="52">
        <f>'Cryo Support Work Package'!AK15</f>
        <v>0</v>
      </c>
      <c r="AL17" s="52">
        <f>'Cryo Support Work Package'!AL15</f>
        <v>0</v>
      </c>
      <c r="AM17" s="52">
        <f>'Cryo Support Work Package'!AM15</f>
        <v>0</v>
      </c>
      <c r="AN17" s="53">
        <f>'Cryo Support Work Package'!AN15</f>
        <v>0</v>
      </c>
      <c r="AO17" s="202"/>
      <c r="AP17" s="51">
        <f>'Cryo Support Work Package'!AP15</f>
        <v>0</v>
      </c>
      <c r="AQ17" s="202"/>
      <c r="AR17" s="204">
        <f>'Cryo Support Work Package'!AR15</f>
        <v>0</v>
      </c>
      <c r="AS17" s="52">
        <f>'Cryo Support Work Package'!AS15</f>
        <v>0</v>
      </c>
      <c r="AT17" s="52">
        <f>'Cryo Support Work Package'!AT15</f>
        <v>0</v>
      </c>
      <c r="AU17" s="52">
        <f>'Cryo Support Work Package'!AU15</f>
        <v>0</v>
      </c>
      <c r="AV17" s="53">
        <f>'Cryo Support Work Package'!AV15</f>
        <v>0</v>
      </c>
      <c r="AW17" s="210"/>
      <c r="AX17" s="51">
        <f>'Cryo Support Work Package'!AX15</f>
        <v>0</v>
      </c>
      <c r="AY17" s="210"/>
      <c r="AZ17" s="636">
        <f>'Cryo Support Work Package'!AZ15</f>
        <v>0</v>
      </c>
      <c r="BA17" s="210"/>
      <c r="BB17" s="585">
        <f>'Cryo Support Work Package'!BB15</f>
        <v>0.25</v>
      </c>
      <c r="BC17" s="586">
        <f>'Cryo Support Work Package'!BC15</f>
        <v>0</v>
      </c>
      <c r="BD17" s="210"/>
      <c r="BE17" s="51" t="str">
        <f>'Cryo Support Work Package'!BE15</f>
        <v/>
      </c>
      <c r="BF17" s="210"/>
      <c r="BG17" s="204" t="str">
        <f>'Cryo Support Work Package'!BG15</f>
        <v>sPHENIX Engineers, Technicians, Designers and Scientists; effort is well defined/ L4</v>
      </c>
      <c r="BH17" s="53" t="str">
        <f>'Cryo Support Work Package'!BH15</f>
        <v>No Materials required for this task/M1</v>
      </c>
      <c r="BI17" s="210"/>
      <c r="BJ17" s="204">
        <f>'Cryo Support Work Package'!BJ15</f>
        <v>0</v>
      </c>
      <c r="BK17" s="52">
        <f>'Cryo Support Work Package'!BK15</f>
        <v>0</v>
      </c>
      <c r="BL17" s="52">
        <f>'Cryo Support Work Package'!BL15</f>
        <v>16</v>
      </c>
      <c r="BM17" s="52">
        <f>'Cryo Support Work Package'!BM15</f>
        <v>0</v>
      </c>
      <c r="BN17" s="52">
        <f>'Cryo Support Work Package'!BN15</f>
        <v>8</v>
      </c>
      <c r="BO17" s="52">
        <f>'Cryo Support Work Package'!BO15</f>
        <v>0</v>
      </c>
      <c r="BP17" s="53">
        <f>'Cryo Support Work Package'!BP15</f>
        <v>0</v>
      </c>
      <c r="BQ17" s="7"/>
      <c r="BR17" s="603">
        <f>'Cryo Support Work Package'!BR15</f>
        <v>0</v>
      </c>
      <c r="BS17" s="604">
        <f>'Cryo Support Work Package'!BS15</f>
        <v>0</v>
      </c>
      <c r="BT17" s="604">
        <f>'Cryo Support Work Package'!BT15</f>
        <v>1668.8</v>
      </c>
      <c r="BU17" s="604">
        <f>'Cryo Support Work Package'!BU15</f>
        <v>0</v>
      </c>
      <c r="BV17" s="604">
        <f>'Cryo Support Work Package'!BV15</f>
        <v>648.79999999999995</v>
      </c>
      <c r="BW17" s="604">
        <f>'Cryo Support Work Package'!BW15</f>
        <v>0</v>
      </c>
      <c r="BX17" s="605">
        <f>'Cryo Support Work Package'!BX15</f>
        <v>0</v>
      </c>
      <c r="BZ17" s="515">
        <f t="shared" si="6"/>
        <v>2317.6</v>
      </c>
      <c r="CA17" s="516">
        <f t="shared" si="7"/>
        <v>2897</v>
      </c>
      <c r="CB17" s="517">
        <f t="shared" si="8"/>
        <v>0</v>
      </c>
      <c r="CC17" s="507"/>
      <c r="CD17" s="507"/>
      <c r="CE17" s="507"/>
      <c r="CF17" s="507"/>
    </row>
    <row r="18" spans="2:84" ht="31.8" thickBot="1">
      <c r="B18" s="212" t="str">
        <f>'Cryo Support Work Package'!B16</f>
        <v>S338200</v>
      </c>
      <c r="C18" s="230" t="str">
        <f>'Cryo Support Work Package'!C16</f>
        <v>Magnet cryo, electrical and control structural support components Ready for Installation</v>
      </c>
      <c r="D18" s="231" t="str">
        <f>'Cryo Support Work Package'!D16</f>
        <v>Milestone</v>
      </c>
      <c r="E18" s="232">
        <f>'Cryo Support Work Package'!E16</f>
        <v>0</v>
      </c>
      <c r="F18" s="232">
        <f>'Cryo Support Work Package'!F16</f>
        <v>0</v>
      </c>
      <c r="G18" s="233"/>
      <c r="H18" s="232">
        <f>'Cryo Support Work Package'!H16</f>
        <v>0</v>
      </c>
      <c r="I18" s="233"/>
      <c r="J18" s="234">
        <f>'Cryo Support Work Package'!J16</f>
        <v>0</v>
      </c>
      <c r="K18" s="235">
        <f>'Cryo Support Work Package'!K16</f>
        <v>0</v>
      </c>
      <c r="L18" s="236">
        <f>'Cryo Support Work Package'!L16</f>
        <v>0</v>
      </c>
      <c r="M18" s="233"/>
      <c r="N18" s="232">
        <f>'Cryo Support Work Package'!N16</f>
        <v>0</v>
      </c>
      <c r="O18" s="233"/>
      <c r="P18" s="234">
        <f>'Cryo Support Work Package'!P16</f>
        <v>0</v>
      </c>
      <c r="Q18" s="235">
        <f>'Cryo Support Work Package'!Q16</f>
        <v>0</v>
      </c>
      <c r="R18" s="235">
        <f>'Cryo Support Work Package'!R16</f>
        <v>0</v>
      </c>
      <c r="S18" s="236">
        <f>'Cryo Support Work Package'!S16</f>
        <v>0</v>
      </c>
      <c r="T18" s="233"/>
      <c r="U18" s="232">
        <f>'Cryo Support Work Package'!U16</f>
        <v>0</v>
      </c>
      <c r="V18" s="233"/>
      <c r="W18" s="234">
        <f>'Cryo Support Work Package'!W16</f>
        <v>0</v>
      </c>
      <c r="X18" s="235">
        <f>'Cryo Support Work Package'!X16</f>
        <v>0</v>
      </c>
      <c r="Y18" s="235">
        <f>'Cryo Support Work Package'!Y16</f>
        <v>0</v>
      </c>
      <c r="Z18" s="235">
        <f>'Cryo Support Work Package'!Z16</f>
        <v>0</v>
      </c>
      <c r="AA18" s="235">
        <f>'Cryo Support Work Package'!AA16</f>
        <v>0</v>
      </c>
      <c r="AB18" s="236">
        <f>'Cryo Support Work Package'!AB16</f>
        <v>0</v>
      </c>
      <c r="AC18" s="233"/>
      <c r="AD18" s="232">
        <f>'Cryo Support Work Package'!AD16</f>
        <v>0</v>
      </c>
      <c r="AE18" s="233"/>
      <c r="AF18" s="234">
        <f>'Cryo Support Work Package'!AF16</f>
        <v>0</v>
      </c>
      <c r="AG18" s="235">
        <f>'Cryo Support Work Package'!AG16</f>
        <v>0</v>
      </c>
      <c r="AH18" s="235">
        <f>'Cryo Support Work Package'!AH16</f>
        <v>0</v>
      </c>
      <c r="AI18" s="235">
        <f>'Cryo Support Work Package'!AI16</f>
        <v>0</v>
      </c>
      <c r="AJ18" s="235">
        <f>'Cryo Support Work Package'!AJ16</f>
        <v>0</v>
      </c>
      <c r="AK18" s="235">
        <f>'Cryo Support Work Package'!AK16</f>
        <v>0</v>
      </c>
      <c r="AL18" s="235">
        <f>'Cryo Support Work Package'!AL16</f>
        <v>0</v>
      </c>
      <c r="AM18" s="235">
        <f>'Cryo Support Work Package'!AM16</f>
        <v>0</v>
      </c>
      <c r="AN18" s="236">
        <f>'Cryo Support Work Package'!AN16</f>
        <v>0</v>
      </c>
      <c r="AO18" s="233"/>
      <c r="AP18" s="232">
        <f>'Cryo Support Work Package'!AP16</f>
        <v>0</v>
      </c>
      <c r="AQ18" s="233"/>
      <c r="AR18" s="234">
        <f>'Cryo Support Work Package'!AR16</f>
        <v>0</v>
      </c>
      <c r="AS18" s="235">
        <f>'Cryo Support Work Package'!AS16</f>
        <v>0</v>
      </c>
      <c r="AT18" s="235">
        <f>'Cryo Support Work Package'!AT16</f>
        <v>0</v>
      </c>
      <c r="AU18" s="235">
        <f>'Cryo Support Work Package'!AU16</f>
        <v>0</v>
      </c>
      <c r="AV18" s="236">
        <f>'Cryo Support Work Package'!AV16</f>
        <v>0</v>
      </c>
      <c r="AW18" s="237"/>
      <c r="AX18" s="232">
        <f>'Cryo Support Work Package'!AX16</f>
        <v>0</v>
      </c>
      <c r="AY18" s="237"/>
      <c r="AZ18" s="637">
        <f>'Cryo Support Work Package'!AZ16</f>
        <v>0</v>
      </c>
      <c r="BA18" s="237"/>
      <c r="BB18" s="587">
        <f>'Cryo Support Work Package'!BB16</f>
        <v>0.25</v>
      </c>
      <c r="BC18" s="588">
        <f>'Cryo Support Work Package'!BC16</f>
        <v>0</v>
      </c>
      <c r="BD18" s="237"/>
      <c r="BE18" s="232" t="str">
        <f>'Cryo Support Work Package'!BE16</f>
        <v/>
      </c>
      <c r="BF18" s="237"/>
      <c r="BG18" s="234" t="str">
        <f>'Cryo Support Work Package'!BG16</f>
        <v>sPHENIX Engineers, Technicians, Designers and Scientists; effort is well defined/ L4</v>
      </c>
      <c r="BH18" s="236" t="str">
        <f>'Cryo Support Work Package'!BH16</f>
        <v>No Materials required for this task/M1</v>
      </c>
      <c r="BI18" s="237"/>
      <c r="BJ18" s="234">
        <f>'Cryo Support Work Package'!BJ16</f>
        <v>0</v>
      </c>
      <c r="BK18" s="235">
        <f>'Cryo Support Work Package'!BK16</f>
        <v>0</v>
      </c>
      <c r="BL18" s="235">
        <f>'Cryo Support Work Package'!BL16</f>
        <v>0</v>
      </c>
      <c r="BM18" s="235">
        <f>'Cryo Support Work Package'!BM16</f>
        <v>0</v>
      </c>
      <c r="BN18" s="235">
        <f>'Cryo Support Work Package'!BN16</f>
        <v>0</v>
      </c>
      <c r="BO18" s="235">
        <f>'Cryo Support Work Package'!BO16</f>
        <v>0</v>
      </c>
      <c r="BP18" s="236">
        <f>'Cryo Support Work Package'!BP16</f>
        <v>0</v>
      </c>
      <c r="BQ18" s="7"/>
      <c r="BR18" s="606">
        <f>'Cryo Support Work Package'!BR16</f>
        <v>0</v>
      </c>
      <c r="BS18" s="607">
        <f>'Cryo Support Work Package'!BS16</f>
        <v>0</v>
      </c>
      <c r="BT18" s="607">
        <f>'Cryo Support Work Package'!BT16</f>
        <v>0</v>
      </c>
      <c r="BU18" s="607">
        <f>'Cryo Support Work Package'!BU16</f>
        <v>0</v>
      </c>
      <c r="BV18" s="607">
        <f>'Cryo Support Work Package'!BV16</f>
        <v>0</v>
      </c>
      <c r="BW18" s="607">
        <f>'Cryo Support Work Package'!BW16</f>
        <v>0</v>
      </c>
      <c r="BX18" s="608">
        <f>'Cryo Support Work Package'!BX16</f>
        <v>0</v>
      </c>
      <c r="BZ18" s="624">
        <f t="shared" si="6"/>
        <v>0</v>
      </c>
      <c r="CA18" s="625">
        <f t="shared" si="7"/>
        <v>0</v>
      </c>
      <c r="CB18" s="626">
        <f t="shared" si="8"/>
        <v>0</v>
      </c>
      <c r="CC18" s="507"/>
      <c r="CD18" s="507"/>
      <c r="CE18" s="507"/>
      <c r="CF18" s="507"/>
    </row>
    <row r="19" spans="2:84" ht="18.600000000000001" thickBot="1">
      <c r="B19" s="696" t="str">
        <f>'Beampipe_Vac Work Package'!C4</f>
        <v>2.04.02.02</v>
      </c>
      <c r="C19" s="60" t="str">
        <f>'Beampipe_Vac Work Package'!C5</f>
        <v>Beampipe/Vacuum Work Package</v>
      </c>
      <c r="D19" s="224"/>
      <c r="E19" s="58"/>
      <c r="F19" s="58"/>
      <c r="G19" s="245"/>
      <c r="H19" s="58"/>
      <c r="I19" s="245"/>
      <c r="J19" s="225"/>
      <c r="K19" s="226"/>
      <c r="L19" s="227"/>
      <c r="M19" s="245"/>
      <c r="N19" s="58"/>
      <c r="O19" s="245"/>
      <c r="P19" s="225"/>
      <c r="Q19" s="226"/>
      <c r="R19" s="226"/>
      <c r="S19" s="227"/>
      <c r="T19" s="245"/>
      <c r="U19" s="58"/>
      <c r="V19" s="245"/>
      <c r="W19" s="225"/>
      <c r="X19" s="226"/>
      <c r="Y19" s="226"/>
      <c r="Z19" s="226"/>
      <c r="AA19" s="226"/>
      <c r="AB19" s="227"/>
      <c r="AC19" s="245"/>
      <c r="AD19" s="58"/>
      <c r="AE19" s="245"/>
      <c r="AF19" s="225"/>
      <c r="AG19" s="226"/>
      <c r="AH19" s="226"/>
      <c r="AI19" s="226"/>
      <c r="AJ19" s="226"/>
      <c r="AK19" s="226"/>
      <c r="AL19" s="226"/>
      <c r="AM19" s="226"/>
      <c r="AN19" s="227"/>
      <c r="AO19" s="245"/>
      <c r="AP19" s="58"/>
      <c r="AQ19" s="245"/>
      <c r="AR19" s="225"/>
      <c r="AS19" s="226"/>
      <c r="AT19" s="226"/>
      <c r="AU19" s="226"/>
      <c r="AV19" s="227"/>
      <c r="AW19" s="59"/>
      <c r="AX19" s="58"/>
      <c r="AY19" s="59"/>
      <c r="AZ19" s="228">
        <f t="shared" ref="AZ19" si="9">SUM(AZ20:AZ30)</f>
        <v>50000</v>
      </c>
      <c r="BA19" s="229"/>
      <c r="BB19" s="581"/>
      <c r="BC19" s="582"/>
      <c r="BD19" s="59"/>
      <c r="BE19" s="58"/>
      <c r="BF19" s="59"/>
      <c r="BG19" s="225"/>
      <c r="BH19" s="227"/>
      <c r="BI19" s="59"/>
      <c r="BJ19" s="959"/>
      <c r="BK19" s="960"/>
      <c r="BL19" s="960"/>
      <c r="BM19" s="960"/>
      <c r="BN19" s="960"/>
      <c r="BO19" s="960"/>
      <c r="BP19" s="961"/>
      <c r="BQ19" s="7"/>
      <c r="BR19" s="618">
        <f>SUM(BR20:BR30)</f>
        <v>0</v>
      </c>
      <c r="BS19" s="619">
        <f t="shared" ref="BS19:BX19" si="10">SUM(BS20:BS30)</f>
        <v>2430</v>
      </c>
      <c r="BT19" s="619">
        <f t="shared" si="10"/>
        <v>29203.999999999996</v>
      </c>
      <c r="BU19" s="619">
        <f t="shared" si="10"/>
        <v>17517.599999999999</v>
      </c>
      <c r="BV19" s="619">
        <f t="shared" si="10"/>
        <v>3244</v>
      </c>
      <c r="BW19" s="619">
        <f t="shared" si="10"/>
        <v>0</v>
      </c>
      <c r="BX19" s="620">
        <f t="shared" si="10"/>
        <v>0</v>
      </c>
      <c r="BZ19" s="627">
        <f t="shared" ref="BZ19:CB19" si="11">SUM(BZ20:BZ30)</f>
        <v>52395.6</v>
      </c>
      <c r="CA19" s="628">
        <f t="shared" si="11"/>
        <v>65494.5</v>
      </c>
      <c r="CB19" s="629">
        <f t="shared" si="11"/>
        <v>62500</v>
      </c>
      <c r="CC19" s="507"/>
      <c r="CD19" s="507"/>
      <c r="CE19" s="507"/>
      <c r="CF19" s="507"/>
    </row>
    <row r="20" spans="2:84" ht="31.2">
      <c r="B20" s="213" t="str">
        <f>'Beampipe_Vac Work Package'!B7</f>
        <v>S338400 /S338410</v>
      </c>
      <c r="C20" s="238" t="str">
        <f>'Beampipe_Vac Work Package'!C7</f>
        <v>Create Beampipe/Vacuum Layout</v>
      </c>
      <c r="D20" s="239" t="str">
        <f>'Beampipe_Vac Work Package'!D7</f>
        <v>Technical Scope: Evaluate and model the system requiremenrts for the Beampipe/Vacuum Layout in the IR.
Work Statement: Gather all relevant information from existing PHENIX documentation.</v>
      </c>
      <c r="E20" s="240">
        <f>'Beampipe_Vac Work Package'!E7</f>
        <v>20</v>
      </c>
      <c r="F20" s="240">
        <f>'Beampipe_Vac Work Package'!F7</f>
        <v>0</v>
      </c>
      <c r="G20" s="241"/>
      <c r="H20" s="240">
        <f>'Beampipe_Vac Work Package'!H7</f>
        <v>16</v>
      </c>
      <c r="I20" s="241"/>
      <c r="J20" s="242">
        <f>'Beampipe_Vac Work Package'!J7</f>
        <v>0</v>
      </c>
      <c r="K20" s="243">
        <f>'Beampipe_Vac Work Package'!K7</f>
        <v>16</v>
      </c>
      <c r="L20" s="244">
        <f>'Beampipe_Vac Work Package'!L7</f>
        <v>0</v>
      </c>
      <c r="M20" s="241"/>
      <c r="N20" s="240">
        <f>'Beampipe_Vac Work Package'!N7</f>
        <v>48</v>
      </c>
      <c r="O20" s="241"/>
      <c r="P20" s="242">
        <f>'Beampipe_Vac Work Package'!P7</f>
        <v>32</v>
      </c>
      <c r="Q20" s="243">
        <f>'Beampipe_Vac Work Package'!Q7</f>
        <v>0</v>
      </c>
      <c r="R20" s="243">
        <f>'Beampipe_Vac Work Package'!R7</f>
        <v>16</v>
      </c>
      <c r="S20" s="244">
        <f>'Beampipe_Vac Work Package'!S7</f>
        <v>0</v>
      </c>
      <c r="T20" s="241"/>
      <c r="U20" s="240">
        <f>'Beampipe_Vac Work Package'!U7</f>
        <v>32</v>
      </c>
      <c r="V20" s="241"/>
      <c r="W20" s="242">
        <f>'Beampipe_Vac Work Package'!W7</f>
        <v>32</v>
      </c>
      <c r="X20" s="243">
        <f>'Beampipe_Vac Work Package'!X7</f>
        <v>0</v>
      </c>
      <c r="Y20" s="243">
        <f>'Beampipe_Vac Work Package'!Y7</f>
        <v>0</v>
      </c>
      <c r="Z20" s="243">
        <f>'Beampipe_Vac Work Package'!Z7</f>
        <v>0</v>
      </c>
      <c r="AA20" s="243">
        <f>'Beampipe_Vac Work Package'!AA7</f>
        <v>0</v>
      </c>
      <c r="AB20" s="244">
        <f>'Beampipe_Vac Work Package'!AB7</f>
        <v>0</v>
      </c>
      <c r="AC20" s="241"/>
      <c r="AD20" s="240">
        <f>'Beampipe_Vac Work Package'!AD7</f>
        <v>0</v>
      </c>
      <c r="AE20" s="241"/>
      <c r="AF20" s="242">
        <f>'Beampipe_Vac Work Package'!AF7</f>
        <v>0</v>
      </c>
      <c r="AG20" s="243">
        <f>'Beampipe_Vac Work Package'!AG7</f>
        <v>0</v>
      </c>
      <c r="AH20" s="243">
        <f>'Beampipe_Vac Work Package'!AH7</f>
        <v>0</v>
      </c>
      <c r="AI20" s="243">
        <f>'Beampipe_Vac Work Package'!AI7</f>
        <v>0</v>
      </c>
      <c r="AJ20" s="243">
        <f>'Beampipe_Vac Work Package'!AJ7</f>
        <v>0</v>
      </c>
      <c r="AK20" s="243">
        <f>'Beampipe_Vac Work Package'!AK7</f>
        <v>0</v>
      </c>
      <c r="AL20" s="243">
        <f>'Beampipe_Vac Work Package'!AL7</f>
        <v>0</v>
      </c>
      <c r="AM20" s="243">
        <f>'Beampipe_Vac Work Package'!AM7</f>
        <v>0</v>
      </c>
      <c r="AN20" s="244">
        <f>'Beampipe_Vac Work Package'!AN7</f>
        <v>0</v>
      </c>
      <c r="AO20" s="241"/>
      <c r="AP20" s="240">
        <f>'Beampipe_Vac Work Package'!AP7</f>
        <v>0</v>
      </c>
      <c r="AQ20" s="241"/>
      <c r="AR20" s="242">
        <f>'Beampipe_Vac Work Package'!AR7</f>
        <v>0</v>
      </c>
      <c r="AS20" s="243">
        <f>'Beampipe_Vac Work Package'!AS7</f>
        <v>0</v>
      </c>
      <c r="AT20" s="243">
        <f>'Beampipe_Vac Work Package'!AT7</f>
        <v>0</v>
      </c>
      <c r="AU20" s="243">
        <f>'Beampipe_Vac Work Package'!AU7</f>
        <v>0</v>
      </c>
      <c r="AV20" s="244">
        <f>'Beampipe_Vac Work Package'!AV7</f>
        <v>0</v>
      </c>
      <c r="AW20" s="246"/>
      <c r="AX20" s="240">
        <f>'Beampipe_Vac Work Package'!AX7</f>
        <v>0</v>
      </c>
      <c r="AY20" s="246"/>
      <c r="AZ20" s="635">
        <f>'Beampipe_Vac Work Package'!AZ7</f>
        <v>0</v>
      </c>
      <c r="BA20" s="246"/>
      <c r="BB20" s="583">
        <f>'Beampipe_Vac Work Package'!BB7</f>
        <v>0.25</v>
      </c>
      <c r="BC20" s="584">
        <f>'Beampipe_Vac Work Package'!BC7</f>
        <v>0</v>
      </c>
      <c r="BD20" s="246"/>
      <c r="BE20" s="240" t="str">
        <f>'Beampipe_Vac Work Package'!BE7</f>
        <v/>
      </c>
      <c r="BF20" s="246"/>
      <c r="BG20" s="242" t="str">
        <f>'Beampipe_Vac Work Package'!BG7</f>
        <v>sPHENIX Engineers, Technicians, Designers and Scientists; effort is well defined/ L4</v>
      </c>
      <c r="BH20" s="244" t="str">
        <f>'Beampipe_Vac Work Package'!BH7</f>
        <v>No Materials required for this task/M1</v>
      </c>
      <c r="BI20" s="246"/>
      <c r="BJ20" s="242">
        <f>'Beampipe_Vac Work Package'!BJ7</f>
        <v>0</v>
      </c>
      <c r="BK20" s="243">
        <f>'Beampipe_Vac Work Package'!BK7</f>
        <v>16</v>
      </c>
      <c r="BL20" s="243">
        <f>'Beampipe_Vac Work Package'!BL7</f>
        <v>48</v>
      </c>
      <c r="BM20" s="243">
        <f>'Beampipe_Vac Work Package'!BM7</f>
        <v>32</v>
      </c>
      <c r="BN20" s="243">
        <f>'Beampipe_Vac Work Package'!BN7</f>
        <v>0</v>
      </c>
      <c r="BO20" s="243">
        <f>'Beampipe_Vac Work Package'!BO7</f>
        <v>0</v>
      </c>
      <c r="BP20" s="244">
        <f>'Beampipe_Vac Work Package'!BP7</f>
        <v>0</v>
      </c>
      <c r="BQ20" s="7"/>
      <c r="BR20" s="612">
        <f>'Beampipe_Vac Work Package'!BR7</f>
        <v>0</v>
      </c>
      <c r="BS20" s="613">
        <f>'Beampipe_Vac Work Package'!BS7</f>
        <v>1944</v>
      </c>
      <c r="BT20" s="613">
        <f>'Beampipe_Vac Work Package'!BT7</f>
        <v>5006.3999999999996</v>
      </c>
      <c r="BU20" s="613">
        <f>'Beampipe_Vac Work Package'!BU7</f>
        <v>2595.1999999999998</v>
      </c>
      <c r="BV20" s="613">
        <f>'Beampipe_Vac Work Package'!BV7</f>
        <v>0</v>
      </c>
      <c r="BW20" s="613">
        <f>'Beampipe_Vac Work Package'!BW7</f>
        <v>0</v>
      </c>
      <c r="BX20" s="614">
        <f>'Beampipe_Vac Work Package'!BX7</f>
        <v>0</v>
      </c>
      <c r="BZ20" s="630">
        <f t="shared" ref="BZ20:BZ30" si="12">SUM(BR20:BX20)</f>
        <v>9545.5999999999985</v>
      </c>
      <c r="CA20" s="631">
        <f t="shared" ref="CA20:CA30" si="13">BZ20*(1+BB20)</f>
        <v>11931.999999999998</v>
      </c>
      <c r="CB20" s="632">
        <f t="shared" ref="CB20:CB30" si="14">AZ20*(1+BC20)</f>
        <v>0</v>
      </c>
      <c r="CC20" s="507"/>
      <c r="CD20" s="507"/>
      <c r="CE20" s="507"/>
      <c r="CF20" s="507"/>
    </row>
    <row r="21" spans="2:84" ht="31.2">
      <c r="B21" s="195" t="str">
        <f>'Beampipe_Vac Work Package'!B8</f>
        <v>S338500</v>
      </c>
      <c r="C21" s="188" t="str">
        <f>'Beampipe_Vac Work Package'!C8</f>
        <v>Create Beampipe/Vacuum Envelope Drawing</v>
      </c>
      <c r="D21" s="198" t="str">
        <f>'Beampipe_Vac Work Package'!D8</f>
        <v>Technical Scope: Create Beampipe/Vacuum Envelope Drawings for the IR.
Work Statement: Make appropriate detail drawings for the Beampipe/Vacuum envelope.</v>
      </c>
      <c r="E21" s="51">
        <f>'Beampipe_Vac Work Package'!E8</f>
        <v>10</v>
      </c>
      <c r="F21" s="51">
        <f>'Beampipe_Vac Work Package'!F8</f>
        <v>0</v>
      </c>
      <c r="G21" s="202"/>
      <c r="H21" s="51">
        <f>'Beampipe_Vac Work Package'!H8</f>
        <v>0</v>
      </c>
      <c r="I21" s="202"/>
      <c r="J21" s="204">
        <f>'Beampipe_Vac Work Package'!J8</f>
        <v>0</v>
      </c>
      <c r="K21" s="52">
        <f>'Beampipe_Vac Work Package'!K8</f>
        <v>0</v>
      </c>
      <c r="L21" s="53">
        <f>'Beampipe_Vac Work Package'!L8</f>
        <v>0</v>
      </c>
      <c r="M21" s="202"/>
      <c r="N21" s="51">
        <f>'Beampipe_Vac Work Package'!N8</f>
        <v>0</v>
      </c>
      <c r="O21" s="202"/>
      <c r="P21" s="204">
        <f>'Beampipe_Vac Work Package'!P8</f>
        <v>0</v>
      </c>
      <c r="Q21" s="52">
        <f>'Beampipe_Vac Work Package'!Q8</f>
        <v>0</v>
      </c>
      <c r="R21" s="52">
        <f>'Beampipe_Vac Work Package'!R8</f>
        <v>0</v>
      </c>
      <c r="S21" s="53">
        <f>'Beampipe_Vac Work Package'!S8</f>
        <v>0</v>
      </c>
      <c r="T21" s="202"/>
      <c r="U21" s="51">
        <f>'Beampipe_Vac Work Package'!U8</f>
        <v>20</v>
      </c>
      <c r="V21" s="202"/>
      <c r="W21" s="204">
        <f>'Beampipe_Vac Work Package'!W8</f>
        <v>20</v>
      </c>
      <c r="X21" s="52">
        <f>'Beampipe_Vac Work Package'!X8</f>
        <v>0</v>
      </c>
      <c r="Y21" s="52">
        <f>'Beampipe_Vac Work Package'!Y8</f>
        <v>0</v>
      </c>
      <c r="Z21" s="52">
        <f>'Beampipe_Vac Work Package'!Z8</f>
        <v>0</v>
      </c>
      <c r="AA21" s="52">
        <f>'Beampipe_Vac Work Package'!AA8</f>
        <v>0</v>
      </c>
      <c r="AB21" s="53">
        <f>'Beampipe_Vac Work Package'!AB8</f>
        <v>0</v>
      </c>
      <c r="AC21" s="202"/>
      <c r="AD21" s="51">
        <f>'Beampipe_Vac Work Package'!AD8</f>
        <v>0</v>
      </c>
      <c r="AE21" s="202"/>
      <c r="AF21" s="204">
        <f>'Beampipe_Vac Work Package'!AF8</f>
        <v>0</v>
      </c>
      <c r="AG21" s="52">
        <f>'Beampipe_Vac Work Package'!AG8</f>
        <v>0</v>
      </c>
      <c r="AH21" s="52">
        <f>'Beampipe_Vac Work Package'!AH8</f>
        <v>0</v>
      </c>
      <c r="AI21" s="52">
        <f>'Beampipe_Vac Work Package'!AI8</f>
        <v>0</v>
      </c>
      <c r="AJ21" s="52">
        <f>'Beampipe_Vac Work Package'!AJ8</f>
        <v>0</v>
      </c>
      <c r="AK21" s="52">
        <f>'Beampipe_Vac Work Package'!AK8</f>
        <v>0</v>
      </c>
      <c r="AL21" s="52">
        <f>'Beampipe_Vac Work Package'!AL8</f>
        <v>0</v>
      </c>
      <c r="AM21" s="52">
        <f>'Beampipe_Vac Work Package'!AM8</f>
        <v>0</v>
      </c>
      <c r="AN21" s="53">
        <f>'Beampipe_Vac Work Package'!AN8</f>
        <v>0</v>
      </c>
      <c r="AO21" s="202"/>
      <c r="AP21" s="51">
        <f>'Beampipe_Vac Work Package'!AP8</f>
        <v>0</v>
      </c>
      <c r="AQ21" s="202"/>
      <c r="AR21" s="204">
        <f>'Beampipe_Vac Work Package'!AR8</f>
        <v>0</v>
      </c>
      <c r="AS21" s="52">
        <f>'Beampipe_Vac Work Package'!AS8</f>
        <v>0</v>
      </c>
      <c r="AT21" s="52">
        <f>'Beampipe_Vac Work Package'!AT8</f>
        <v>0</v>
      </c>
      <c r="AU21" s="52">
        <f>'Beampipe_Vac Work Package'!AU8</f>
        <v>0</v>
      </c>
      <c r="AV21" s="53">
        <f>'Beampipe_Vac Work Package'!AV8</f>
        <v>0</v>
      </c>
      <c r="AW21" s="210"/>
      <c r="AX21" s="51">
        <f>'Beampipe_Vac Work Package'!AX8</f>
        <v>0</v>
      </c>
      <c r="AY21" s="210"/>
      <c r="AZ21" s="636">
        <f>'Beampipe_Vac Work Package'!AZ8</f>
        <v>0</v>
      </c>
      <c r="BA21" s="210"/>
      <c r="BB21" s="585">
        <f>'Beampipe_Vac Work Package'!BB8</f>
        <v>0.25</v>
      </c>
      <c r="BC21" s="586">
        <f>'Beampipe_Vac Work Package'!BC8</f>
        <v>0</v>
      </c>
      <c r="BD21" s="210"/>
      <c r="BE21" s="51" t="str">
        <f>'Beampipe_Vac Work Package'!BE8</f>
        <v/>
      </c>
      <c r="BF21" s="210"/>
      <c r="BG21" s="204" t="str">
        <f>'Beampipe_Vac Work Package'!BG8</f>
        <v>sPHENIX Engineers, Technicians, Designers and Scientists; effort is well defined/ L4</v>
      </c>
      <c r="BH21" s="53" t="str">
        <f>'Beampipe_Vac Work Package'!BH8</f>
        <v>No Materials required for this task/M1</v>
      </c>
      <c r="BI21" s="210"/>
      <c r="BJ21" s="204">
        <f>'Beampipe_Vac Work Package'!BJ8</f>
        <v>0</v>
      </c>
      <c r="BK21" s="52">
        <f>'Beampipe_Vac Work Package'!BK8</f>
        <v>0</v>
      </c>
      <c r="BL21" s="52">
        <f>'Beampipe_Vac Work Package'!BL8</f>
        <v>0</v>
      </c>
      <c r="BM21" s="52">
        <f>'Beampipe_Vac Work Package'!BM8</f>
        <v>20</v>
      </c>
      <c r="BN21" s="52">
        <f>'Beampipe_Vac Work Package'!BN8</f>
        <v>0</v>
      </c>
      <c r="BO21" s="52">
        <f>'Beampipe_Vac Work Package'!BO8</f>
        <v>0</v>
      </c>
      <c r="BP21" s="53">
        <f>'Beampipe_Vac Work Package'!BP8</f>
        <v>0</v>
      </c>
      <c r="BQ21" s="7"/>
      <c r="BR21" s="603">
        <f>'Beampipe_Vac Work Package'!BR8</f>
        <v>0</v>
      </c>
      <c r="BS21" s="604">
        <f>'Beampipe_Vac Work Package'!BS8</f>
        <v>0</v>
      </c>
      <c r="BT21" s="604">
        <f>'Beampipe_Vac Work Package'!BT8</f>
        <v>0</v>
      </c>
      <c r="BU21" s="604">
        <f>'Beampipe_Vac Work Package'!BU8</f>
        <v>1622</v>
      </c>
      <c r="BV21" s="604">
        <f>'Beampipe_Vac Work Package'!BV8</f>
        <v>0</v>
      </c>
      <c r="BW21" s="604">
        <f>'Beampipe_Vac Work Package'!BW8</f>
        <v>0</v>
      </c>
      <c r="BX21" s="605">
        <f>'Beampipe_Vac Work Package'!BX8</f>
        <v>0</v>
      </c>
      <c r="BZ21" s="515">
        <f t="shared" si="12"/>
        <v>1622</v>
      </c>
      <c r="CA21" s="516">
        <f t="shared" si="13"/>
        <v>2027.5</v>
      </c>
      <c r="CB21" s="517">
        <f t="shared" si="14"/>
        <v>0</v>
      </c>
      <c r="CC21" s="507"/>
      <c r="CD21" s="507"/>
      <c r="CE21" s="507"/>
      <c r="CF21" s="507"/>
    </row>
    <row r="22" spans="2:84" ht="31.2">
      <c r="B22" s="195" t="str">
        <f>'Beampipe_Vac Work Package'!B9</f>
        <v>S338600</v>
      </c>
      <c r="C22" s="188" t="str">
        <f>'Beampipe_Vac Work Package'!C9</f>
        <v>Create Beampipe/Vacuum subassembly and detail  Drawings</v>
      </c>
      <c r="D22" s="198" t="str">
        <f>'Beampipe_Vac Work Package'!D9</f>
        <v>Technical Scope: Create Beampipe/Vacuum subassembly and detail  Drawings.
Work Statement: Make appropriate detail drawings for the Beampipe/Vacuum subassemblies.</v>
      </c>
      <c r="E22" s="51">
        <f>'Beampipe_Vac Work Package'!E9</f>
        <v>20</v>
      </c>
      <c r="F22" s="51">
        <f>'Beampipe_Vac Work Package'!F9</f>
        <v>0</v>
      </c>
      <c r="G22" s="202"/>
      <c r="H22" s="51">
        <f>'Beampipe_Vac Work Package'!H9</f>
        <v>0</v>
      </c>
      <c r="I22" s="202"/>
      <c r="J22" s="204">
        <f>'Beampipe_Vac Work Package'!J9</f>
        <v>0</v>
      </c>
      <c r="K22" s="52">
        <f>'Beampipe_Vac Work Package'!K9</f>
        <v>0</v>
      </c>
      <c r="L22" s="53">
        <f>'Beampipe_Vac Work Package'!L9</f>
        <v>0</v>
      </c>
      <c r="M22" s="202"/>
      <c r="N22" s="51">
        <f>'Beampipe_Vac Work Package'!N9</f>
        <v>0</v>
      </c>
      <c r="O22" s="202"/>
      <c r="P22" s="204">
        <f>'Beampipe_Vac Work Package'!P9</f>
        <v>0</v>
      </c>
      <c r="Q22" s="52">
        <f>'Beampipe_Vac Work Package'!Q9</f>
        <v>0</v>
      </c>
      <c r="R22" s="52">
        <f>'Beampipe_Vac Work Package'!R9</f>
        <v>0</v>
      </c>
      <c r="S22" s="53">
        <f>'Beampipe_Vac Work Package'!S9</f>
        <v>0</v>
      </c>
      <c r="T22" s="202"/>
      <c r="U22" s="51">
        <f>'Beampipe_Vac Work Package'!U9</f>
        <v>40</v>
      </c>
      <c r="V22" s="202"/>
      <c r="W22" s="204">
        <f>'Beampipe_Vac Work Package'!W9</f>
        <v>40</v>
      </c>
      <c r="X22" s="52">
        <f>'Beampipe_Vac Work Package'!X9</f>
        <v>0</v>
      </c>
      <c r="Y22" s="52">
        <f>'Beampipe_Vac Work Package'!Y9</f>
        <v>0</v>
      </c>
      <c r="Z22" s="52">
        <f>'Beampipe_Vac Work Package'!Z9</f>
        <v>0</v>
      </c>
      <c r="AA22" s="52">
        <f>'Beampipe_Vac Work Package'!AA9</f>
        <v>0</v>
      </c>
      <c r="AB22" s="53">
        <f>'Beampipe_Vac Work Package'!AB9</f>
        <v>0</v>
      </c>
      <c r="AC22" s="202"/>
      <c r="AD22" s="51">
        <f>'Beampipe_Vac Work Package'!AD9</f>
        <v>0</v>
      </c>
      <c r="AE22" s="202"/>
      <c r="AF22" s="204">
        <f>'Beampipe_Vac Work Package'!AF9</f>
        <v>0</v>
      </c>
      <c r="AG22" s="52">
        <f>'Beampipe_Vac Work Package'!AG9</f>
        <v>0</v>
      </c>
      <c r="AH22" s="52">
        <f>'Beampipe_Vac Work Package'!AH9</f>
        <v>0</v>
      </c>
      <c r="AI22" s="52">
        <f>'Beampipe_Vac Work Package'!AI9</f>
        <v>0</v>
      </c>
      <c r="AJ22" s="52">
        <f>'Beampipe_Vac Work Package'!AJ9</f>
        <v>0</v>
      </c>
      <c r="AK22" s="52">
        <f>'Beampipe_Vac Work Package'!AK9</f>
        <v>0</v>
      </c>
      <c r="AL22" s="52">
        <f>'Beampipe_Vac Work Package'!AL9</f>
        <v>0</v>
      </c>
      <c r="AM22" s="52">
        <f>'Beampipe_Vac Work Package'!AM9</f>
        <v>0</v>
      </c>
      <c r="AN22" s="53">
        <f>'Beampipe_Vac Work Package'!AN9</f>
        <v>0</v>
      </c>
      <c r="AO22" s="202"/>
      <c r="AP22" s="51">
        <f>'Beampipe_Vac Work Package'!AP9</f>
        <v>0</v>
      </c>
      <c r="AQ22" s="202"/>
      <c r="AR22" s="204">
        <f>'Beampipe_Vac Work Package'!AR9</f>
        <v>0</v>
      </c>
      <c r="AS22" s="52">
        <f>'Beampipe_Vac Work Package'!AS9</f>
        <v>0</v>
      </c>
      <c r="AT22" s="52">
        <f>'Beampipe_Vac Work Package'!AT9</f>
        <v>0</v>
      </c>
      <c r="AU22" s="52">
        <f>'Beampipe_Vac Work Package'!AU9</f>
        <v>0</v>
      </c>
      <c r="AV22" s="53">
        <f>'Beampipe_Vac Work Package'!AV9</f>
        <v>0</v>
      </c>
      <c r="AW22" s="210"/>
      <c r="AX22" s="51">
        <f>'Beampipe_Vac Work Package'!AX9</f>
        <v>0</v>
      </c>
      <c r="AY22" s="210"/>
      <c r="AZ22" s="636">
        <f>'Beampipe_Vac Work Package'!AZ9</f>
        <v>0</v>
      </c>
      <c r="BA22" s="210"/>
      <c r="BB22" s="585">
        <f>'Beampipe_Vac Work Package'!BB9</f>
        <v>0.25</v>
      </c>
      <c r="BC22" s="586">
        <f>'Beampipe_Vac Work Package'!BC9</f>
        <v>0</v>
      </c>
      <c r="BD22" s="210"/>
      <c r="BE22" s="51" t="str">
        <f>'Beampipe_Vac Work Package'!BE9</f>
        <v/>
      </c>
      <c r="BF22" s="210"/>
      <c r="BG22" s="204" t="str">
        <f>'Beampipe_Vac Work Package'!BG9</f>
        <v>sPHENIX Engineers, Technicians, Designers and Scientists; effort is well defined/ L4</v>
      </c>
      <c r="BH22" s="53" t="str">
        <f>'Beampipe_Vac Work Package'!BH9</f>
        <v>No Materials required for this task/M1</v>
      </c>
      <c r="BI22" s="210"/>
      <c r="BJ22" s="204">
        <f>'Beampipe_Vac Work Package'!BJ9</f>
        <v>0</v>
      </c>
      <c r="BK22" s="52">
        <f>'Beampipe_Vac Work Package'!BK9</f>
        <v>0</v>
      </c>
      <c r="BL22" s="52">
        <f>'Beampipe_Vac Work Package'!BL9</f>
        <v>0</v>
      </c>
      <c r="BM22" s="52">
        <f>'Beampipe_Vac Work Package'!BM9</f>
        <v>40</v>
      </c>
      <c r="BN22" s="52">
        <f>'Beampipe_Vac Work Package'!BN9</f>
        <v>0</v>
      </c>
      <c r="BO22" s="52">
        <f>'Beampipe_Vac Work Package'!BO9</f>
        <v>0</v>
      </c>
      <c r="BP22" s="53">
        <f>'Beampipe_Vac Work Package'!BP9</f>
        <v>0</v>
      </c>
      <c r="BQ22" s="7"/>
      <c r="BR22" s="603">
        <f>'Beampipe_Vac Work Package'!BR9</f>
        <v>0</v>
      </c>
      <c r="BS22" s="604">
        <f>'Beampipe_Vac Work Package'!BS9</f>
        <v>0</v>
      </c>
      <c r="BT22" s="604">
        <f>'Beampipe_Vac Work Package'!BT9</f>
        <v>0</v>
      </c>
      <c r="BU22" s="604">
        <f>'Beampipe_Vac Work Package'!BU9</f>
        <v>3244</v>
      </c>
      <c r="BV22" s="604">
        <f>'Beampipe_Vac Work Package'!BV9</f>
        <v>0</v>
      </c>
      <c r="BW22" s="604">
        <f>'Beampipe_Vac Work Package'!BW9</f>
        <v>0</v>
      </c>
      <c r="BX22" s="605">
        <f>'Beampipe_Vac Work Package'!BX9</f>
        <v>0</v>
      </c>
      <c r="BZ22" s="515">
        <f t="shared" si="12"/>
        <v>3244</v>
      </c>
      <c r="CA22" s="516">
        <f t="shared" si="13"/>
        <v>4055</v>
      </c>
      <c r="CB22" s="517">
        <f t="shared" si="14"/>
        <v>0</v>
      </c>
      <c r="CC22" s="507"/>
      <c r="CD22" s="507"/>
      <c r="CE22" s="507"/>
      <c r="CF22" s="507"/>
    </row>
    <row r="23" spans="2:84" ht="31.2">
      <c r="B23" s="195" t="str">
        <f>'Beampipe_Vac Work Package'!B10</f>
        <v>S338700 S338710</v>
      </c>
      <c r="C23" s="188" t="str">
        <f>'Beampipe_Vac Work Package'!C10</f>
        <v>Review Beampipe/Vacuum Design/Safety</v>
      </c>
      <c r="D23" s="198" t="str">
        <f>'Beampipe_Vac Work Package'!D10</f>
        <v>Technical Scope: Review Beampipe/Vacuum Design/Safety criteria.
Work Statement: Prepare documents and presentations as appropriate for review by CAD Safety Committee.</v>
      </c>
      <c r="E23" s="51">
        <f>'Beampipe_Vac Work Package'!E10</f>
        <v>5</v>
      </c>
      <c r="F23" s="51">
        <f>'Beampipe_Vac Work Package'!F10</f>
        <v>0</v>
      </c>
      <c r="G23" s="202"/>
      <c r="H23" s="51">
        <f>'Beampipe_Vac Work Package'!H10</f>
        <v>4</v>
      </c>
      <c r="I23" s="202"/>
      <c r="J23" s="204">
        <f>'Beampipe_Vac Work Package'!J10</f>
        <v>0</v>
      </c>
      <c r="K23" s="52">
        <f>'Beampipe_Vac Work Package'!K10</f>
        <v>4</v>
      </c>
      <c r="L23" s="53">
        <f>'Beampipe_Vac Work Package'!L10</f>
        <v>0</v>
      </c>
      <c r="M23" s="202"/>
      <c r="N23" s="51">
        <f>'Beampipe_Vac Work Package'!N10</f>
        <v>8</v>
      </c>
      <c r="O23" s="202"/>
      <c r="P23" s="204">
        <f>'Beampipe_Vac Work Package'!P10</f>
        <v>8</v>
      </c>
      <c r="Q23" s="52">
        <f>'Beampipe_Vac Work Package'!Q10</f>
        <v>0</v>
      </c>
      <c r="R23" s="52">
        <f>'Beampipe_Vac Work Package'!R10</f>
        <v>0</v>
      </c>
      <c r="S23" s="53">
        <f>'Beampipe_Vac Work Package'!S10</f>
        <v>0</v>
      </c>
      <c r="T23" s="202"/>
      <c r="U23" s="51">
        <f>'Beampipe_Vac Work Package'!U10</f>
        <v>4</v>
      </c>
      <c r="V23" s="202"/>
      <c r="W23" s="204">
        <f>'Beampipe_Vac Work Package'!W10</f>
        <v>4</v>
      </c>
      <c r="X23" s="52">
        <f>'Beampipe_Vac Work Package'!X10</f>
        <v>0</v>
      </c>
      <c r="Y23" s="52">
        <f>'Beampipe_Vac Work Package'!Y10</f>
        <v>0</v>
      </c>
      <c r="Z23" s="52">
        <f>'Beampipe_Vac Work Package'!Z10</f>
        <v>0</v>
      </c>
      <c r="AA23" s="52">
        <f>'Beampipe_Vac Work Package'!AA10</f>
        <v>0</v>
      </c>
      <c r="AB23" s="53">
        <f>'Beampipe_Vac Work Package'!AB10</f>
        <v>0</v>
      </c>
      <c r="AC23" s="202"/>
      <c r="AD23" s="51">
        <f>'Beampipe_Vac Work Package'!AD10</f>
        <v>0</v>
      </c>
      <c r="AE23" s="202"/>
      <c r="AF23" s="204">
        <f>'Beampipe_Vac Work Package'!AF10</f>
        <v>0</v>
      </c>
      <c r="AG23" s="52">
        <f>'Beampipe_Vac Work Package'!AG10</f>
        <v>0</v>
      </c>
      <c r="AH23" s="52">
        <f>'Beampipe_Vac Work Package'!AH10</f>
        <v>0</v>
      </c>
      <c r="AI23" s="52">
        <f>'Beampipe_Vac Work Package'!AI10</f>
        <v>0</v>
      </c>
      <c r="AJ23" s="52">
        <f>'Beampipe_Vac Work Package'!AJ10</f>
        <v>0</v>
      </c>
      <c r="AK23" s="52">
        <f>'Beampipe_Vac Work Package'!AK10</f>
        <v>0</v>
      </c>
      <c r="AL23" s="52">
        <f>'Beampipe_Vac Work Package'!AL10</f>
        <v>0</v>
      </c>
      <c r="AM23" s="52">
        <f>'Beampipe_Vac Work Package'!AM10</f>
        <v>0</v>
      </c>
      <c r="AN23" s="53">
        <f>'Beampipe_Vac Work Package'!AN10</f>
        <v>0</v>
      </c>
      <c r="AO23" s="202"/>
      <c r="AP23" s="51">
        <f>'Beampipe_Vac Work Package'!AP10</f>
        <v>0</v>
      </c>
      <c r="AQ23" s="202"/>
      <c r="AR23" s="204">
        <f>'Beampipe_Vac Work Package'!AR10</f>
        <v>0</v>
      </c>
      <c r="AS23" s="52">
        <f>'Beampipe_Vac Work Package'!AS10</f>
        <v>0</v>
      </c>
      <c r="AT23" s="52">
        <f>'Beampipe_Vac Work Package'!AT10</f>
        <v>0</v>
      </c>
      <c r="AU23" s="52">
        <f>'Beampipe_Vac Work Package'!AU10</f>
        <v>0</v>
      </c>
      <c r="AV23" s="53">
        <f>'Beampipe_Vac Work Package'!AV10</f>
        <v>0</v>
      </c>
      <c r="AW23" s="210"/>
      <c r="AX23" s="51">
        <f>'Beampipe_Vac Work Package'!AX10</f>
        <v>0</v>
      </c>
      <c r="AY23" s="210"/>
      <c r="AZ23" s="636">
        <f>'Beampipe_Vac Work Package'!AZ10</f>
        <v>0</v>
      </c>
      <c r="BA23" s="210"/>
      <c r="BB23" s="585">
        <f>'Beampipe_Vac Work Package'!BB10</f>
        <v>0.25</v>
      </c>
      <c r="BC23" s="586">
        <f>'Beampipe_Vac Work Package'!BC10</f>
        <v>0</v>
      </c>
      <c r="BD23" s="210"/>
      <c r="BE23" s="51">
        <f>'Beampipe_Vac Work Package'!BE10</f>
        <v>0</v>
      </c>
      <c r="BF23" s="210"/>
      <c r="BG23" s="204" t="str">
        <f>'Beampipe_Vac Work Package'!BG10</f>
        <v>sPHENIX Engineers, Technicians, Designers and Scientists; effort is well defined/ L4</v>
      </c>
      <c r="BH23" s="53" t="str">
        <f>'Beampipe_Vac Work Package'!BH10</f>
        <v>No Materials required for this task/M1</v>
      </c>
      <c r="BI23" s="210"/>
      <c r="BJ23" s="204">
        <f>'Beampipe_Vac Work Package'!BJ10</f>
        <v>0</v>
      </c>
      <c r="BK23" s="52">
        <f>'Beampipe_Vac Work Package'!BK10</f>
        <v>4</v>
      </c>
      <c r="BL23" s="52">
        <f>'Beampipe_Vac Work Package'!BL10</f>
        <v>8</v>
      </c>
      <c r="BM23" s="52">
        <f>'Beampipe_Vac Work Package'!BM10</f>
        <v>4</v>
      </c>
      <c r="BN23" s="52">
        <f>'Beampipe_Vac Work Package'!BN10</f>
        <v>0</v>
      </c>
      <c r="BO23" s="52">
        <f>'Beampipe_Vac Work Package'!BO10</f>
        <v>0</v>
      </c>
      <c r="BP23" s="53">
        <f>'Beampipe_Vac Work Package'!BP10</f>
        <v>0</v>
      </c>
      <c r="BQ23" s="7"/>
      <c r="BR23" s="603">
        <f>'Beampipe_Vac Work Package'!BR10</f>
        <v>0</v>
      </c>
      <c r="BS23" s="604">
        <f>'Beampipe_Vac Work Package'!BS10</f>
        <v>486</v>
      </c>
      <c r="BT23" s="604">
        <f>'Beampipe_Vac Work Package'!BT10</f>
        <v>834.4</v>
      </c>
      <c r="BU23" s="604">
        <f>'Beampipe_Vac Work Package'!BU10</f>
        <v>324.39999999999998</v>
      </c>
      <c r="BV23" s="604">
        <f>'Beampipe_Vac Work Package'!BV10</f>
        <v>0</v>
      </c>
      <c r="BW23" s="604">
        <f>'Beampipe_Vac Work Package'!BW10</f>
        <v>0</v>
      </c>
      <c r="BX23" s="605">
        <f>'Beampipe_Vac Work Package'!BX10</f>
        <v>0</v>
      </c>
      <c r="BZ23" s="515">
        <f t="shared" si="12"/>
        <v>1644.8000000000002</v>
      </c>
      <c r="CA23" s="516">
        <f t="shared" si="13"/>
        <v>2056</v>
      </c>
      <c r="CB23" s="517">
        <f t="shared" si="14"/>
        <v>0</v>
      </c>
      <c r="CC23" s="507"/>
      <c r="CD23" s="507"/>
      <c r="CE23" s="507"/>
      <c r="CF23" s="507"/>
    </row>
    <row r="24" spans="2:84" ht="31.2">
      <c r="B24" s="195" t="str">
        <f>'Beampipe_Vac Work Package'!B11</f>
        <v>S338800 S338810</v>
      </c>
      <c r="C24" s="188" t="str">
        <f>'Beampipe_Vac Work Package'!C11</f>
        <v>Address Action Items from  Beampipe/Vacuum  Design &amp; Safety Reviews</v>
      </c>
      <c r="D24" s="198" t="str">
        <f>'Beampipe_Vac Work Package'!D11</f>
        <v>Technical Scope: Address Action Items from  Beampipe/Vacuum  Design &amp; Safety Reviews.
Work Statement: Evaluate committee action items and address appropriately.</v>
      </c>
      <c r="E24" s="51">
        <f>'Beampipe_Vac Work Package'!E11</f>
        <v>10</v>
      </c>
      <c r="F24" s="51">
        <f>'Beampipe_Vac Work Package'!F11</f>
        <v>0</v>
      </c>
      <c r="G24" s="202"/>
      <c r="H24" s="51">
        <f>'Beampipe_Vac Work Package'!H11</f>
        <v>0</v>
      </c>
      <c r="I24" s="202"/>
      <c r="J24" s="204">
        <f>'Beampipe_Vac Work Package'!J11</f>
        <v>0</v>
      </c>
      <c r="K24" s="52">
        <f>'Beampipe_Vac Work Package'!K11</f>
        <v>0</v>
      </c>
      <c r="L24" s="53">
        <f>'Beampipe_Vac Work Package'!L11</f>
        <v>0</v>
      </c>
      <c r="M24" s="202"/>
      <c r="N24" s="51">
        <f>'Beampipe_Vac Work Package'!N11</f>
        <v>16</v>
      </c>
      <c r="O24" s="202"/>
      <c r="P24" s="204">
        <f>'Beampipe_Vac Work Package'!P11</f>
        <v>16</v>
      </c>
      <c r="Q24" s="52">
        <f>'Beampipe_Vac Work Package'!Q11</f>
        <v>0</v>
      </c>
      <c r="R24" s="52">
        <f>'Beampipe_Vac Work Package'!R11</f>
        <v>0</v>
      </c>
      <c r="S24" s="53">
        <f>'Beampipe_Vac Work Package'!S11</f>
        <v>0</v>
      </c>
      <c r="T24" s="202"/>
      <c r="U24" s="51">
        <f>'Beampipe_Vac Work Package'!U11</f>
        <v>16</v>
      </c>
      <c r="V24" s="202"/>
      <c r="W24" s="204">
        <f>'Beampipe_Vac Work Package'!W11</f>
        <v>16</v>
      </c>
      <c r="X24" s="52">
        <f>'Beampipe_Vac Work Package'!X11</f>
        <v>0</v>
      </c>
      <c r="Y24" s="52">
        <f>'Beampipe_Vac Work Package'!Y11</f>
        <v>0</v>
      </c>
      <c r="Z24" s="52">
        <f>'Beampipe_Vac Work Package'!Z11</f>
        <v>0</v>
      </c>
      <c r="AA24" s="52">
        <f>'Beampipe_Vac Work Package'!AA11</f>
        <v>0</v>
      </c>
      <c r="AB24" s="53">
        <f>'Beampipe_Vac Work Package'!AB11</f>
        <v>0</v>
      </c>
      <c r="AC24" s="202"/>
      <c r="AD24" s="51">
        <f>'Beampipe_Vac Work Package'!AD11</f>
        <v>0</v>
      </c>
      <c r="AE24" s="202"/>
      <c r="AF24" s="204">
        <f>'Beampipe_Vac Work Package'!AF11</f>
        <v>0</v>
      </c>
      <c r="AG24" s="52">
        <f>'Beampipe_Vac Work Package'!AG11</f>
        <v>0</v>
      </c>
      <c r="AH24" s="52">
        <f>'Beampipe_Vac Work Package'!AH11</f>
        <v>0</v>
      </c>
      <c r="AI24" s="52">
        <f>'Beampipe_Vac Work Package'!AI11</f>
        <v>0</v>
      </c>
      <c r="AJ24" s="52">
        <f>'Beampipe_Vac Work Package'!AJ11</f>
        <v>0</v>
      </c>
      <c r="AK24" s="52">
        <f>'Beampipe_Vac Work Package'!AK11</f>
        <v>0</v>
      </c>
      <c r="AL24" s="52">
        <f>'Beampipe_Vac Work Package'!AL11</f>
        <v>0</v>
      </c>
      <c r="AM24" s="52">
        <f>'Beampipe_Vac Work Package'!AM11</f>
        <v>0</v>
      </c>
      <c r="AN24" s="53">
        <f>'Beampipe_Vac Work Package'!AN11</f>
        <v>0</v>
      </c>
      <c r="AO24" s="202"/>
      <c r="AP24" s="51">
        <f>'Beampipe_Vac Work Package'!AP11</f>
        <v>0</v>
      </c>
      <c r="AQ24" s="202"/>
      <c r="AR24" s="204">
        <f>'Beampipe_Vac Work Package'!AR11</f>
        <v>0</v>
      </c>
      <c r="AS24" s="52">
        <f>'Beampipe_Vac Work Package'!AS11</f>
        <v>0</v>
      </c>
      <c r="AT24" s="52">
        <f>'Beampipe_Vac Work Package'!AT11</f>
        <v>0</v>
      </c>
      <c r="AU24" s="52">
        <f>'Beampipe_Vac Work Package'!AU11</f>
        <v>0</v>
      </c>
      <c r="AV24" s="53">
        <f>'Beampipe_Vac Work Package'!AV11</f>
        <v>0</v>
      </c>
      <c r="AW24" s="210"/>
      <c r="AX24" s="51">
        <f>'Beampipe_Vac Work Package'!AX11</f>
        <v>0</v>
      </c>
      <c r="AY24" s="210"/>
      <c r="AZ24" s="636">
        <f>'Beampipe_Vac Work Package'!AZ11</f>
        <v>0</v>
      </c>
      <c r="BA24" s="210"/>
      <c r="BB24" s="585">
        <f>'Beampipe_Vac Work Package'!BB11</f>
        <v>0.25</v>
      </c>
      <c r="BC24" s="586">
        <f>'Beampipe_Vac Work Package'!BC11</f>
        <v>0</v>
      </c>
      <c r="BD24" s="210"/>
      <c r="BE24" s="51">
        <f>'Beampipe_Vac Work Package'!BE11</f>
        <v>0</v>
      </c>
      <c r="BF24" s="210"/>
      <c r="BG24" s="204" t="str">
        <f>'Beampipe_Vac Work Package'!BG11</f>
        <v>sPHENIX Engineers, Technicians, Designers and Scientists; effort is well defined/ L4</v>
      </c>
      <c r="BH24" s="53" t="str">
        <f>'Beampipe_Vac Work Package'!BH11</f>
        <v>No Materials required for this task/M1</v>
      </c>
      <c r="BI24" s="210"/>
      <c r="BJ24" s="204">
        <f>'Beampipe_Vac Work Package'!BJ11</f>
        <v>0</v>
      </c>
      <c r="BK24" s="52">
        <f>'Beampipe_Vac Work Package'!BK11</f>
        <v>0</v>
      </c>
      <c r="BL24" s="52">
        <f>'Beampipe_Vac Work Package'!BL11</f>
        <v>16</v>
      </c>
      <c r="BM24" s="52">
        <f>'Beampipe_Vac Work Package'!BM11</f>
        <v>16</v>
      </c>
      <c r="BN24" s="52">
        <f>'Beampipe_Vac Work Package'!BN11</f>
        <v>0</v>
      </c>
      <c r="BO24" s="52">
        <f>'Beampipe_Vac Work Package'!BO11</f>
        <v>0</v>
      </c>
      <c r="BP24" s="53">
        <f>'Beampipe_Vac Work Package'!BP11</f>
        <v>0</v>
      </c>
      <c r="BQ24" s="7"/>
      <c r="BR24" s="603">
        <f>'Beampipe_Vac Work Package'!BR11</f>
        <v>0</v>
      </c>
      <c r="BS24" s="604">
        <f>'Beampipe_Vac Work Package'!BS11</f>
        <v>0</v>
      </c>
      <c r="BT24" s="604">
        <f>'Beampipe_Vac Work Package'!BT11</f>
        <v>1668.8</v>
      </c>
      <c r="BU24" s="604">
        <f>'Beampipe_Vac Work Package'!BU11</f>
        <v>1297.5999999999999</v>
      </c>
      <c r="BV24" s="604">
        <f>'Beampipe_Vac Work Package'!BV11</f>
        <v>0</v>
      </c>
      <c r="BW24" s="604">
        <f>'Beampipe_Vac Work Package'!BW11</f>
        <v>0</v>
      </c>
      <c r="BX24" s="605">
        <f>'Beampipe_Vac Work Package'!BX11</f>
        <v>0</v>
      </c>
      <c r="BZ24" s="515">
        <f t="shared" si="12"/>
        <v>2966.3999999999996</v>
      </c>
      <c r="CA24" s="516">
        <f t="shared" si="13"/>
        <v>3707.9999999999995</v>
      </c>
      <c r="CB24" s="517">
        <f t="shared" si="14"/>
        <v>0</v>
      </c>
      <c r="CC24" s="507"/>
      <c r="CD24" s="507"/>
      <c r="CE24" s="507"/>
      <c r="CF24" s="507"/>
    </row>
    <row r="25" spans="2:84" ht="46.8">
      <c r="B25" s="195" t="str">
        <f>'Beampipe_Vac Work Package'!B12</f>
        <v>S338900</v>
      </c>
      <c r="C25" s="188" t="str">
        <f>'Beampipe_Vac Work Package'!C12</f>
        <v>Design/Safety Reviews Complete, Beampipe/Vacuum components  Released for Production</v>
      </c>
      <c r="D25" s="198" t="str">
        <f>'Beampipe_Vac Work Package'!D12</f>
        <v>Milestone</v>
      </c>
      <c r="E25" s="51">
        <f>'Beampipe_Vac Work Package'!E12</f>
        <v>0</v>
      </c>
      <c r="F25" s="51">
        <f>'Beampipe_Vac Work Package'!F12</f>
        <v>0</v>
      </c>
      <c r="G25" s="202"/>
      <c r="H25" s="51">
        <f>'Beampipe_Vac Work Package'!H12</f>
        <v>0</v>
      </c>
      <c r="I25" s="202"/>
      <c r="J25" s="204">
        <f>'Beampipe_Vac Work Package'!J12</f>
        <v>0</v>
      </c>
      <c r="K25" s="52">
        <f>'Beampipe_Vac Work Package'!K12</f>
        <v>0</v>
      </c>
      <c r="L25" s="53">
        <f>'Beampipe_Vac Work Package'!L12</f>
        <v>0</v>
      </c>
      <c r="M25" s="202"/>
      <c r="N25" s="51">
        <f>'Beampipe_Vac Work Package'!N12</f>
        <v>0</v>
      </c>
      <c r="O25" s="202"/>
      <c r="P25" s="204">
        <f>'Beampipe_Vac Work Package'!P12</f>
        <v>0</v>
      </c>
      <c r="Q25" s="52">
        <f>'Beampipe_Vac Work Package'!Q12</f>
        <v>0</v>
      </c>
      <c r="R25" s="52">
        <f>'Beampipe_Vac Work Package'!R12</f>
        <v>0</v>
      </c>
      <c r="S25" s="53">
        <f>'Beampipe_Vac Work Package'!S12</f>
        <v>0</v>
      </c>
      <c r="T25" s="202"/>
      <c r="U25" s="51">
        <f>'Beampipe_Vac Work Package'!U12</f>
        <v>0</v>
      </c>
      <c r="V25" s="202"/>
      <c r="W25" s="204">
        <f>'Beampipe_Vac Work Package'!W12</f>
        <v>0</v>
      </c>
      <c r="X25" s="52">
        <f>'Beampipe_Vac Work Package'!X12</f>
        <v>0</v>
      </c>
      <c r="Y25" s="52">
        <f>'Beampipe_Vac Work Package'!Y12</f>
        <v>0</v>
      </c>
      <c r="Z25" s="52">
        <f>'Beampipe_Vac Work Package'!Z12</f>
        <v>0</v>
      </c>
      <c r="AA25" s="52">
        <f>'Beampipe_Vac Work Package'!AA12</f>
        <v>0</v>
      </c>
      <c r="AB25" s="53">
        <f>'Beampipe_Vac Work Package'!AB12</f>
        <v>0</v>
      </c>
      <c r="AC25" s="202"/>
      <c r="AD25" s="51">
        <f>'Beampipe_Vac Work Package'!AD12</f>
        <v>0</v>
      </c>
      <c r="AE25" s="202"/>
      <c r="AF25" s="204">
        <f>'Beampipe_Vac Work Package'!AF12</f>
        <v>0</v>
      </c>
      <c r="AG25" s="52">
        <f>'Beampipe_Vac Work Package'!AG12</f>
        <v>0</v>
      </c>
      <c r="AH25" s="52">
        <f>'Beampipe_Vac Work Package'!AH12</f>
        <v>0</v>
      </c>
      <c r="AI25" s="52">
        <f>'Beampipe_Vac Work Package'!AI12</f>
        <v>0</v>
      </c>
      <c r="AJ25" s="52">
        <f>'Beampipe_Vac Work Package'!AJ12</f>
        <v>0</v>
      </c>
      <c r="AK25" s="52">
        <f>'Beampipe_Vac Work Package'!AK12</f>
        <v>0</v>
      </c>
      <c r="AL25" s="52">
        <f>'Beampipe_Vac Work Package'!AL12</f>
        <v>0</v>
      </c>
      <c r="AM25" s="52">
        <f>'Beampipe_Vac Work Package'!AM12</f>
        <v>0</v>
      </c>
      <c r="AN25" s="53">
        <f>'Beampipe_Vac Work Package'!AN12</f>
        <v>0</v>
      </c>
      <c r="AO25" s="202"/>
      <c r="AP25" s="51">
        <f>'Beampipe_Vac Work Package'!AP12</f>
        <v>0</v>
      </c>
      <c r="AQ25" s="202"/>
      <c r="AR25" s="204">
        <f>'Beampipe_Vac Work Package'!AR12</f>
        <v>0</v>
      </c>
      <c r="AS25" s="52">
        <f>'Beampipe_Vac Work Package'!AS12</f>
        <v>0</v>
      </c>
      <c r="AT25" s="52">
        <f>'Beampipe_Vac Work Package'!AT12</f>
        <v>0</v>
      </c>
      <c r="AU25" s="52">
        <f>'Beampipe_Vac Work Package'!AU12</f>
        <v>0</v>
      </c>
      <c r="AV25" s="53">
        <f>'Beampipe_Vac Work Package'!AV12</f>
        <v>0</v>
      </c>
      <c r="AW25" s="210"/>
      <c r="AX25" s="51">
        <f>'Beampipe_Vac Work Package'!AX12</f>
        <v>0</v>
      </c>
      <c r="AY25" s="210"/>
      <c r="AZ25" s="636">
        <f>'Beampipe_Vac Work Package'!AZ12</f>
        <v>0</v>
      </c>
      <c r="BA25" s="210"/>
      <c r="BB25" s="585">
        <f>'Beampipe_Vac Work Package'!BB12</f>
        <v>0</v>
      </c>
      <c r="BC25" s="586">
        <f>'Beampipe_Vac Work Package'!BC12</f>
        <v>0</v>
      </c>
      <c r="BD25" s="210"/>
      <c r="BE25" s="51">
        <f>'Beampipe_Vac Work Package'!BE12</f>
        <v>0</v>
      </c>
      <c r="BF25" s="210"/>
      <c r="BG25" s="204" t="str">
        <f>'Beampipe_Vac Work Package'!BG12</f>
        <v>n/a</v>
      </c>
      <c r="BH25" s="53" t="str">
        <f>'Beampipe_Vac Work Package'!BH12</f>
        <v>n/a</v>
      </c>
      <c r="BI25" s="210"/>
      <c r="BJ25" s="204">
        <f>'Beampipe_Vac Work Package'!BJ12</f>
        <v>0</v>
      </c>
      <c r="BK25" s="52">
        <f>'Beampipe_Vac Work Package'!BK12</f>
        <v>0</v>
      </c>
      <c r="BL25" s="52">
        <f>'Beampipe_Vac Work Package'!BL12</f>
        <v>0</v>
      </c>
      <c r="BM25" s="52">
        <f>'Beampipe_Vac Work Package'!BM12</f>
        <v>0</v>
      </c>
      <c r="BN25" s="52">
        <f>'Beampipe_Vac Work Package'!BN12</f>
        <v>0</v>
      </c>
      <c r="BO25" s="52">
        <f>'Beampipe_Vac Work Package'!BO12</f>
        <v>0</v>
      </c>
      <c r="BP25" s="53">
        <f>'Beampipe_Vac Work Package'!BP12</f>
        <v>0</v>
      </c>
      <c r="BQ25" s="7"/>
      <c r="BR25" s="603">
        <f>'Beampipe_Vac Work Package'!BR12</f>
        <v>0</v>
      </c>
      <c r="BS25" s="604">
        <f>'Beampipe_Vac Work Package'!BS12</f>
        <v>0</v>
      </c>
      <c r="BT25" s="604">
        <f>'Beampipe_Vac Work Package'!BT12</f>
        <v>0</v>
      </c>
      <c r="BU25" s="604">
        <f>'Beampipe_Vac Work Package'!BU12</f>
        <v>0</v>
      </c>
      <c r="BV25" s="604">
        <f>'Beampipe_Vac Work Package'!BV12</f>
        <v>0</v>
      </c>
      <c r="BW25" s="604">
        <f>'Beampipe_Vac Work Package'!BW12</f>
        <v>0</v>
      </c>
      <c r="BX25" s="605">
        <f>'Beampipe_Vac Work Package'!BX12</f>
        <v>0</v>
      </c>
      <c r="BZ25" s="515">
        <f t="shared" si="12"/>
        <v>0</v>
      </c>
      <c r="CA25" s="516">
        <f t="shared" si="13"/>
        <v>0</v>
      </c>
      <c r="CB25" s="517">
        <f t="shared" si="14"/>
        <v>0</v>
      </c>
      <c r="CC25" s="507"/>
      <c r="CD25" s="507"/>
      <c r="CE25" s="507"/>
      <c r="CF25" s="507"/>
    </row>
    <row r="26" spans="2:84" ht="46.8">
      <c r="B26" s="195" t="str">
        <f>'Beampipe_Vac Work Package'!B13</f>
        <v>S339010 /S339000</v>
      </c>
      <c r="C26" s="188" t="str">
        <f>'Beampipe_Vac Work Package'!C13</f>
        <v>Prepare Beampipe/Vacuum Components Procurement Package(s) Preparation</v>
      </c>
      <c r="D26" s="198" t="str">
        <f>'Beampipe_Vac Work Package'!D13</f>
        <v>Technical Scope: Technical Scope: Prepare the procurement package for the Beampipe/Vacuum Components Procurement Package(s).
Work Statement: Prepare bid documents and initiate procurement of components.</v>
      </c>
      <c r="E26" s="51">
        <f>'Beampipe_Vac Work Package'!E13</f>
        <v>20</v>
      </c>
      <c r="F26" s="51">
        <f>'Beampipe_Vac Work Package'!F13</f>
        <v>0</v>
      </c>
      <c r="G26" s="202"/>
      <c r="H26" s="51">
        <f>'Beampipe_Vac Work Package'!H13</f>
        <v>0</v>
      </c>
      <c r="I26" s="202"/>
      <c r="J26" s="204">
        <f>'Beampipe_Vac Work Package'!J13</f>
        <v>0</v>
      </c>
      <c r="K26" s="52">
        <f>'Beampipe_Vac Work Package'!K13</f>
        <v>0</v>
      </c>
      <c r="L26" s="53">
        <f>'Beampipe_Vac Work Package'!L13</f>
        <v>0</v>
      </c>
      <c r="M26" s="202"/>
      <c r="N26" s="51">
        <f>'Beampipe_Vac Work Package'!N13</f>
        <v>32</v>
      </c>
      <c r="O26" s="202"/>
      <c r="P26" s="204">
        <f>'Beampipe_Vac Work Package'!P13</f>
        <v>32</v>
      </c>
      <c r="Q26" s="52">
        <f>'Beampipe_Vac Work Package'!Q13</f>
        <v>0</v>
      </c>
      <c r="R26" s="52">
        <f>'Beampipe_Vac Work Package'!R13</f>
        <v>0</v>
      </c>
      <c r="S26" s="53">
        <f>'Beampipe_Vac Work Package'!S13</f>
        <v>0</v>
      </c>
      <c r="T26" s="202"/>
      <c r="U26" s="51">
        <f>'Beampipe_Vac Work Package'!U13</f>
        <v>16</v>
      </c>
      <c r="V26" s="202"/>
      <c r="W26" s="204">
        <f>'Beampipe_Vac Work Package'!W13</f>
        <v>16</v>
      </c>
      <c r="X26" s="52">
        <f>'Beampipe_Vac Work Package'!X13</f>
        <v>0</v>
      </c>
      <c r="Y26" s="52">
        <f>'Beampipe_Vac Work Package'!Y13</f>
        <v>0</v>
      </c>
      <c r="Z26" s="52">
        <f>'Beampipe_Vac Work Package'!Z13</f>
        <v>0</v>
      </c>
      <c r="AA26" s="52">
        <f>'Beampipe_Vac Work Package'!AA13</f>
        <v>0</v>
      </c>
      <c r="AB26" s="53">
        <f>'Beampipe_Vac Work Package'!AB13</f>
        <v>0</v>
      </c>
      <c r="AC26" s="202"/>
      <c r="AD26" s="51">
        <f>'Beampipe_Vac Work Package'!AD13</f>
        <v>0</v>
      </c>
      <c r="AE26" s="202"/>
      <c r="AF26" s="204">
        <f>'Beampipe_Vac Work Package'!AF13</f>
        <v>0</v>
      </c>
      <c r="AG26" s="52">
        <f>'Beampipe_Vac Work Package'!AG13</f>
        <v>0</v>
      </c>
      <c r="AH26" s="52">
        <f>'Beampipe_Vac Work Package'!AH13</f>
        <v>0</v>
      </c>
      <c r="AI26" s="52">
        <f>'Beampipe_Vac Work Package'!AI13</f>
        <v>0</v>
      </c>
      <c r="AJ26" s="52">
        <f>'Beampipe_Vac Work Package'!AJ13</f>
        <v>0</v>
      </c>
      <c r="AK26" s="52">
        <f>'Beampipe_Vac Work Package'!AK13</f>
        <v>0</v>
      </c>
      <c r="AL26" s="52">
        <f>'Beampipe_Vac Work Package'!AL13</f>
        <v>0</v>
      </c>
      <c r="AM26" s="52">
        <f>'Beampipe_Vac Work Package'!AM13</f>
        <v>0</v>
      </c>
      <c r="AN26" s="53">
        <f>'Beampipe_Vac Work Package'!AN13</f>
        <v>0</v>
      </c>
      <c r="AO26" s="202"/>
      <c r="AP26" s="51">
        <f>'Beampipe_Vac Work Package'!AP13</f>
        <v>0</v>
      </c>
      <c r="AQ26" s="202"/>
      <c r="AR26" s="204">
        <f>'Beampipe_Vac Work Package'!AR13</f>
        <v>0</v>
      </c>
      <c r="AS26" s="52">
        <f>'Beampipe_Vac Work Package'!AS13</f>
        <v>0</v>
      </c>
      <c r="AT26" s="52">
        <f>'Beampipe_Vac Work Package'!AT13</f>
        <v>0</v>
      </c>
      <c r="AU26" s="52">
        <f>'Beampipe_Vac Work Package'!AU13</f>
        <v>0</v>
      </c>
      <c r="AV26" s="53">
        <f>'Beampipe_Vac Work Package'!AV13</f>
        <v>0</v>
      </c>
      <c r="AW26" s="210"/>
      <c r="AX26" s="51">
        <f>'Beampipe_Vac Work Package'!AX13</f>
        <v>0</v>
      </c>
      <c r="AY26" s="210"/>
      <c r="AZ26" s="636">
        <f>'Beampipe_Vac Work Package'!AZ13</f>
        <v>0</v>
      </c>
      <c r="BA26" s="210"/>
      <c r="BB26" s="585">
        <f>'Beampipe_Vac Work Package'!BB13</f>
        <v>0.25</v>
      </c>
      <c r="BC26" s="586">
        <f>'Beampipe_Vac Work Package'!BC13</f>
        <v>0</v>
      </c>
      <c r="BD26" s="210"/>
      <c r="BE26" s="51">
        <f>'Beampipe_Vac Work Package'!BE13</f>
        <v>0</v>
      </c>
      <c r="BF26" s="210"/>
      <c r="BG26" s="204" t="str">
        <f>'Beampipe_Vac Work Package'!BG13</f>
        <v>sPHENIX Engineers, Technicians, Designers and Scientists; effort is well defined/ L4</v>
      </c>
      <c r="BH26" s="53" t="str">
        <f>'Beampipe_Vac Work Package'!BH13</f>
        <v>No Materials required for this task/M1</v>
      </c>
      <c r="BI26" s="210"/>
      <c r="BJ26" s="204">
        <f>'Beampipe_Vac Work Package'!BJ13</f>
        <v>0</v>
      </c>
      <c r="BK26" s="52">
        <f>'Beampipe_Vac Work Package'!BK13</f>
        <v>0</v>
      </c>
      <c r="BL26" s="52">
        <f>'Beampipe_Vac Work Package'!BL13</f>
        <v>32</v>
      </c>
      <c r="BM26" s="52">
        <f>'Beampipe_Vac Work Package'!BM13</f>
        <v>16</v>
      </c>
      <c r="BN26" s="52">
        <f>'Beampipe_Vac Work Package'!BN13</f>
        <v>0</v>
      </c>
      <c r="BO26" s="52">
        <f>'Beampipe_Vac Work Package'!BO13</f>
        <v>0</v>
      </c>
      <c r="BP26" s="53">
        <f>'Beampipe_Vac Work Package'!BP13</f>
        <v>0</v>
      </c>
      <c r="BQ26" s="7"/>
      <c r="BR26" s="603">
        <f>'Beampipe_Vac Work Package'!BR13</f>
        <v>0</v>
      </c>
      <c r="BS26" s="604">
        <f>'Beampipe_Vac Work Package'!BS13</f>
        <v>0</v>
      </c>
      <c r="BT26" s="604">
        <f>'Beampipe_Vac Work Package'!BT13</f>
        <v>3337.6</v>
      </c>
      <c r="BU26" s="604">
        <f>'Beampipe_Vac Work Package'!BU13</f>
        <v>1297.5999999999999</v>
      </c>
      <c r="BV26" s="604">
        <f>'Beampipe_Vac Work Package'!BV13</f>
        <v>0</v>
      </c>
      <c r="BW26" s="604">
        <f>'Beampipe_Vac Work Package'!BW13</f>
        <v>0</v>
      </c>
      <c r="BX26" s="605">
        <f>'Beampipe_Vac Work Package'!BX13</f>
        <v>0</v>
      </c>
      <c r="BZ26" s="515">
        <f t="shared" si="12"/>
        <v>4635.2</v>
      </c>
      <c r="CA26" s="516">
        <f t="shared" si="13"/>
        <v>5794</v>
      </c>
      <c r="CB26" s="517">
        <f t="shared" si="14"/>
        <v>0</v>
      </c>
      <c r="CC26" s="507"/>
      <c r="CD26" s="507"/>
      <c r="CE26" s="507"/>
      <c r="CF26" s="507"/>
    </row>
    <row r="27" spans="2:84" ht="31.2">
      <c r="B27" s="195" t="str">
        <f>'Beampipe_Vac Work Package'!B14</f>
        <v>S339100 /S339110</v>
      </c>
      <c r="C27" s="188" t="str">
        <f>'Beampipe_Vac Work Package'!C14</f>
        <v>Evaluate &amp; Process Beampipe/Vacuum Components  Bids</v>
      </c>
      <c r="D27" s="198" t="str">
        <f>'Beampipe_Vac Work Package'!D14</f>
        <v>Technical Scope: Evaluate &amp; Process Beampipe/Vacuum Components  Bids
Work Statement: Evaluate vendor bids, select vendor, place contract with vendor.</v>
      </c>
      <c r="E27" s="51">
        <f>'Beampipe_Vac Work Package'!E14</f>
        <v>20</v>
      </c>
      <c r="F27" s="51">
        <f>'Beampipe_Vac Work Package'!F14</f>
        <v>0</v>
      </c>
      <c r="G27" s="202"/>
      <c r="H27" s="51">
        <f>'Beampipe_Vac Work Package'!H14</f>
        <v>0</v>
      </c>
      <c r="I27" s="202"/>
      <c r="J27" s="204">
        <f>'Beampipe_Vac Work Package'!J14</f>
        <v>0</v>
      </c>
      <c r="K27" s="52">
        <f>'Beampipe_Vac Work Package'!K14</f>
        <v>0</v>
      </c>
      <c r="L27" s="53">
        <f>'Beampipe_Vac Work Package'!L14</f>
        <v>0</v>
      </c>
      <c r="M27" s="202"/>
      <c r="N27" s="51">
        <f>'Beampipe_Vac Work Package'!N14</f>
        <v>32</v>
      </c>
      <c r="O27" s="202"/>
      <c r="P27" s="204">
        <f>'Beampipe_Vac Work Package'!P14</f>
        <v>32</v>
      </c>
      <c r="Q27" s="52">
        <f>'Beampipe_Vac Work Package'!Q14</f>
        <v>0</v>
      </c>
      <c r="R27" s="52">
        <f>'Beampipe_Vac Work Package'!R14</f>
        <v>0</v>
      </c>
      <c r="S27" s="53">
        <f>'Beampipe_Vac Work Package'!S14</f>
        <v>0</v>
      </c>
      <c r="T27" s="202"/>
      <c r="U27" s="51">
        <f>'Beampipe_Vac Work Package'!U14</f>
        <v>16</v>
      </c>
      <c r="V27" s="202"/>
      <c r="W27" s="204">
        <f>'Beampipe_Vac Work Package'!W14</f>
        <v>16</v>
      </c>
      <c r="X27" s="52">
        <f>'Beampipe_Vac Work Package'!X14</f>
        <v>0</v>
      </c>
      <c r="Y27" s="52">
        <f>'Beampipe_Vac Work Package'!Y14</f>
        <v>0</v>
      </c>
      <c r="Z27" s="52">
        <f>'Beampipe_Vac Work Package'!Z14</f>
        <v>0</v>
      </c>
      <c r="AA27" s="52">
        <f>'Beampipe_Vac Work Package'!AA14</f>
        <v>0</v>
      </c>
      <c r="AB27" s="53">
        <f>'Beampipe_Vac Work Package'!AB14</f>
        <v>0</v>
      </c>
      <c r="AC27" s="202"/>
      <c r="AD27" s="51">
        <f>'Beampipe_Vac Work Package'!AD14</f>
        <v>0</v>
      </c>
      <c r="AE27" s="202"/>
      <c r="AF27" s="204">
        <f>'Beampipe_Vac Work Package'!AF14</f>
        <v>0</v>
      </c>
      <c r="AG27" s="52">
        <f>'Beampipe_Vac Work Package'!AG14</f>
        <v>0</v>
      </c>
      <c r="AH27" s="52">
        <f>'Beampipe_Vac Work Package'!AH14</f>
        <v>0</v>
      </c>
      <c r="AI27" s="52">
        <f>'Beampipe_Vac Work Package'!AI14</f>
        <v>0</v>
      </c>
      <c r="AJ27" s="52">
        <f>'Beampipe_Vac Work Package'!AJ14</f>
        <v>0</v>
      </c>
      <c r="AK27" s="52">
        <f>'Beampipe_Vac Work Package'!AK14</f>
        <v>0</v>
      </c>
      <c r="AL27" s="52">
        <f>'Beampipe_Vac Work Package'!AL14</f>
        <v>0</v>
      </c>
      <c r="AM27" s="52">
        <f>'Beampipe_Vac Work Package'!AM14</f>
        <v>0</v>
      </c>
      <c r="AN27" s="53">
        <f>'Beampipe_Vac Work Package'!AN14</f>
        <v>0</v>
      </c>
      <c r="AO27" s="202"/>
      <c r="AP27" s="51">
        <f>'Beampipe_Vac Work Package'!AP14</f>
        <v>0</v>
      </c>
      <c r="AQ27" s="202"/>
      <c r="AR27" s="204">
        <f>'Beampipe_Vac Work Package'!AR14</f>
        <v>0</v>
      </c>
      <c r="AS27" s="52">
        <f>'Beampipe_Vac Work Package'!AS14</f>
        <v>0</v>
      </c>
      <c r="AT27" s="52">
        <f>'Beampipe_Vac Work Package'!AT14</f>
        <v>0</v>
      </c>
      <c r="AU27" s="52">
        <f>'Beampipe_Vac Work Package'!AU14</f>
        <v>0</v>
      </c>
      <c r="AV27" s="53">
        <f>'Beampipe_Vac Work Package'!AV14</f>
        <v>0</v>
      </c>
      <c r="AW27" s="210"/>
      <c r="AX27" s="51">
        <f>'Beampipe_Vac Work Package'!AX14</f>
        <v>0</v>
      </c>
      <c r="AY27" s="210"/>
      <c r="AZ27" s="636">
        <f>'Beampipe_Vac Work Package'!AZ14</f>
        <v>0</v>
      </c>
      <c r="BA27" s="210"/>
      <c r="BB27" s="585">
        <f>'Beampipe_Vac Work Package'!BB14</f>
        <v>0.25</v>
      </c>
      <c r="BC27" s="586">
        <f>'Beampipe_Vac Work Package'!BC14</f>
        <v>0</v>
      </c>
      <c r="BD27" s="210"/>
      <c r="BE27" s="51">
        <f>'Beampipe_Vac Work Package'!BE14</f>
        <v>0</v>
      </c>
      <c r="BF27" s="210"/>
      <c r="BG27" s="204" t="str">
        <f>'Beampipe_Vac Work Package'!BG14</f>
        <v>sPHENIX Engineers, Technicians, Designers and Scientists; effort is well defined/ L4</v>
      </c>
      <c r="BH27" s="53" t="str">
        <f>'Beampipe_Vac Work Package'!BH14</f>
        <v>No Materials required for this task/M1</v>
      </c>
      <c r="BI27" s="210"/>
      <c r="BJ27" s="204">
        <f>'Beampipe_Vac Work Package'!BJ14</f>
        <v>0</v>
      </c>
      <c r="BK27" s="52">
        <f>'Beampipe_Vac Work Package'!BK14</f>
        <v>0</v>
      </c>
      <c r="BL27" s="52">
        <f>'Beampipe_Vac Work Package'!BL14</f>
        <v>32</v>
      </c>
      <c r="BM27" s="52">
        <f>'Beampipe_Vac Work Package'!BM14</f>
        <v>16</v>
      </c>
      <c r="BN27" s="52">
        <f>'Beampipe_Vac Work Package'!BN14</f>
        <v>0</v>
      </c>
      <c r="BO27" s="52">
        <f>'Beampipe_Vac Work Package'!BO14</f>
        <v>0</v>
      </c>
      <c r="BP27" s="53">
        <f>'Beampipe_Vac Work Package'!BP14</f>
        <v>0</v>
      </c>
      <c r="BQ27" s="7"/>
      <c r="BR27" s="603">
        <f>'Beampipe_Vac Work Package'!BR14</f>
        <v>0</v>
      </c>
      <c r="BS27" s="604">
        <f>'Beampipe_Vac Work Package'!BS14</f>
        <v>0</v>
      </c>
      <c r="BT27" s="604">
        <f>'Beampipe_Vac Work Package'!BT14</f>
        <v>3337.6</v>
      </c>
      <c r="BU27" s="604">
        <f>'Beampipe_Vac Work Package'!BU14</f>
        <v>1297.5999999999999</v>
      </c>
      <c r="BV27" s="604">
        <f>'Beampipe_Vac Work Package'!BV14</f>
        <v>0</v>
      </c>
      <c r="BW27" s="604">
        <f>'Beampipe_Vac Work Package'!BW14</f>
        <v>0</v>
      </c>
      <c r="BX27" s="605">
        <f>'Beampipe_Vac Work Package'!BX14</f>
        <v>0</v>
      </c>
      <c r="BZ27" s="515">
        <f t="shared" si="12"/>
        <v>4635.2</v>
      </c>
      <c r="CA27" s="516">
        <f t="shared" si="13"/>
        <v>5794</v>
      </c>
      <c r="CB27" s="517">
        <f t="shared" si="14"/>
        <v>0</v>
      </c>
      <c r="CC27" s="507"/>
      <c r="CD27" s="507"/>
      <c r="CE27" s="507"/>
      <c r="CF27" s="507"/>
    </row>
    <row r="28" spans="2:84" ht="46.8">
      <c r="B28" s="195" t="str">
        <f>'Beampipe_Vac Work Package'!B15</f>
        <v>S339200  /S338300  /s339210</v>
      </c>
      <c r="C28" s="188" t="str">
        <f>'Beampipe_Vac Work Package'!C15</f>
        <v>Procure &amp; Deliver Beampipe/Vacuum Components (leadtime and fabrication included)</v>
      </c>
      <c r="D28" s="198" t="str">
        <f>'Beampipe_Vac Work Package'!D15</f>
        <v>Technical Scope: Procure &amp; Deliver Beampipe/Vacuum Components to the IR.
Work Statement: Track and manage the procurement of all components for this item.</v>
      </c>
      <c r="E28" s="51">
        <f>'Beampipe_Vac Work Package'!E15</f>
        <v>80</v>
      </c>
      <c r="F28" s="51">
        <f>'Beampipe_Vac Work Package'!F15</f>
        <v>0</v>
      </c>
      <c r="G28" s="202"/>
      <c r="H28" s="51">
        <f>'Beampipe_Vac Work Package'!H15</f>
        <v>0</v>
      </c>
      <c r="I28" s="202"/>
      <c r="J28" s="204">
        <f>'Beampipe_Vac Work Package'!J15</f>
        <v>0</v>
      </c>
      <c r="K28" s="52">
        <f>'Beampipe_Vac Work Package'!K15</f>
        <v>0</v>
      </c>
      <c r="L28" s="53">
        <f>'Beampipe_Vac Work Package'!L15</f>
        <v>0</v>
      </c>
      <c r="M28" s="202"/>
      <c r="N28" s="51">
        <f>'Beampipe_Vac Work Package'!N15</f>
        <v>128</v>
      </c>
      <c r="O28" s="202"/>
      <c r="P28" s="204">
        <f>'Beampipe_Vac Work Package'!P15</f>
        <v>128</v>
      </c>
      <c r="Q28" s="52">
        <f>'Beampipe_Vac Work Package'!Q15</f>
        <v>0</v>
      </c>
      <c r="R28" s="52">
        <f>'Beampipe_Vac Work Package'!R15</f>
        <v>0</v>
      </c>
      <c r="S28" s="53">
        <f>'Beampipe_Vac Work Package'!S15</f>
        <v>0</v>
      </c>
      <c r="T28" s="202"/>
      <c r="U28" s="51">
        <f>'Beampipe_Vac Work Package'!U15</f>
        <v>64</v>
      </c>
      <c r="V28" s="202"/>
      <c r="W28" s="204">
        <f>'Beampipe_Vac Work Package'!W15</f>
        <v>64</v>
      </c>
      <c r="X28" s="52">
        <f>'Beampipe_Vac Work Package'!X15</f>
        <v>0</v>
      </c>
      <c r="Y28" s="52">
        <f>'Beampipe_Vac Work Package'!Y15</f>
        <v>0</v>
      </c>
      <c r="Z28" s="52">
        <f>'Beampipe_Vac Work Package'!Z15</f>
        <v>0</v>
      </c>
      <c r="AA28" s="52">
        <f>'Beampipe_Vac Work Package'!AA15</f>
        <v>0</v>
      </c>
      <c r="AB28" s="53">
        <f>'Beampipe_Vac Work Package'!AB15</f>
        <v>0</v>
      </c>
      <c r="AC28" s="202"/>
      <c r="AD28" s="51">
        <f>'Beampipe_Vac Work Package'!AD15</f>
        <v>0</v>
      </c>
      <c r="AE28" s="202"/>
      <c r="AF28" s="204">
        <f>'Beampipe_Vac Work Package'!AF15</f>
        <v>0</v>
      </c>
      <c r="AG28" s="52">
        <f>'Beampipe_Vac Work Package'!AG15</f>
        <v>0</v>
      </c>
      <c r="AH28" s="52">
        <f>'Beampipe_Vac Work Package'!AH15</f>
        <v>0</v>
      </c>
      <c r="AI28" s="52">
        <f>'Beampipe_Vac Work Package'!AI15</f>
        <v>0</v>
      </c>
      <c r="AJ28" s="52">
        <f>'Beampipe_Vac Work Package'!AJ15</f>
        <v>0</v>
      </c>
      <c r="AK28" s="52">
        <f>'Beampipe_Vac Work Package'!AK15</f>
        <v>0</v>
      </c>
      <c r="AL28" s="52">
        <f>'Beampipe_Vac Work Package'!AL15</f>
        <v>0</v>
      </c>
      <c r="AM28" s="52">
        <f>'Beampipe_Vac Work Package'!AM15</f>
        <v>0</v>
      </c>
      <c r="AN28" s="53">
        <f>'Beampipe_Vac Work Package'!AN15</f>
        <v>0</v>
      </c>
      <c r="AO28" s="202"/>
      <c r="AP28" s="51">
        <f>'Beampipe_Vac Work Package'!AP15</f>
        <v>0</v>
      </c>
      <c r="AQ28" s="202"/>
      <c r="AR28" s="204">
        <f>'Beampipe_Vac Work Package'!AR15</f>
        <v>0</v>
      </c>
      <c r="AS28" s="52">
        <f>'Beampipe_Vac Work Package'!AS15</f>
        <v>0</v>
      </c>
      <c r="AT28" s="52">
        <f>'Beampipe_Vac Work Package'!AT15</f>
        <v>0</v>
      </c>
      <c r="AU28" s="52">
        <f>'Beampipe_Vac Work Package'!AU15</f>
        <v>0</v>
      </c>
      <c r="AV28" s="53">
        <f>'Beampipe_Vac Work Package'!AV15</f>
        <v>0</v>
      </c>
      <c r="AW28" s="210"/>
      <c r="AX28" s="51">
        <f>'Beampipe_Vac Work Package'!AX15</f>
        <v>0</v>
      </c>
      <c r="AY28" s="210"/>
      <c r="AZ28" s="636">
        <f>'Beampipe_Vac Work Package'!AZ15</f>
        <v>50000</v>
      </c>
      <c r="BA28" s="210"/>
      <c r="BB28" s="585">
        <f>'Beampipe_Vac Work Package'!BB15</f>
        <v>0.25</v>
      </c>
      <c r="BC28" s="586">
        <f>'Beampipe_Vac Work Package'!BC15</f>
        <v>0.25</v>
      </c>
      <c r="BD28" s="210"/>
      <c r="BE28" s="51" t="str">
        <f>'Beampipe_Vac Work Package'!BE15</f>
        <v>Beampipe copmponent design is too early to make detailed estimate. Based on similar beampipe sections at PHENIX and assuming the Be beampipe will be used, $50K is a reasonable estimate.</v>
      </c>
      <c r="BF28" s="210"/>
      <c r="BG28" s="204" t="str">
        <f>'Beampipe_Vac Work Package'!BG15</f>
        <v>sPHENIX Engineers, Technicians, Designers and Scientists; effort is well defined/ L4</v>
      </c>
      <c r="BH28" s="53" t="str">
        <f>'Beampipe_Vac Work Package'!BH15</f>
        <v xml:space="preserve">Rough order of magnitude estimate, but the work is fairly predictable based on similar previous projects. 25% estimate uncertainty is reasonable./M4 </v>
      </c>
      <c r="BI28" s="210"/>
      <c r="BJ28" s="204">
        <f>'Beampipe_Vac Work Package'!BJ15</f>
        <v>0</v>
      </c>
      <c r="BK28" s="52">
        <f>'Beampipe_Vac Work Package'!BK15</f>
        <v>0</v>
      </c>
      <c r="BL28" s="52">
        <f>'Beampipe_Vac Work Package'!BL15</f>
        <v>128</v>
      </c>
      <c r="BM28" s="52">
        <f>'Beampipe_Vac Work Package'!BM15</f>
        <v>64</v>
      </c>
      <c r="BN28" s="52">
        <f>'Beampipe_Vac Work Package'!BN15</f>
        <v>0</v>
      </c>
      <c r="BO28" s="52">
        <f>'Beampipe_Vac Work Package'!BO15</f>
        <v>0</v>
      </c>
      <c r="BP28" s="53">
        <f>'Beampipe_Vac Work Package'!BP15</f>
        <v>0</v>
      </c>
      <c r="BQ28" s="7"/>
      <c r="BR28" s="603">
        <f>'Beampipe_Vac Work Package'!BR15</f>
        <v>0</v>
      </c>
      <c r="BS28" s="604">
        <f>'Beampipe_Vac Work Package'!BS15</f>
        <v>0</v>
      </c>
      <c r="BT28" s="604">
        <f>'Beampipe_Vac Work Package'!BT15</f>
        <v>13350.4</v>
      </c>
      <c r="BU28" s="604">
        <f>'Beampipe_Vac Work Package'!BU15</f>
        <v>5190.3999999999996</v>
      </c>
      <c r="BV28" s="604">
        <f>'Beampipe_Vac Work Package'!BV15</f>
        <v>0</v>
      </c>
      <c r="BW28" s="604">
        <f>'Beampipe_Vac Work Package'!BW15</f>
        <v>0</v>
      </c>
      <c r="BX28" s="605">
        <f>'Beampipe_Vac Work Package'!BX15</f>
        <v>0</v>
      </c>
      <c r="BZ28" s="515">
        <f t="shared" si="12"/>
        <v>18540.8</v>
      </c>
      <c r="CA28" s="516">
        <f t="shared" si="13"/>
        <v>23176</v>
      </c>
      <c r="CB28" s="517">
        <f t="shared" si="14"/>
        <v>62500</v>
      </c>
      <c r="CC28" s="507"/>
      <c r="CD28" s="507"/>
      <c r="CE28" s="507"/>
      <c r="CF28" s="507"/>
    </row>
    <row r="29" spans="2:84" ht="31.2">
      <c r="B29" s="195" t="str">
        <f>'Beampipe_Vac Work Package'!B16</f>
        <v xml:space="preserve">s339300 /S339310  </v>
      </c>
      <c r="C29" s="188" t="str">
        <f>'Beampipe_Vac Work Package'!C16</f>
        <v>Perform Beampipe/vacuum Acceptance</v>
      </c>
      <c r="D29" s="198" t="str">
        <f>'Beampipe_Vac Work Package'!D16</f>
        <v>Technical Scope: Perform Beampipe/vacuum inspection and acceptance tests.
Work Statement: Receive, inspect and acceptance test all components for this item as appropriate.</v>
      </c>
      <c r="E29" s="51">
        <f>'Beampipe_Vac Work Package'!E16</f>
        <v>10</v>
      </c>
      <c r="F29" s="51">
        <f>'Beampipe_Vac Work Package'!F16</f>
        <v>0</v>
      </c>
      <c r="G29" s="202"/>
      <c r="H29" s="51">
        <f>'Beampipe_Vac Work Package'!H16</f>
        <v>0</v>
      </c>
      <c r="I29" s="202"/>
      <c r="J29" s="204">
        <f>'Beampipe_Vac Work Package'!J16</f>
        <v>0</v>
      </c>
      <c r="K29" s="52">
        <f>'Beampipe_Vac Work Package'!K16</f>
        <v>0</v>
      </c>
      <c r="L29" s="53">
        <f>'Beampipe_Vac Work Package'!L16</f>
        <v>0</v>
      </c>
      <c r="M29" s="202"/>
      <c r="N29" s="51">
        <f>'Beampipe_Vac Work Package'!N16</f>
        <v>16</v>
      </c>
      <c r="O29" s="202"/>
      <c r="P29" s="204">
        <f>'Beampipe_Vac Work Package'!P16</f>
        <v>16</v>
      </c>
      <c r="Q29" s="52">
        <f>'Beampipe_Vac Work Package'!Q16</f>
        <v>0</v>
      </c>
      <c r="R29" s="52">
        <f>'Beampipe_Vac Work Package'!R16</f>
        <v>0</v>
      </c>
      <c r="S29" s="53">
        <f>'Beampipe_Vac Work Package'!S16</f>
        <v>0</v>
      </c>
      <c r="T29" s="202"/>
      <c r="U29" s="51">
        <f>'Beampipe_Vac Work Package'!U16</f>
        <v>8</v>
      </c>
      <c r="V29" s="202"/>
      <c r="W29" s="204">
        <f>'Beampipe_Vac Work Package'!W16</f>
        <v>8</v>
      </c>
      <c r="X29" s="52">
        <f>'Beampipe_Vac Work Package'!X16</f>
        <v>0</v>
      </c>
      <c r="Y29" s="52">
        <f>'Beampipe_Vac Work Package'!Y16</f>
        <v>0</v>
      </c>
      <c r="Z29" s="52">
        <f>'Beampipe_Vac Work Package'!Z16</f>
        <v>0</v>
      </c>
      <c r="AA29" s="52">
        <f>'Beampipe_Vac Work Package'!AA16</f>
        <v>0</v>
      </c>
      <c r="AB29" s="53">
        <f>'Beampipe_Vac Work Package'!AB16</f>
        <v>0</v>
      </c>
      <c r="AC29" s="202"/>
      <c r="AD29" s="51">
        <f>'Beampipe_Vac Work Package'!AD16</f>
        <v>40</v>
      </c>
      <c r="AE29" s="202"/>
      <c r="AF29" s="204">
        <f>'Beampipe_Vac Work Package'!AF16</f>
        <v>0</v>
      </c>
      <c r="AG29" s="52">
        <f>'Beampipe_Vac Work Package'!AG16</f>
        <v>0</v>
      </c>
      <c r="AH29" s="52">
        <f>'Beampipe_Vac Work Package'!AH16</f>
        <v>0</v>
      </c>
      <c r="AI29" s="52">
        <f>'Beampipe_Vac Work Package'!AI16</f>
        <v>0</v>
      </c>
      <c r="AJ29" s="52">
        <f>'Beampipe_Vac Work Package'!AJ16</f>
        <v>0</v>
      </c>
      <c r="AK29" s="52">
        <f>'Beampipe_Vac Work Package'!AK16</f>
        <v>40</v>
      </c>
      <c r="AL29" s="52">
        <f>'Beampipe_Vac Work Package'!AL16</f>
        <v>0</v>
      </c>
      <c r="AM29" s="52">
        <f>'Beampipe_Vac Work Package'!AM16</f>
        <v>0</v>
      </c>
      <c r="AN29" s="53">
        <f>'Beampipe_Vac Work Package'!AN16</f>
        <v>0</v>
      </c>
      <c r="AO29" s="202"/>
      <c r="AP29" s="51">
        <f>'Beampipe_Vac Work Package'!AP16</f>
        <v>0</v>
      </c>
      <c r="AQ29" s="202"/>
      <c r="AR29" s="204">
        <f>'Beampipe_Vac Work Package'!AR16</f>
        <v>0</v>
      </c>
      <c r="AS29" s="52">
        <f>'Beampipe_Vac Work Package'!AS16</f>
        <v>0</v>
      </c>
      <c r="AT29" s="52">
        <f>'Beampipe_Vac Work Package'!AT16</f>
        <v>0</v>
      </c>
      <c r="AU29" s="52">
        <f>'Beampipe_Vac Work Package'!AU16</f>
        <v>0</v>
      </c>
      <c r="AV29" s="53">
        <f>'Beampipe_Vac Work Package'!AV16</f>
        <v>0</v>
      </c>
      <c r="AW29" s="210"/>
      <c r="AX29" s="51">
        <f>'Beampipe_Vac Work Package'!AX16</f>
        <v>0</v>
      </c>
      <c r="AY29" s="210"/>
      <c r="AZ29" s="636">
        <f>'Beampipe_Vac Work Package'!AZ16</f>
        <v>0</v>
      </c>
      <c r="BA29" s="210"/>
      <c r="BB29" s="585">
        <f>'Beampipe_Vac Work Package'!BB16</f>
        <v>0.25</v>
      </c>
      <c r="BC29" s="586">
        <f>'Beampipe_Vac Work Package'!BC16</f>
        <v>0</v>
      </c>
      <c r="BD29" s="210"/>
      <c r="BE29" s="51">
        <f>'Beampipe_Vac Work Package'!BE16</f>
        <v>0</v>
      </c>
      <c r="BF29" s="210"/>
      <c r="BG29" s="204" t="str">
        <f>'Beampipe_Vac Work Package'!BG16</f>
        <v>sPHENIX Engineers, Technicians, Designers and Scientists; effort is well defined/ L4</v>
      </c>
      <c r="BH29" s="53" t="str">
        <f>'Beampipe_Vac Work Package'!BH16</f>
        <v>No Materials required for this task/M1</v>
      </c>
      <c r="BI29" s="210"/>
      <c r="BJ29" s="204">
        <f>'Beampipe_Vac Work Package'!BJ16</f>
        <v>0</v>
      </c>
      <c r="BK29" s="52">
        <f>'Beampipe_Vac Work Package'!BK16</f>
        <v>0</v>
      </c>
      <c r="BL29" s="52">
        <f>'Beampipe_Vac Work Package'!BL16</f>
        <v>16</v>
      </c>
      <c r="BM29" s="52">
        <f>'Beampipe_Vac Work Package'!BM16</f>
        <v>8</v>
      </c>
      <c r="BN29" s="52">
        <f>'Beampipe_Vac Work Package'!BN16</f>
        <v>40</v>
      </c>
      <c r="BO29" s="52">
        <f>'Beampipe_Vac Work Package'!BO16</f>
        <v>0</v>
      </c>
      <c r="BP29" s="53">
        <f>'Beampipe_Vac Work Package'!BP16</f>
        <v>0</v>
      </c>
      <c r="BQ29" s="7"/>
      <c r="BR29" s="603">
        <f>'Beampipe_Vac Work Package'!BR16</f>
        <v>0</v>
      </c>
      <c r="BS29" s="604">
        <f>'Beampipe_Vac Work Package'!BS16</f>
        <v>0</v>
      </c>
      <c r="BT29" s="604">
        <f>'Beampipe_Vac Work Package'!BT16</f>
        <v>1668.8</v>
      </c>
      <c r="BU29" s="604">
        <f>'Beampipe_Vac Work Package'!BU16</f>
        <v>648.79999999999995</v>
      </c>
      <c r="BV29" s="604">
        <f>'Beampipe_Vac Work Package'!BV16</f>
        <v>3244</v>
      </c>
      <c r="BW29" s="604">
        <f>'Beampipe_Vac Work Package'!BW16</f>
        <v>0</v>
      </c>
      <c r="BX29" s="605">
        <f>'Beampipe_Vac Work Package'!BX16</f>
        <v>0</v>
      </c>
      <c r="BZ29" s="515">
        <f t="shared" si="12"/>
        <v>5561.6</v>
      </c>
      <c r="CA29" s="516">
        <f t="shared" si="13"/>
        <v>6952</v>
      </c>
      <c r="CB29" s="517">
        <f t="shared" si="14"/>
        <v>0</v>
      </c>
      <c r="CC29" s="507"/>
      <c r="CD29" s="507"/>
      <c r="CE29" s="507"/>
      <c r="CF29" s="507"/>
    </row>
    <row r="30" spans="2:84" ht="31.8" thickBot="1">
      <c r="B30" s="212" t="str">
        <f>'Beampipe_Vac Work Package'!B17</f>
        <v>S339400</v>
      </c>
      <c r="C30" s="230" t="str">
        <f>'Beampipe_Vac Work Package'!C17</f>
        <v>Beampipe/Vacuum components Ready for Installation</v>
      </c>
      <c r="D30" s="231" t="str">
        <f>'Beampipe_Vac Work Package'!D17</f>
        <v>Milestone</v>
      </c>
      <c r="E30" s="232">
        <f>'Beampipe_Vac Work Package'!E17</f>
        <v>0</v>
      </c>
      <c r="F30" s="232">
        <f>'Beampipe_Vac Work Package'!F17</f>
        <v>0</v>
      </c>
      <c r="G30" s="233"/>
      <c r="H30" s="232">
        <f>'Beampipe_Vac Work Package'!H17</f>
        <v>0</v>
      </c>
      <c r="I30" s="233"/>
      <c r="J30" s="234">
        <f>'Beampipe_Vac Work Package'!J17</f>
        <v>0</v>
      </c>
      <c r="K30" s="235">
        <f>'Beampipe_Vac Work Package'!K17</f>
        <v>0</v>
      </c>
      <c r="L30" s="236">
        <f>'Beampipe_Vac Work Package'!L17</f>
        <v>0</v>
      </c>
      <c r="M30" s="233"/>
      <c r="N30" s="232">
        <f>'Beampipe_Vac Work Package'!N17</f>
        <v>0</v>
      </c>
      <c r="O30" s="233"/>
      <c r="P30" s="234">
        <f>'Beampipe_Vac Work Package'!P17</f>
        <v>0</v>
      </c>
      <c r="Q30" s="235">
        <f>'Beampipe_Vac Work Package'!Q17</f>
        <v>0</v>
      </c>
      <c r="R30" s="235">
        <f>'Beampipe_Vac Work Package'!R17</f>
        <v>0</v>
      </c>
      <c r="S30" s="236">
        <f>'Beampipe_Vac Work Package'!S17</f>
        <v>0</v>
      </c>
      <c r="T30" s="233"/>
      <c r="U30" s="232">
        <f>'Beampipe_Vac Work Package'!U17</f>
        <v>0</v>
      </c>
      <c r="V30" s="233"/>
      <c r="W30" s="234">
        <f>'Beampipe_Vac Work Package'!W17</f>
        <v>0</v>
      </c>
      <c r="X30" s="235">
        <f>'Beampipe_Vac Work Package'!X17</f>
        <v>0</v>
      </c>
      <c r="Y30" s="235">
        <f>'Beampipe_Vac Work Package'!Y17</f>
        <v>0</v>
      </c>
      <c r="Z30" s="235">
        <f>'Beampipe_Vac Work Package'!Z17</f>
        <v>0</v>
      </c>
      <c r="AA30" s="235">
        <f>'Beampipe_Vac Work Package'!AA17</f>
        <v>0</v>
      </c>
      <c r="AB30" s="236">
        <f>'Beampipe_Vac Work Package'!AB17</f>
        <v>0</v>
      </c>
      <c r="AC30" s="233"/>
      <c r="AD30" s="232">
        <f>'Beampipe_Vac Work Package'!AD17</f>
        <v>0</v>
      </c>
      <c r="AE30" s="233"/>
      <c r="AF30" s="234">
        <f>'Beampipe_Vac Work Package'!AF17</f>
        <v>0</v>
      </c>
      <c r="AG30" s="235">
        <f>'Beampipe_Vac Work Package'!AG17</f>
        <v>0</v>
      </c>
      <c r="AH30" s="235">
        <f>'Beampipe_Vac Work Package'!AH17</f>
        <v>0</v>
      </c>
      <c r="AI30" s="235">
        <f>'Beampipe_Vac Work Package'!AI17</f>
        <v>0</v>
      </c>
      <c r="AJ30" s="235">
        <f>'Beampipe_Vac Work Package'!AJ17</f>
        <v>0</v>
      </c>
      <c r="AK30" s="235">
        <f>'Beampipe_Vac Work Package'!AK17</f>
        <v>0</v>
      </c>
      <c r="AL30" s="235">
        <f>'Beampipe_Vac Work Package'!AL17</f>
        <v>0</v>
      </c>
      <c r="AM30" s="235">
        <f>'Beampipe_Vac Work Package'!AM17</f>
        <v>0</v>
      </c>
      <c r="AN30" s="236">
        <f>'Beampipe_Vac Work Package'!AN17</f>
        <v>0</v>
      </c>
      <c r="AO30" s="233"/>
      <c r="AP30" s="232">
        <f>'Beampipe_Vac Work Package'!AP17</f>
        <v>0</v>
      </c>
      <c r="AQ30" s="233"/>
      <c r="AR30" s="234">
        <f>'Beampipe_Vac Work Package'!AR17</f>
        <v>0</v>
      </c>
      <c r="AS30" s="235">
        <f>'Beampipe_Vac Work Package'!AS17</f>
        <v>0</v>
      </c>
      <c r="AT30" s="235">
        <f>'Beampipe_Vac Work Package'!AT17</f>
        <v>0</v>
      </c>
      <c r="AU30" s="235">
        <f>'Beampipe_Vac Work Package'!AU17</f>
        <v>0</v>
      </c>
      <c r="AV30" s="236">
        <f>'Beampipe_Vac Work Package'!AV17</f>
        <v>0</v>
      </c>
      <c r="AW30" s="237"/>
      <c r="AX30" s="232">
        <f>'Beampipe_Vac Work Package'!AX17</f>
        <v>0</v>
      </c>
      <c r="AY30" s="237"/>
      <c r="AZ30" s="637">
        <f>'Beampipe_Vac Work Package'!AZ17</f>
        <v>0</v>
      </c>
      <c r="BA30" s="237"/>
      <c r="BB30" s="587">
        <f>'Beampipe_Vac Work Package'!BB17</f>
        <v>0</v>
      </c>
      <c r="BC30" s="588">
        <f>'Beampipe_Vac Work Package'!BC17</f>
        <v>0</v>
      </c>
      <c r="BD30" s="237"/>
      <c r="BE30" s="232">
        <f>'Beampipe_Vac Work Package'!BE17</f>
        <v>0</v>
      </c>
      <c r="BF30" s="237"/>
      <c r="BG30" s="234" t="str">
        <f>'Beampipe_Vac Work Package'!BG17</f>
        <v>n/a</v>
      </c>
      <c r="BH30" s="236" t="str">
        <f>'Beampipe_Vac Work Package'!BH17</f>
        <v>n/a</v>
      </c>
      <c r="BI30" s="237"/>
      <c r="BJ30" s="234">
        <f>'Beampipe_Vac Work Package'!BJ17</f>
        <v>0</v>
      </c>
      <c r="BK30" s="235">
        <f>'Beampipe_Vac Work Package'!BK17</f>
        <v>0</v>
      </c>
      <c r="BL30" s="235">
        <f>'Beampipe_Vac Work Package'!BL17</f>
        <v>0</v>
      </c>
      <c r="BM30" s="235">
        <f>'Beampipe_Vac Work Package'!BM17</f>
        <v>0</v>
      </c>
      <c r="BN30" s="235">
        <f>'Beampipe_Vac Work Package'!BN17</f>
        <v>0</v>
      </c>
      <c r="BO30" s="235">
        <f>'Beampipe_Vac Work Package'!BO17</f>
        <v>0</v>
      </c>
      <c r="BP30" s="236">
        <f>'Beampipe_Vac Work Package'!BP17</f>
        <v>0</v>
      </c>
      <c r="BQ30" s="7"/>
      <c r="BR30" s="606">
        <f>'Beampipe_Vac Work Package'!BR17</f>
        <v>0</v>
      </c>
      <c r="BS30" s="607">
        <f>'Beampipe_Vac Work Package'!BS17</f>
        <v>0</v>
      </c>
      <c r="BT30" s="607">
        <f>'Beampipe_Vac Work Package'!BT17</f>
        <v>0</v>
      </c>
      <c r="BU30" s="607">
        <f>'Beampipe_Vac Work Package'!BU17</f>
        <v>0</v>
      </c>
      <c r="BV30" s="607">
        <f>'Beampipe_Vac Work Package'!BV17</f>
        <v>0</v>
      </c>
      <c r="BW30" s="607">
        <f>'Beampipe_Vac Work Package'!BW17</f>
        <v>0</v>
      </c>
      <c r="BX30" s="608">
        <f>'Beampipe_Vac Work Package'!BX17</f>
        <v>0</v>
      </c>
      <c r="BZ30" s="624">
        <f t="shared" si="12"/>
        <v>0</v>
      </c>
      <c r="CA30" s="625">
        <f t="shared" si="13"/>
        <v>0</v>
      </c>
      <c r="CB30" s="626">
        <f t="shared" si="14"/>
        <v>0</v>
      </c>
      <c r="CC30" s="507"/>
      <c r="CD30" s="507"/>
      <c r="CE30" s="507"/>
      <c r="CF30" s="507"/>
    </row>
    <row r="31" spans="2:84" ht="18.600000000000001" thickBot="1">
      <c r="B31" s="696" t="str">
        <f>'IR HVAC Work Package'!C4</f>
        <v>2.04.02.03</v>
      </c>
      <c r="C31" s="60" t="str">
        <f>'IR HVAC Work Package'!C5</f>
        <v>IR HVAC Work Package</v>
      </c>
      <c r="D31" s="224"/>
      <c r="E31" s="58"/>
      <c r="F31" s="58"/>
      <c r="G31" s="245"/>
      <c r="H31" s="58"/>
      <c r="I31" s="245"/>
      <c r="J31" s="225"/>
      <c r="K31" s="226"/>
      <c r="L31" s="227"/>
      <c r="M31" s="245"/>
      <c r="N31" s="58"/>
      <c r="O31" s="245"/>
      <c r="P31" s="225"/>
      <c r="Q31" s="226"/>
      <c r="R31" s="226"/>
      <c r="S31" s="227"/>
      <c r="T31" s="245"/>
      <c r="U31" s="58"/>
      <c r="V31" s="245"/>
      <c r="W31" s="225"/>
      <c r="X31" s="226"/>
      <c r="Y31" s="226"/>
      <c r="Z31" s="226"/>
      <c r="AA31" s="226"/>
      <c r="AB31" s="227"/>
      <c r="AC31" s="245"/>
      <c r="AD31" s="58"/>
      <c r="AE31" s="245"/>
      <c r="AF31" s="225"/>
      <c r="AG31" s="226"/>
      <c r="AH31" s="226"/>
      <c r="AI31" s="226"/>
      <c r="AJ31" s="226"/>
      <c r="AK31" s="226"/>
      <c r="AL31" s="226"/>
      <c r="AM31" s="226"/>
      <c r="AN31" s="227"/>
      <c r="AO31" s="245"/>
      <c r="AP31" s="58"/>
      <c r="AQ31" s="245"/>
      <c r="AR31" s="225"/>
      <c r="AS31" s="226"/>
      <c r="AT31" s="226"/>
      <c r="AU31" s="226"/>
      <c r="AV31" s="227"/>
      <c r="AW31" s="59"/>
      <c r="AX31" s="58"/>
      <c r="AY31" s="59"/>
      <c r="AZ31" s="634">
        <f t="shared" ref="AZ31" si="15">SUM(AZ32:AZ41)</f>
        <v>35000</v>
      </c>
      <c r="BA31" s="229"/>
      <c r="BB31" s="581"/>
      <c r="BC31" s="582"/>
      <c r="BD31" s="59"/>
      <c r="BE31" s="58"/>
      <c r="BF31" s="59"/>
      <c r="BG31" s="225"/>
      <c r="BH31" s="227"/>
      <c r="BI31" s="59"/>
      <c r="BJ31" s="959"/>
      <c r="BK31" s="960"/>
      <c r="BL31" s="960"/>
      <c r="BM31" s="960"/>
      <c r="BN31" s="960"/>
      <c r="BO31" s="960"/>
      <c r="BP31" s="961"/>
      <c r="BQ31" s="7"/>
      <c r="BR31" s="618">
        <f>SUM(BR32:BR41)</f>
        <v>0</v>
      </c>
      <c r="BS31" s="619">
        <f t="shared" ref="BS31:BX31" si="16">SUM(BS32:BS41)</f>
        <v>0</v>
      </c>
      <c r="BT31" s="619">
        <f t="shared" si="16"/>
        <v>29203.999999999996</v>
      </c>
      <c r="BU31" s="619">
        <f t="shared" si="16"/>
        <v>10705.199999999999</v>
      </c>
      <c r="BV31" s="619">
        <f t="shared" si="16"/>
        <v>3244</v>
      </c>
      <c r="BW31" s="619">
        <f t="shared" si="16"/>
        <v>0</v>
      </c>
      <c r="BX31" s="620">
        <f t="shared" si="16"/>
        <v>0</v>
      </c>
      <c r="BZ31" s="627">
        <f t="shared" ref="BZ31:CB31" si="17">SUM(BZ32:BZ41)</f>
        <v>43153.2</v>
      </c>
      <c r="CA31" s="628">
        <f t="shared" si="17"/>
        <v>53941.5</v>
      </c>
      <c r="CB31" s="629">
        <f t="shared" si="17"/>
        <v>43750</v>
      </c>
      <c r="CC31" s="507"/>
      <c r="CD31" s="507"/>
      <c r="CE31" s="507"/>
      <c r="CF31" s="507"/>
    </row>
    <row r="32" spans="2:84" ht="31.2">
      <c r="B32" s="213" t="str">
        <f>'IR HVAC Work Package'!B7</f>
        <v>S339600</v>
      </c>
      <c r="C32" s="238" t="str">
        <f>'IR HVAC Work Package'!C7</f>
        <v>Model IR HVAC Thermal Requirements</v>
      </c>
      <c r="D32" s="239" t="str">
        <f>'IR HVAC Work Package'!D7</f>
        <v>Technical Scope: Model IR HVAC Thermal Requirementsls in the IR.
Work Statement: Gather all relevant information from existing PHENIX documentation.</v>
      </c>
      <c r="E32" s="240">
        <f>'IR HVAC Work Package'!E7</f>
        <v>30</v>
      </c>
      <c r="F32" s="240">
        <f>'IR HVAC Work Package'!F7</f>
        <v>0</v>
      </c>
      <c r="G32" s="241"/>
      <c r="H32" s="240">
        <f>'IR HVAC Work Package'!H7</f>
        <v>0</v>
      </c>
      <c r="I32" s="241"/>
      <c r="J32" s="242">
        <f>'IR HVAC Work Package'!J7</f>
        <v>0</v>
      </c>
      <c r="K32" s="243">
        <f>'IR HVAC Work Package'!K7</f>
        <v>0</v>
      </c>
      <c r="L32" s="244">
        <f>'IR HVAC Work Package'!L7</f>
        <v>0</v>
      </c>
      <c r="M32" s="241"/>
      <c r="N32" s="240">
        <f>'IR HVAC Work Package'!N7</f>
        <v>48</v>
      </c>
      <c r="O32" s="241"/>
      <c r="P32" s="242">
        <f>'IR HVAC Work Package'!P7</f>
        <v>48</v>
      </c>
      <c r="Q32" s="243">
        <f>'IR HVAC Work Package'!Q7</f>
        <v>0</v>
      </c>
      <c r="R32" s="243">
        <f>'IR HVAC Work Package'!R7</f>
        <v>0</v>
      </c>
      <c r="S32" s="244">
        <f>'IR HVAC Work Package'!S7</f>
        <v>0</v>
      </c>
      <c r="T32" s="241"/>
      <c r="U32" s="240">
        <f>'IR HVAC Work Package'!U7</f>
        <v>24</v>
      </c>
      <c r="V32" s="241"/>
      <c r="W32" s="242">
        <f>'IR HVAC Work Package'!W7</f>
        <v>0</v>
      </c>
      <c r="X32" s="243">
        <f>'IR HVAC Work Package'!X7</f>
        <v>0</v>
      </c>
      <c r="Y32" s="243">
        <f>'IR HVAC Work Package'!Y7</f>
        <v>0</v>
      </c>
      <c r="Z32" s="243">
        <f>'IR HVAC Work Package'!Z7</f>
        <v>24</v>
      </c>
      <c r="AA32" s="243">
        <f>'IR HVAC Work Package'!AA7</f>
        <v>0</v>
      </c>
      <c r="AB32" s="244">
        <f>'IR HVAC Work Package'!AB7</f>
        <v>0</v>
      </c>
      <c r="AC32" s="241"/>
      <c r="AD32" s="240">
        <f>'IR HVAC Work Package'!AD7</f>
        <v>0</v>
      </c>
      <c r="AE32" s="241"/>
      <c r="AF32" s="242">
        <f>'IR HVAC Work Package'!AF7</f>
        <v>0</v>
      </c>
      <c r="AG32" s="243">
        <f>'IR HVAC Work Package'!AG7</f>
        <v>0</v>
      </c>
      <c r="AH32" s="243">
        <f>'IR HVAC Work Package'!AH7</f>
        <v>0</v>
      </c>
      <c r="AI32" s="243">
        <f>'IR HVAC Work Package'!AI7</f>
        <v>0</v>
      </c>
      <c r="AJ32" s="243">
        <f>'IR HVAC Work Package'!AJ7</f>
        <v>0</v>
      </c>
      <c r="AK32" s="243">
        <f>'IR HVAC Work Package'!AK7</f>
        <v>0</v>
      </c>
      <c r="AL32" s="243">
        <f>'IR HVAC Work Package'!AL7</f>
        <v>0</v>
      </c>
      <c r="AM32" s="243">
        <f>'IR HVAC Work Package'!AM7</f>
        <v>0</v>
      </c>
      <c r="AN32" s="244">
        <f>'IR HVAC Work Package'!AN7</f>
        <v>0</v>
      </c>
      <c r="AO32" s="241"/>
      <c r="AP32" s="240">
        <f>'IR HVAC Work Package'!AP7</f>
        <v>0</v>
      </c>
      <c r="AQ32" s="241"/>
      <c r="AR32" s="242">
        <f>'IR HVAC Work Package'!AR7</f>
        <v>0</v>
      </c>
      <c r="AS32" s="243">
        <f>'IR HVAC Work Package'!AS7</f>
        <v>0</v>
      </c>
      <c r="AT32" s="243">
        <f>'IR HVAC Work Package'!AT7</f>
        <v>0</v>
      </c>
      <c r="AU32" s="243">
        <f>'IR HVAC Work Package'!AU7</f>
        <v>0</v>
      </c>
      <c r="AV32" s="244">
        <f>'IR HVAC Work Package'!AV7</f>
        <v>0</v>
      </c>
      <c r="AW32" s="241"/>
      <c r="AX32" s="240">
        <f>'IR HVAC Work Package'!AX7</f>
        <v>0</v>
      </c>
      <c r="AY32" s="241"/>
      <c r="AZ32" s="635">
        <f>'IR HVAC Work Package'!AZ7</f>
        <v>0</v>
      </c>
      <c r="BA32" s="241"/>
      <c r="BB32" s="583">
        <f>'IR HVAC Work Package'!BB7</f>
        <v>0.25</v>
      </c>
      <c r="BC32" s="584">
        <f>'IR HVAC Work Package'!BC7</f>
        <v>0</v>
      </c>
      <c r="BD32" s="241"/>
      <c r="BE32" s="240">
        <f>'IR HVAC Work Package'!BE7</f>
        <v>0</v>
      </c>
      <c r="BF32" s="241"/>
      <c r="BG32" s="242" t="str">
        <f>'IR HVAC Work Package'!BG7</f>
        <v>sPHENIX Engineers, Technicians, Designers and Scientists; effort is well defined/ L4</v>
      </c>
      <c r="BH32" s="244" t="str">
        <f>'IR HVAC Work Package'!BH7</f>
        <v>No Materials required for this task/M1</v>
      </c>
      <c r="BI32" s="241"/>
      <c r="BJ32" s="242">
        <f>'IR HVAC Work Package'!BJ7</f>
        <v>0</v>
      </c>
      <c r="BK32" s="243">
        <f>'IR HVAC Work Package'!BK7</f>
        <v>0</v>
      </c>
      <c r="BL32" s="243">
        <f>'IR HVAC Work Package'!BL7</f>
        <v>48</v>
      </c>
      <c r="BM32" s="243">
        <f>'IR HVAC Work Package'!BM7</f>
        <v>24</v>
      </c>
      <c r="BN32" s="243">
        <f>'IR HVAC Work Package'!BN7</f>
        <v>0</v>
      </c>
      <c r="BO32" s="243">
        <f>'IR HVAC Work Package'!BO7</f>
        <v>0</v>
      </c>
      <c r="BP32" s="244">
        <f>'IR HVAC Work Package'!BP7</f>
        <v>0</v>
      </c>
      <c r="BQ32" s="7"/>
      <c r="BR32" s="612">
        <f>'IR HVAC Work Package'!BR7</f>
        <v>0</v>
      </c>
      <c r="BS32" s="613">
        <f>'IR HVAC Work Package'!BS7</f>
        <v>0</v>
      </c>
      <c r="BT32" s="613">
        <f>'IR HVAC Work Package'!BT7</f>
        <v>5006.3999999999996</v>
      </c>
      <c r="BU32" s="613">
        <f>'IR HVAC Work Package'!BU7</f>
        <v>1946.3999999999999</v>
      </c>
      <c r="BV32" s="613">
        <f>'IR HVAC Work Package'!BV7</f>
        <v>0</v>
      </c>
      <c r="BW32" s="613">
        <f>'IR HVAC Work Package'!BW7</f>
        <v>0</v>
      </c>
      <c r="BX32" s="614">
        <f>'IR HVAC Work Package'!BX7</f>
        <v>0</v>
      </c>
      <c r="BZ32" s="630">
        <f t="shared" ref="BZ32:BZ41" si="18">SUM(BR32:BX32)</f>
        <v>6952.7999999999993</v>
      </c>
      <c r="CA32" s="631">
        <f t="shared" ref="CA32:CA41" si="19">BZ32*(1+BB32)</f>
        <v>8691</v>
      </c>
      <c r="CB32" s="632">
        <f t="shared" ref="CB32:CB41" si="20">AZ32*(1+BC32)</f>
        <v>0</v>
      </c>
      <c r="CC32" s="507"/>
      <c r="CD32" s="507"/>
      <c r="CE32" s="507"/>
      <c r="CF32" s="507"/>
    </row>
    <row r="33" spans="2:84" ht="31.2">
      <c r="B33" s="195" t="str">
        <f>'IR HVAC Work Package'!B8</f>
        <v>S339700</v>
      </c>
      <c r="C33" s="188" t="str">
        <f>'IR HVAC Work Package'!C8</f>
        <v>Create IR HVAC Layout/schematic drawings &amp; Design specification control documents</v>
      </c>
      <c r="D33" s="198" t="str">
        <f>'IR HVAC Work Package'!D8</f>
        <v>Technical Scope: Create IR HVAC Layout/schematic drawings &amp; Design specifications .
Work Statement: Make appropriate detail drawings for the IR HVAC System.</v>
      </c>
      <c r="E33" s="51">
        <f>'IR HVAC Work Package'!E8</f>
        <v>20</v>
      </c>
      <c r="F33" s="51">
        <f>'IR HVAC Work Package'!F8</f>
        <v>0</v>
      </c>
      <c r="G33" s="202"/>
      <c r="H33" s="51">
        <f>'IR HVAC Work Package'!H8</f>
        <v>0</v>
      </c>
      <c r="I33" s="202"/>
      <c r="J33" s="204">
        <f>'IR HVAC Work Package'!J8</f>
        <v>0</v>
      </c>
      <c r="K33" s="52">
        <f>'IR HVAC Work Package'!K8</f>
        <v>0</v>
      </c>
      <c r="L33" s="53">
        <f>'IR HVAC Work Package'!L8</f>
        <v>0</v>
      </c>
      <c r="M33" s="202"/>
      <c r="N33" s="51">
        <f>'IR HVAC Work Package'!N8</f>
        <v>32</v>
      </c>
      <c r="O33" s="202"/>
      <c r="P33" s="204">
        <f>'IR HVAC Work Package'!P8</f>
        <v>32</v>
      </c>
      <c r="Q33" s="52">
        <f>'IR HVAC Work Package'!Q8</f>
        <v>0</v>
      </c>
      <c r="R33" s="52">
        <f>'IR HVAC Work Package'!R8</f>
        <v>0</v>
      </c>
      <c r="S33" s="53">
        <f>'IR HVAC Work Package'!S8</f>
        <v>0</v>
      </c>
      <c r="T33" s="202"/>
      <c r="U33" s="51">
        <f>'IR HVAC Work Package'!U8</f>
        <v>8</v>
      </c>
      <c r="V33" s="202"/>
      <c r="W33" s="204">
        <f>'IR HVAC Work Package'!W8</f>
        <v>0</v>
      </c>
      <c r="X33" s="52">
        <f>'IR HVAC Work Package'!X8</f>
        <v>0</v>
      </c>
      <c r="Y33" s="52">
        <f>'IR HVAC Work Package'!Y8</f>
        <v>0</v>
      </c>
      <c r="Z33" s="52">
        <f>'IR HVAC Work Package'!Z8</f>
        <v>8</v>
      </c>
      <c r="AA33" s="52">
        <f>'IR HVAC Work Package'!AA8</f>
        <v>0</v>
      </c>
      <c r="AB33" s="53">
        <f>'IR HVAC Work Package'!AB8</f>
        <v>0</v>
      </c>
      <c r="AC33" s="202"/>
      <c r="AD33" s="51">
        <f>'IR HVAC Work Package'!AD8</f>
        <v>0</v>
      </c>
      <c r="AE33" s="202"/>
      <c r="AF33" s="204">
        <f>'IR HVAC Work Package'!AF8</f>
        <v>0</v>
      </c>
      <c r="AG33" s="52">
        <f>'IR HVAC Work Package'!AG8</f>
        <v>0</v>
      </c>
      <c r="AH33" s="52">
        <f>'IR HVAC Work Package'!AH8</f>
        <v>0</v>
      </c>
      <c r="AI33" s="52">
        <f>'IR HVAC Work Package'!AI8</f>
        <v>0</v>
      </c>
      <c r="AJ33" s="52">
        <f>'IR HVAC Work Package'!AJ8</f>
        <v>0</v>
      </c>
      <c r="AK33" s="52">
        <f>'IR HVAC Work Package'!AK8</f>
        <v>0</v>
      </c>
      <c r="AL33" s="52">
        <f>'IR HVAC Work Package'!AL8</f>
        <v>0</v>
      </c>
      <c r="AM33" s="52">
        <f>'IR HVAC Work Package'!AM8</f>
        <v>0</v>
      </c>
      <c r="AN33" s="53">
        <f>'IR HVAC Work Package'!AN8</f>
        <v>0</v>
      </c>
      <c r="AO33" s="202"/>
      <c r="AP33" s="51">
        <f>'IR HVAC Work Package'!AP8</f>
        <v>0</v>
      </c>
      <c r="AQ33" s="202"/>
      <c r="AR33" s="204">
        <f>'IR HVAC Work Package'!AR8</f>
        <v>0</v>
      </c>
      <c r="AS33" s="52">
        <f>'IR HVAC Work Package'!AS8</f>
        <v>0</v>
      </c>
      <c r="AT33" s="52">
        <f>'IR HVAC Work Package'!AT8</f>
        <v>0</v>
      </c>
      <c r="AU33" s="52">
        <f>'IR HVAC Work Package'!AU8</f>
        <v>0</v>
      </c>
      <c r="AV33" s="53">
        <f>'IR HVAC Work Package'!AV8</f>
        <v>0</v>
      </c>
      <c r="AW33" s="202"/>
      <c r="AX33" s="51">
        <f>'IR HVAC Work Package'!AX8</f>
        <v>0</v>
      </c>
      <c r="AY33" s="202"/>
      <c r="AZ33" s="636">
        <f>'IR HVAC Work Package'!AZ8</f>
        <v>0</v>
      </c>
      <c r="BA33" s="202"/>
      <c r="BB33" s="585">
        <f>'IR HVAC Work Package'!BB8</f>
        <v>0.25</v>
      </c>
      <c r="BC33" s="586">
        <f>'IR HVAC Work Package'!BC8</f>
        <v>0</v>
      </c>
      <c r="BD33" s="202"/>
      <c r="BE33" s="51">
        <f>'IR HVAC Work Package'!BE8</f>
        <v>0</v>
      </c>
      <c r="BF33" s="202"/>
      <c r="BG33" s="204" t="str">
        <f>'IR HVAC Work Package'!BG8</f>
        <v>sPHENIX Engineers, Technicians, Designers and Scientists; effort is well defined/ L4</v>
      </c>
      <c r="BH33" s="53" t="str">
        <f>'IR HVAC Work Package'!BH8</f>
        <v>No Materials required for this task/M1</v>
      </c>
      <c r="BI33" s="202"/>
      <c r="BJ33" s="204">
        <f>'IR HVAC Work Package'!BJ8</f>
        <v>0</v>
      </c>
      <c r="BK33" s="52">
        <f>'IR HVAC Work Package'!BK8</f>
        <v>0</v>
      </c>
      <c r="BL33" s="52">
        <f>'IR HVAC Work Package'!BL8</f>
        <v>32</v>
      </c>
      <c r="BM33" s="52">
        <f>'IR HVAC Work Package'!BM8</f>
        <v>8</v>
      </c>
      <c r="BN33" s="52">
        <f>'IR HVAC Work Package'!BN8</f>
        <v>0</v>
      </c>
      <c r="BO33" s="52">
        <f>'IR HVAC Work Package'!BO8</f>
        <v>0</v>
      </c>
      <c r="BP33" s="53">
        <f>'IR HVAC Work Package'!BP8</f>
        <v>0</v>
      </c>
      <c r="BQ33" s="7"/>
      <c r="BR33" s="603">
        <f>'IR HVAC Work Package'!BR8</f>
        <v>0</v>
      </c>
      <c r="BS33" s="604">
        <f>'IR HVAC Work Package'!BS8</f>
        <v>0</v>
      </c>
      <c r="BT33" s="604">
        <f>'IR HVAC Work Package'!BT8</f>
        <v>3337.6</v>
      </c>
      <c r="BU33" s="604">
        <f>'IR HVAC Work Package'!BU8</f>
        <v>648.79999999999995</v>
      </c>
      <c r="BV33" s="604">
        <f>'IR HVAC Work Package'!BV8</f>
        <v>0</v>
      </c>
      <c r="BW33" s="604">
        <f>'IR HVAC Work Package'!BW8</f>
        <v>0</v>
      </c>
      <c r="BX33" s="605">
        <f>'IR HVAC Work Package'!BX8</f>
        <v>0</v>
      </c>
      <c r="BZ33" s="515">
        <f t="shared" si="18"/>
        <v>3986.3999999999996</v>
      </c>
      <c r="CA33" s="516">
        <f t="shared" si="19"/>
        <v>4983</v>
      </c>
      <c r="CB33" s="517">
        <f t="shared" si="20"/>
        <v>0</v>
      </c>
      <c r="CC33" s="507"/>
      <c r="CD33" s="507"/>
      <c r="CE33" s="507"/>
      <c r="CF33" s="507"/>
    </row>
    <row r="34" spans="2:84" ht="31.2">
      <c r="B34" s="195" t="str">
        <f>'IR HVAC Work Package'!B9</f>
        <v>S339800</v>
      </c>
      <c r="C34" s="188" t="str">
        <f>'IR HVAC Work Package'!C9</f>
        <v>Review IR HVAC Design/Safety</v>
      </c>
      <c r="D34" s="198" t="str">
        <f>'IR HVAC Work Package'!D9</f>
        <v>Technical Scope: Review IR HVAC Design/Safety criteria.
Work Statement: Prepare documents and presentations as appropriate for review by CAD Safety Committee.</v>
      </c>
      <c r="E34" s="51">
        <f>'IR HVAC Work Package'!E9</f>
        <v>5</v>
      </c>
      <c r="F34" s="51">
        <f>'IR HVAC Work Package'!F9</f>
        <v>0</v>
      </c>
      <c r="G34" s="202"/>
      <c r="H34" s="51">
        <f>'IR HVAC Work Package'!H9</f>
        <v>0</v>
      </c>
      <c r="I34" s="202"/>
      <c r="J34" s="204">
        <f>'IR HVAC Work Package'!J9</f>
        <v>0</v>
      </c>
      <c r="K34" s="52">
        <f>'IR HVAC Work Package'!K9</f>
        <v>0</v>
      </c>
      <c r="L34" s="53">
        <f>'IR HVAC Work Package'!L9</f>
        <v>0</v>
      </c>
      <c r="M34" s="202"/>
      <c r="N34" s="51">
        <f>'IR HVAC Work Package'!N9</f>
        <v>8</v>
      </c>
      <c r="O34" s="202"/>
      <c r="P34" s="204">
        <f>'IR HVAC Work Package'!P9</f>
        <v>8</v>
      </c>
      <c r="Q34" s="52">
        <f>'IR HVAC Work Package'!Q9</f>
        <v>0</v>
      </c>
      <c r="R34" s="52">
        <f>'IR HVAC Work Package'!R9</f>
        <v>0</v>
      </c>
      <c r="S34" s="53">
        <f>'IR HVAC Work Package'!S9</f>
        <v>0</v>
      </c>
      <c r="T34" s="202"/>
      <c r="U34" s="51">
        <f>'IR HVAC Work Package'!U9</f>
        <v>4</v>
      </c>
      <c r="V34" s="202"/>
      <c r="W34" s="204">
        <f>'IR HVAC Work Package'!W9</f>
        <v>0</v>
      </c>
      <c r="X34" s="52">
        <f>'IR HVAC Work Package'!X9</f>
        <v>0</v>
      </c>
      <c r="Y34" s="52">
        <f>'IR HVAC Work Package'!Y9</f>
        <v>0</v>
      </c>
      <c r="Z34" s="52">
        <f>'IR HVAC Work Package'!Z9</f>
        <v>4</v>
      </c>
      <c r="AA34" s="52">
        <f>'IR HVAC Work Package'!AA9</f>
        <v>0</v>
      </c>
      <c r="AB34" s="53">
        <f>'IR HVAC Work Package'!AB9</f>
        <v>0</v>
      </c>
      <c r="AC34" s="202"/>
      <c r="AD34" s="51">
        <f>'IR HVAC Work Package'!AD9</f>
        <v>0</v>
      </c>
      <c r="AE34" s="202"/>
      <c r="AF34" s="204">
        <f>'IR HVAC Work Package'!AF9</f>
        <v>0</v>
      </c>
      <c r="AG34" s="52">
        <f>'IR HVAC Work Package'!AG9</f>
        <v>0</v>
      </c>
      <c r="AH34" s="52">
        <f>'IR HVAC Work Package'!AH9</f>
        <v>0</v>
      </c>
      <c r="AI34" s="52">
        <f>'IR HVAC Work Package'!AI9</f>
        <v>0</v>
      </c>
      <c r="AJ34" s="52">
        <f>'IR HVAC Work Package'!AJ9</f>
        <v>0</v>
      </c>
      <c r="AK34" s="52">
        <f>'IR HVAC Work Package'!AK9</f>
        <v>0</v>
      </c>
      <c r="AL34" s="52">
        <f>'IR HVAC Work Package'!AL9</f>
        <v>0</v>
      </c>
      <c r="AM34" s="52">
        <f>'IR HVAC Work Package'!AM9</f>
        <v>0</v>
      </c>
      <c r="AN34" s="53">
        <f>'IR HVAC Work Package'!AN9</f>
        <v>0</v>
      </c>
      <c r="AO34" s="202"/>
      <c r="AP34" s="51">
        <f>'IR HVAC Work Package'!AP9</f>
        <v>0</v>
      </c>
      <c r="AQ34" s="202"/>
      <c r="AR34" s="204">
        <f>'IR HVAC Work Package'!AR9</f>
        <v>0</v>
      </c>
      <c r="AS34" s="52">
        <f>'IR HVAC Work Package'!AS9</f>
        <v>0</v>
      </c>
      <c r="AT34" s="52">
        <f>'IR HVAC Work Package'!AT9</f>
        <v>0</v>
      </c>
      <c r="AU34" s="52">
        <f>'IR HVAC Work Package'!AU9</f>
        <v>0</v>
      </c>
      <c r="AV34" s="53">
        <f>'IR HVAC Work Package'!AV9</f>
        <v>0</v>
      </c>
      <c r="AW34" s="202"/>
      <c r="AX34" s="51">
        <f>'IR HVAC Work Package'!AX9</f>
        <v>0</v>
      </c>
      <c r="AY34" s="202"/>
      <c r="AZ34" s="636">
        <f>'IR HVAC Work Package'!AZ9</f>
        <v>0</v>
      </c>
      <c r="BA34" s="202"/>
      <c r="BB34" s="585">
        <f>'IR HVAC Work Package'!BB9</f>
        <v>0.25</v>
      </c>
      <c r="BC34" s="586">
        <f>'IR HVAC Work Package'!BC9</f>
        <v>0</v>
      </c>
      <c r="BD34" s="202"/>
      <c r="BE34" s="51">
        <f>'IR HVAC Work Package'!BE9</f>
        <v>0</v>
      </c>
      <c r="BF34" s="202"/>
      <c r="BG34" s="204" t="str">
        <f>'IR HVAC Work Package'!BG9</f>
        <v>sPHENIX Engineers, Technicians, Designers and Scientists; effort is well defined/ L4</v>
      </c>
      <c r="BH34" s="53" t="str">
        <f>'IR HVAC Work Package'!BH9</f>
        <v>No Materials required for this task/M1</v>
      </c>
      <c r="BI34" s="202"/>
      <c r="BJ34" s="204">
        <f>'IR HVAC Work Package'!BJ9</f>
        <v>0</v>
      </c>
      <c r="BK34" s="52">
        <f>'IR HVAC Work Package'!BK9</f>
        <v>0</v>
      </c>
      <c r="BL34" s="52">
        <f>'IR HVAC Work Package'!BL9</f>
        <v>8</v>
      </c>
      <c r="BM34" s="52">
        <f>'IR HVAC Work Package'!BM9</f>
        <v>4</v>
      </c>
      <c r="BN34" s="52">
        <f>'IR HVAC Work Package'!BN9</f>
        <v>0</v>
      </c>
      <c r="BO34" s="52">
        <f>'IR HVAC Work Package'!BO9</f>
        <v>0</v>
      </c>
      <c r="BP34" s="53">
        <f>'IR HVAC Work Package'!BP9</f>
        <v>0</v>
      </c>
      <c r="BQ34" s="7"/>
      <c r="BR34" s="603">
        <f>'IR HVAC Work Package'!BR9</f>
        <v>0</v>
      </c>
      <c r="BS34" s="604">
        <f>'IR HVAC Work Package'!BS9</f>
        <v>0</v>
      </c>
      <c r="BT34" s="604">
        <f>'IR HVAC Work Package'!BT9</f>
        <v>834.4</v>
      </c>
      <c r="BU34" s="604">
        <f>'IR HVAC Work Package'!BU9</f>
        <v>324.39999999999998</v>
      </c>
      <c r="BV34" s="604">
        <f>'IR HVAC Work Package'!BV9</f>
        <v>0</v>
      </c>
      <c r="BW34" s="604">
        <f>'IR HVAC Work Package'!BW9</f>
        <v>0</v>
      </c>
      <c r="BX34" s="605">
        <f>'IR HVAC Work Package'!BX9</f>
        <v>0</v>
      </c>
      <c r="BZ34" s="515">
        <f t="shared" si="18"/>
        <v>1158.8</v>
      </c>
      <c r="CA34" s="516">
        <f t="shared" si="19"/>
        <v>1448.5</v>
      </c>
      <c r="CB34" s="517">
        <f t="shared" si="20"/>
        <v>0</v>
      </c>
      <c r="CC34" s="507"/>
      <c r="CD34" s="507"/>
      <c r="CE34" s="507"/>
      <c r="CF34" s="507"/>
    </row>
    <row r="35" spans="2:84" ht="31.2">
      <c r="B35" s="195" t="str">
        <f>'IR HVAC Work Package'!B10</f>
        <v>S339900</v>
      </c>
      <c r="C35" s="188" t="str">
        <f>'IR HVAC Work Package'!C10</f>
        <v>Address Action Items froml IR HVAC Design &amp; Safety Reviews</v>
      </c>
      <c r="D35" s="198" t="str">
        <f>'IR HVAC Work Package'!D10</f>
        <v>Technical Scope: Address Action Items from IR HVAC Design &amp; Safety Reviews
Work Statement: Evaluate committee action items and address appropriately.</v>
      </c>
      <c r="E35" s="51">
        <f>'IR HVAC Work Package'!E10</f>
        <v>10</v>
      </c>
      <c r="F35" s="51">
        <f>'IR HVAC Work Package'!F10</f>
        <v>0</v>
      </c>
      <c r="G35" s="202"/>
      <c r="H35" s="51">
        <f>'IR HVAC Work Package'!H10</f>
        <v>0</v>
      </c>
      <c r="I35" s="202"/>
      <c r="J35" s="204">
        <f>'IR HVAC Work Package'!J10</f>
        <v>0</v>
      </c>
      <c r="K35" s="52">
        <f>'IR HVAC Work Package'!K10</f>
        <v>0</v>
      </c>
      <c r="L35" s="53">
        <f>'IR HVAC Work Package'!L10</f>
        <v>0</v>
      </c>
      <c r="M35" s="202"/>
      <c r="N35" s="51">
        <f>'IR HVAC Work Package'!N10</f>
        <v>16</v>
      </c>
      <c r="O35" s="202"/>
      <c r="P35" s="204">
        <f>'IR HVAC Work Package'!P10</f>
        <v>16</v>
      </c>
      <c r="Q35" s="52">
        <f>'IR HVAC Work Package'!Q10</f>
        <v>0</v>
      </c>
      <c r="R35" s="52">
        <f>'IR HVAC Work Package'!R10</f>
        <v>0</v>
      </c>
      <c r="S35" s="53">
        <f>'IR HVAC Work Package'!S10</f>
        <v>0</v>
      </c>
      <c r="T35" s="202"/>
      <c r="U35" s="51">
        <f>'IR HVAC Work Package'!U10</f>
        <v>8</v>
      </c>
      <c r="V35" s="202"/>
      <c r="W35" s="204">
        <f>'IR HVAC Work Package'!W10</f>
        <v>0</v>
      </c>
      <c r="X35" s="52">
        <f>'IR HVAC Work Package'!X10</f>
        <v>0</v>
      </c>
      <c r="Y35" s="52">
        <f>'IR HVAC Work Package'!Y10</f>
        <v>0</v>
      </c>
      <c r="Z35" s="52">
        <f>'IR HVAC Work Package'!Z10</f>
        <v>8</v>
      </c>
      <c r="AA35" s="52">
        <f>'IR HVAC Work Package'!AA10</f>
        <v>0</v>
      </c>
      <c r="AB35" s="53">
        <f>'IR HVAC Work Package'!AB10</f>
        <v>0</v>
      </c>
      <c r="AC35" s="202"/>
      <c r="AD35" s="51">
        <f>'IR HVAC Work Package'!AD10</f>
        <v>0</v>
      </c>
      <c r="AE35" s="202"/>
      <c r="AF35" s="204">
        <f>'IR HVAC Work Package'!AF10</f>
        <v>0</v>
      </c>
      <c r="AG35" s="52">
        <f>'IR HVAC Work Package'!AG10</f>
        <v>0</v>
      </c>
      <c r="AH35" s="52">
        <f>'IR HVAC Work Package'!AH10</f>
        <v>0</v>
      </c>
      <c r="AI35" s="52">
        <f>'IR HVAC Work Package'!AI10</f>
        <v>0</v>
      </c>
      <c r="AJ35" s="52">
        <f>'IR HVAC Work Package'!AJ10</f>
        <v>0</v>
      </c>
      <c r="AK35" s="52">
        <f>'IR HVAC Work Package'!AK10</f>
        <v>0</v>
      </c>
      <c r="AL35" s="52">
        <f>'IR HVAC Work Package'!AL10</f>
        <v>0</v>
      </c>
      <c r="AM35" s="52">
        <f>'IR HVAC Work Package'!AM10</f>
        <v>0</v>
      </c>
      <c r="AN35" s="53">
        <f>'IR HVAC Work Package'!AN10</f>
        <v>0</v>
      </c>
      <c r="AO35" s="202"/>
      <c r="AP35" s="51">
        <f>'IR HVAC Work Package'!AP10</f>
        <v>0</v>
      </c>
      <c r="AQ35" s="202"/>
      <c r="AR35" s="204">
        <f>'IR HVAC Work Package'!AR10</f>
        <v>0</v>
      </c>
      <c r="AS35" s="52">
        <f>'IR HVAC Work Package'!AS10</f>
        <v>0</v>
      </c>
      <c r="AT35" s="52">
        <f>'IR HVAC Work Package'!AT10</f>
        <v>0</v>
      </c>
      <c r="AU35" s="52">
        <f>'IR HVAC Work Package'!AU10</f>
        <v>0</v>
      </c>
      <c r="AV35" s="53">
        <f>'IR HVAC Work Package'!AV10</f>
        <v>0</v>
      </c>
      <c r="AW35" s="202"/>
      <c r="AX35" s="51">
        <f>'IR HVAC Work Package'!AX10</f>
        <v>0</v>
      </c>
      <c r="AY35" s="202"/>
      <c r="AZ35" s="636">
        <f>'IR HVAC Work Package'!AZ10</f>
        <v>0</v>
      </c>
      <c r="BA35" s="202"/>
      <c r="BB35" s="585">
        <f>'IR HVAC Work Package'!BB10</f>
        <v>0.25</v>
      </c>
      <c r="BC35" s="586">
        <f>'IR HVAC Work Package'!BC10</f>
        <v>0</v>
      </c>
      <c r="BD35" s="202"/>
      <c r="BE35" s="51">
        <f>'IR HVAC Work Package'!BE10</f>
        <v>0</v>
      </c>
      <c r="BF35" s="202"/>
      <c r="BG35" s="204" t="str">
        <f>'IR HVAC Work Package'!BG10</f>
        <v>sPHENIX Engineers, Technicians, Designers and Scientists; effort is well defined/ L4</v>
      </c>
      <c r="BH35" s="53" t="str">
        <f>'IR HVAC Work Package'!BH10</f>
        <v>No Materials required for this task/M1</v>
      </c>
      <c r="BI35" s="202"/>
      <c r="BJ35" s="204">
        <f>'IR HVAC Work Package'!BJ10</f>
        <v>0</v>
      </c>
      <c r="BK35" s="52">
        <f>'IR HVAC Work Package'!BK10</f>
        <v>0</v>
      </c>
      <c r="BL35" s="52">
        <f>'IR HVAC Work Package'!BL10</f>
        <v>16</v>
      </c>
      <c r="BM35" s="52">
        <f>'IR HVAC Work Package'!BM10</f>
        <v>8</v>
      </c>
      <c r="BN35" s="52">
        <f>'IR HVAC Work Package'!BN10</f>
        <v>0</v>
      </c>
      <c r="BO35" s="52">
        <f>'IR HVAC Work Package'!BO10</f>
        <v>0</v>
      </c>
      <c r="BP35" s="53">
        <f>'IR HVAC Work Package'!BP10</f>
        <v>0</v>
      </c>
      <c r="BQ35" s="7"/>
      <c r="BR35" s="603">
        <f>'IR HVAC Work Package'!BR10</f>
        <v>0</v>
      </c>
      <c r="BS35" s="604">
        <f>'IR HVAC Work Package'!BS10</f>
        <v>0</v>
      </c>
      <c r="BT35" s="604">
        <f>'IR HVAC Work Package'!BT10</f>
        <v>1668.8</v>
      </c>
      <c r="BU35" s="604">
        <f>'IR HVAC Work Package'!BU10</f>
        <v>648.79999999999995</v>
      </c>
      <c r="BV35" s="604">
        <f>'IR HVAC Work Package'!BV10</f>
        <v>0</v>
      </c>
      <c r="BW35" s="604">
        <f>'IR HVAC Work Package'!BW10</f>
        <v>0</v>
      </c>
      <c r="BX35" s="605">
        <f>'IR HVAC Work Package'!BX10</f>
        <v>0</v>
      </c>
      <c r="BZ35" s="515">
        <f t="shared" si="18"/>
        <v>2317.6</v>
      </c>
      <c r="CA35" s="516">
        <f t="shared" si="19"/>
        <v>2897</v>
      </c>
      <c r="CB35" s="517">
        <f t="shared" si="20"/>
        <v>0</v>
      </c>
      <c r="CC35" s="507"/>
      <c r="CD35" s="507"/>
      <c r="CE35" s="507"/>
      <c r="CF35" s="507"/>
    </row>
    <row r="36" spans="2:84" ht="31.2">
      <c r="B36" s="195" t="str">
        <f>'IR HVAC Work Package'!B11</f>
        <v>S340000</v>
      </c>
      <c r="C36" s="188" t="str">
        <f>'IR HVAC Work Package'!C11</f>
        <v>Design/Safety Reviews Complete, IR HVAC Components  Released for Production</v>
      </c>
      <c r="D36" s="198" t="str">
        <f>'IR HVAC Work Package'!D11</f>
        <v>Milestone</v>
      </c>
      <c r="E36" s="51">
        <f>'IR HVAC Work Package'!E11</f>
        <v>0</v>
      </c>
      <c r="F36" s="51">
        <f>'IR HVAC Work Package'!F11</f>
        <v>0</v>
      </c>
      <c r="G36" s="202"/>
      <c r="H36" s="51">
        <f>'IR HVAC Work Package'!H11</f>
        <v>0</v>
      </c>
      <c r="I36" s="202"/>
      <c r="J36" s="204">
        <f>'IR HVAC Work Package'!J11</f>
        <v>0</v>
      </c>
      <c r="K36" s="52">
        <f>'IR HVAC Work Package'!K11</f>
        <v>0</v>
      </c>
      <c r="L36" s="53">
        <f>'IR HVAC Work Package'!L11</f>
        <v>0</v>
      </c>
      <c r="M36" s="202"/>
      <c r="N36" s="51">
        <f>'IR HVAC Work Package'!N11</f>
        <v>0</v>
      </c>
      <c r="O36" s="202"/>
      <c r="P36" s="204">
        <f>'IR HVAC Work Package'!P11</f>
        <v>0</v>
      </c>
      <c r="Q36" s="52">
        <f>'IR HVAC Work Package'!Q11</f>
        <v>0</v>
      </c>
      <c r="R36" s="52">
        <f>'IR HVAC Work Package'!R11</f>
        <v>0</v>
      </c>
      <c r="S36" s="53">
        <f>'IR HVAC Work Package'!S11</f>
        <v>0</v>
      </c>
      <c r="T36" s="202"/>
      <c r="U36" s="51">
        <f>'IR HVAC Work Package'!U11</f>
        <v>0</v>
      </c>
      <c r="V36" s="202"/>
      <c r="W36" s="204">
        <f>'IR HVAC Work Package'!W11</f>
        <v>0</v>
      </c>
      <c r="X36" s="52">
        <f>'IR HVAC Work Package'!X11</f>
        <v>0</v>
      </c>
      <c r="Y36" s="52">
        <f>'IR HVAC Work Package'!Y11</f>
        <v>0</v>
      </c>
      <c r="Z36" s="52">
        <f>'IR HVAC Work Package'!Z11</f>
        <v>0</v>
      </c>
      <c r="AA36" s="52">
        <f>'IR HVAC Work Package'!AA11</f>
        <v>0</v>
      </c>
      <c r="AB36" s="53">
        <f>'IR HVAC Work Package'!AB11</f>
        <v>0</v>
      </c>
      <c r="AC36" s="202"/>
      <c r="AD36" s="51">
        <f>'IR HVAC Work Package'!AD11</f>
        <v>0</v>
      </c>
      <c r="AE36" s="202"/>
      <c r="AF36" s="204">
        <f>'IR HVAC Work Package'!AF11</f>
        <v>0</v>
      </c>
      <c r="AG36" s="52">
        <f>'IR HVAC Work Package'!AG11</f>
        <v>0</v>
      </c>
      <c r="AH36" s="52">
        <f>'IR HVAC Work Package'!AH11</f>
        <v>0</v>
      </c>
      <c r="AI36" s="52">
        <f>'IR HVAC Work Package'!AI11</f>
        <v>0</v>
      </c>
      <c r="AJ36" s="52">
        <f>'IR HVAC Work Package'!AJ11</f>
        <v>0</v>
      </c>
      <c r="AK36" s="52">
        <f>'IR HVAC Work Package'!AK11</f>
        <v>0</v>
      </c>
      <c r="AL36" s="52">
        <f>'IR HVAC Work Package'!AL11</f>
        <v>0</v>
      </c>
      <c r="AM36" s="52">
        <f>'IR HVAC Work Package'!AM11</f>
        <v>0</v>
      </c>
      <c r="AN36" s="53">
        <f>'IR HVAC Work Package'!AN11</f>
        <v>0</v>
      </c>
      <c r="AO36" s="202"/>
      <c r="AP36" s="51">
        <f>'IR HVAC Work Package'!AP11</f>
        <v>0</v>
      </c>
      <c r="AQ36" s="202"/>
      <c r="AR36" s="204">
        <f>'IR HVAC Work Package'!AR11</f>
        <v>0</v>
      </c>
      <c r="AS36" s="52">
        <f>'IR HVAC Work Package'!AS11</f>
        <v>0</v>
      </c>
      <c r="AT36" s="52">
        <f>'IR HVAC Work Package'!AT11</f>
        <v>0</v>
      </c>
      <c r="AU36" s="52">
        <f>'IR HVAC Work Package'!AU11</f>
        <v>0</v>
      </c>
      <c r="AV36" s="53">
        <f>'IR HVAC Work Package'!AV11</f>
        <v>0</v>
      </c>
      <c r="AW36" s="202"/>
      <c r="AX36" s="51">
        <f>'IR HVAC Work Package'!AX11</f>
        <v>0</v>
      </c>
      <c r="AY36" s="202"/>
      <c r="AZ36" s="636">
        <f>'IR HVAC Work Package'!AZ11</f>
        <v>0</v>
      </c>
      <c r="BA36" s="202"/>
      <c r="BB36" s="585">
        <f>'IR HVAC Work Package'!BB11</f>
        <v>0</v>
      </c>
      <c r="BC36" s="586">
        <f>'IR HVAC Work Package'!BC11</f>
        <v>0</v>
      </c>
      <c r="BD36" s="202"/>
      <c r="BE36" s="51">
        <f>'IR HVAC Work Package'!BE11</f>
        <v>0</v>
      </c>
      <c r="BF36" s="202"/>
      <c r="BG36" s="204" t="str">
        <f>'IR HVAC Work Package'!BG11</f>
        <v>n/a</v>
      </c>
      <c r="BH36" s="53" t="str">
        <f>'IR HVAC Work Package'!BH11</f>
        <v>n/a</v>
      </c>
      <c r="BI36" s="202"/>
      <c r="BJ36" s="204">
        <f>'IR HVAC Work Package'!BJ11</f>
        <v>0</v>
      </c>
      <c r="BK36" s="52">
        <f>'IR HVAC Work Package'!BK11</f>
        <v>0</v>
      </c>
      <c r="BL36" s="52">
        <f>'IR HVAC Work Package'!BL11</f>
        <v>0</v>
      </c>
      <c r="BM36" s="52">
        <f>'IR HVAC Work Package'!BM11</f>
        <v>0</v>
      </c>
      <c r="BN36" s="52">
        <f>'IR HVAC Work Package'!BN11</f>
        <v>0</v>
      </c>
      <c r="BO36" s="52">
        <f>'IR HVAC Work Package'!BO11</f>
        <v>0</v>
      </c>
      <c r="BP36" s="53">
        <f>'IR HVAC Work Package'!BP11</f>
        <v>0</v>
      </c>
      <c r="BQ36" s="7"/>
      <c r="BR36" s="603">
        <f>'IR HVAC Work Package'!BR11</f>
        <v>0</v>
      </c>
      <c r="BS36" s="604">
        <f>'IR HVAC Work Package'!BS11</f>
        <v>0</v>
      </c>
      <c r="BT36" s="604">
        <f>'IR HVAC Work Package'!BT11</f>
        <v>0</v>
      </c>
      <c r="BU36" s="604">
        <f>'IR HVAC Work Package'!BU11</f>
        <v>0</v>
      </c>
      <c r="BV36" s="604">
        <f>'IR HVAC Work Package'!BV11</f>
        <v>0</v>
      </c>
      <c r="BW36" s="604">
        <f>'IR HVAC Work Package'!BW11</f>
        <v>0</v>
      </c>
      <c r="BX36" s="605">
        <f>'IR HVAC Work Package'!BX11</f>
        <v>0</v>
      </c>
      <c r="BZ36" s="515">
        <f t="shared" si="18"/>
        <v>0</v>
      </c>
      <c r="CA36" s="516">
        <f t="shared" si="19"/>
        <v>0</v>
      </c>
      <c r="CB36" s="517">
        <f t="shared" si="20"/>
        <v>0</v>
      </c>
      <c r="CC36" s="507"/>
      <c r="CD36" s="507"/>
      <c r="CE36" s="507"/>
      <c r="CF36" s="507"/>
    </row>
    <row r="37" spans="2:84" ht="46.8">
      <c r="B37" s="195" t="str">
        <f>'IR HVAC Work Package'!B12</f>
        <v>S340100</v>
      </c>
      <c r="C37" s="188" t="str">
        <f>'IR HVAC Work Package'!C12</f>
        <v xml:space="preserve">Prepare IR HVAC Components Procurement Package(s) </v>
      </c>
      <c r="D37" s="198" t="str">
        <f>'IR HVAC Work Package'!D12</f>
        <v>Technical Scope: Technical Scope: Prepare the procurement package for the IR HVAC Components Procurement Package(s). 
Work Statement: Prepare bid documents and initiate procurement of components.</v>
      </c>
      <c r="E37" s="51">
        <f>'IR HVAC Work Package'!E12</f>
        <v>20</v>
      </c>
      <c r="F37" s="51">
        <f>'IR HVAC Work Package'!F12</f>
        <v>0</v>
      </c>
      <c r="G37" s="202"/>
      <c r="H37" s="51">
        <f>'IR HVAC Work Package'!H12</f>
        <v>0</v>
      </c>
      <c r="I37" s="202"/>
      <c r="J37" s="204">
        <f>'IR HVAC Work Package'!J12</f>
        <v>0</v>
      </c>
      <c r="K37" s="52">
        <f>'IR HVAC Work Package'!K12</f>
        <v>0</v>
      </c>
      <c r="L37" s="53">
        <f>'IR HVAC Work Package'!L12</f>
        <v>0</v>
      </c>
      <c r="M37" s="202"/>
      <c r="N37" s="51">
        <f>'IR HVAC Work Package'!N12</f>
        <v>32</v>
      </c>
      <c r="O37" s="202"/>
      <c r="P37" s="204">
        <f>'IR HVAC Work Package'!P12</f>
        <v>32</v>
      </c>
      <c r="Q37" s="52">
        <f>'IR HVAC Work Package'!Q12</f>
        <v>0</v>
      </c>
      <c r="R37" s="52">
        <f>'IR HVAC Work Package'!R12</f>
        <v>0</v>
      </c>
      <c r="S37" s="53">
        <f>'IR HVAC Work Package'!S12</f>
        <v>0</v>
      </c>
      <c r="T37" s="202"/>
      <c r="U37" s="51">
        <f>'IR HVAC Work Package'!U12</f>
        <v>16</v>
      </c>
      <c r="V37" s="202"/>
      <c r="W37" s="204">
        <f>'IR HVAC Work Package'!W12</f>
        <v>0</v>
      </c>
      <c r="X37" s="52">
        <f>'IR HVAC Work Package'!X12</f>
        <v>0</v>
      </c>
      <c r="Y37" s="52">
        <f>'IR HVAC Work Package'!Y12</f>
        <v>0</v>
      </c>
      <c r="Z37" s="52">
        <f>'IR HVAC Work Package'!Z12</f>
        <v>16</v>
      </c>
      <c r="AA37" s="52">
        <f>'IR HVAC Work Package'!AA12</f>
        <v>0</v>
      </c>
      <c r="AB37" s="53">
        <f>'IR HVAC Work Package'!AB12</f>
        <v>0</v>
      </c>
      <c r="AC37" s="202"/>
      <c r="AD37" s="51">
        <f>'IR HVAC Work Package'!AD12</f>
        <v>0</v>
      </c>
      <c r="AE37" s="202"/>
      <c r="AF37" s="204">
        <f>'IR HVAC Work Package'!AF12</f>
        <v>0</v>
      </c>
      <c r="AG37" s="52">
        <f>'IR HVAC Work Package'!AG12</f>
        <v>0</v>
      </c>
      <c r="AH37" s="52">
        <f>'IR HVAC Work Package'!AH12</f>
        <v>0</v>
      </c>
      <c r="AI37" s="52">
        <f>'IR HVAC Work Package'!AI12</f>
        <v>0</v>
      </c>
      <c r="AJ37" s="52">
        <f>'IR HVAC Work Package'!AJ12</f>
        <v>0</v>
      </c>
      <c r="AK37" s="52">
        <f>'IR HVAC Work Package'!AK12</f>
        <v>0</v>
      </c>
      <c r="AL37" s="52">
        <f>'IR HVAC Work Package'!AL12</f>
        <v>0</v>
      </c>
      <c r="AM37" s="52">
        <f>'IR HVAC Work Package'!AM12</f>
        <v>0</v>
      </c>
      <c r="AN37" s="53">
        <f>'IR HVAC Work Package'!AN12</f>
        <v>0</v>
      </c>
      <c r="AO37" s="202"/>
      <c r="AP37" s="51">
        <f>'IR HVAC Work Package'!AP12</f>
        <v>0</v>
      </c>
      <c r="AQ37" s="202"/>
      <c r="AR37" s="204">
        <f>'IR HVAC Work Package'!AR12</f>
        <v>0</v>
      </c>
      <c r="AS37" s="52">
        <f>'IR HVAC Work Package'!AS12</f>
        <v>0</v>
      </c>
      <c r="AT37" s="52">
        <f>'IR HVAC Work Package'!AT12</f>
        <v>0</v>
      </c>
      <c r="AU37" s="52">
        <f>'IR HVAC Work Package'!AU12</f>
        <v>0</v>
      </c>
      <c r="AV37" s="53">
        <f>'IR HVAC Work Package'!AV12</f>
        <v>0</v>
      </c>
      <c r="AW37" s="202"/>
      <c r="AX37" s="51">
        <f>'IR HVAC Work Package'!AX12</f>
        <v>0</v>
      </c>
      <c r="AY37" s="202"/>
      <c r="AZ37" s="636">
        <f>'IR HVAC Work Package'!AZ12</f>
        <v>0</v>
      </c>
      <c r="BA37" s="202"/>
      <c r="BB37" s="585">
        <f>'IR HVAC Work Package'!BB12</f>
        <v>0.25</v>
      </c>
      <c r="BC37" s="586">
        <f>'IR HVAC Work Package'!BC12</f>
        <v>0</v>
      </c>
      <c r="BD37" s="202"/>
      <c r="BE37" s="51">
        <f>'IR HVAC Work Package'!BE12</f>
        <v>0</v>
      </c>
      <c r="BF37" s="202"/>
      <c r="BG37" s="204" t="str">
        <f>'IR HVAC Work Package'!BG12</f>
        <v>sPHENIX Engineers, Technicians, Designers and Scientists; effort is well defined/ L4</v>
      </c>
      <c r="BH37" s="53" t="str">
        <f>'IR HVAC Work Package'!BH12</f>
        <v>No Materials required for this task/M1</v>
      </c>
      <c r="BI37" s="202"/>
      <c r="BJ37" s="204">
        <f>'IR HVAC Work Package'!BJ12</f>
        <v>0</v>
      </c>
      <c r="BK37" s="52">
        <f>'IR HVAC Work Package'!BK12</f>
        <v>0</v>
      </c>
      <c r="BL37" s="52">
        <f>'IR HVAC Work Package'!BL12</f>
        <v>32</v>
      </c>
      <c r="BM37" s="52">
        <f>'IR HVAC Work Package'!BM12</f>
        <v>16</v>
      </c>
      <c r="BN37" s="52">
        <f>'IR HVAC Work Package'!BN12</f>
        <v>0</v>
      </c>
      <c r="BO37" s="52">
        <f>'IR HVAC Work Package'!BO12</f>
        <v>0</v>
      </c>
      <c r="BP37" s="53">
        <f>'IR HVAC Work Package'!BP12</f>
        <v>0</v>
      </c>
      <c r="BQ37" s="7"/>
      <c r="BR37" s="603">
        <f>'IR HVAC Work Package'!BR12</f>
        <v>0</v>
      </c>
      <c r="BS37" s="604">
        <f>'IR HVAC Work Package'!BS12</f>
        <v>0</v>
      </c>
      <c r="BT37" s="604">
        <f>'IR HVAC Work Package'!BT12</f>
        <v>3337.6</v>
      </c>
      <c r="BU37" s="604">
        <f>'IR HVAC Work Package'!BU12</f>
        <v>1297.5999999999999</v>
      </c>
      <c r="BV37" s="604">
        <f>'IR HVAC Work Package'!BV12</f>
        <v>0</v>
      </c>
      <c r="BW37" s="604">
        <f>'IR HVAC Work Package'!BW12</f>
        <v>0</v>
      </c>
      <c r="BX37" s="605">
        <f>'IR HVAC Work Package'!BX12</f>
        <v>0</v>
      </c>
      <c r="BZ37" s="515">
        <f t="shared" si="18"/>
        <v>4635.2</v>
      </c>
      <c r="CA37" s="516">
        <f t="shared" si="19"/>
        <v>5794</v>
      </c>
      <c r="CB37" s="517">
        <f t="shared" si="20"/>
        <v>0</v>
      </c>
      <c r="CC37" s="507"/>
      <c r="CD37" s="507"/>
      <c r="CE37" s="507"/>
      <c r="CF37" s="507"/>
    </row>
    <row r="38" spans="2:84" ht="31.2">
      <c r="B38" s="195" t="str">
        <f>'IR HVAC Work Package'!B13</f>
        <v>S340200</v>
      </c>
      <c r="C38" s="188" t="str">
        <f>'IR HVAC Work Package'!C13</f>
        <v>Evaluate &amp; Process IR HVACComponents  Bids</v>
      </c>
      <c r="D38" s="198" t="str">
        <f>'IR HVAC Work Package'!D13</f>
        <v>Technical Scope: Evaluate &amp; Process IR HVAC Components  Bids.
Work Statement: Evaluate endor bids, select vendor, place contract with vendor.</v>
      </c>
      <c r="E38" s="51">
        <f>'IR HVAC Work Package'!E13</f>
        <v>20</v>
      </c>
      <c r="F38" s="51">
        <f>'IR HVAC Work Package'!F13</f>
        <v>0</v>
      </c>
      <c r="G38" s="202"/>
      <c r="H38" s="51">
        <f>'IR HVAC Work Package'!H13</f>
        <v>0</v>
      </c>
      <c r="I38" s="202"/>
      <c r="J38" s="204">
        <f>'IR HVAC Work Package'!J13</f>
        <v>0</v>
      </c>
      <c r="K38" s="52">
        <f>'IR HVAC Work Package'!K13</f>
        <v>0</v>
      </c>
      <c r="L38" s="53">
        <f>'IR HVAC Work Package'!L13</f>
        <v>0</v>
      </c>
      <c r="M38" s="202"/>
      <c r="N38" s="51">
        <f>'IR HVAC Work Package'!N13</f>
        <v>32</v>
      </c>
      <c r="O38" s="202"/>
      <c r="P38" s="204">
        <f>'IR HVAC Work Package'!P13</f>
        <v>32</v>
      </c>
      <c r="Q38" s="52">
        <f>'IR HVAC Work Package'!Q13</f>
        <v>0</v>
      </c>
      <c r="R38" s="52">
        <f>'IR HVAC Work Package'!R13</f>
        <v>0</v>
      </c>
      <c r="S38" s="53">
        <f>'IR HVAC Work Package'!S13</f>
        <v>0</v>
      </c>
      <c r="T38" s="202"/>
      <c r="U38" s="51">
        <f>'IR HVAC Work Package'!U13</f>
        <v>16</v>
      </c>
      <c r="V38" s="202"/>
      <c r="W38" s="204">
        <f>'IR HVAC Work Package'!W13</f>
        <v>0</v>
      </c>
      <c r="X38" s="52">
        <f>'IR HVAC Work Package'!X13</f>
        <v>0</v>
      </c>
      <c r="Y38" s="52">
        <f>'IR HVAC Work Package'!Y13</f>
        <v>0</v>
      </c>
      <c r="Z38" s="52">
        <f>'IR HVAC Work Package'!Z13</f>
        <v>16</v>
      </c>
      <c r="AA38" s="52">
        <f>'IR HVAC Work Package'!AA13</f>
        <v>0</v>
      </c>
      <c r="AB38" s="53">
        <f>'IR HVAC Work Package'!AB13</f>
        <v>0</v>
      </c>
      <c r="AC38" s="202"/>
      <c r="AD38" s="51">
        <f>'IR HVAC Work Package'!AD13</f>
        <v>0</v>
      </c>
      <c r="AE38" s="202"/>
      <c r="AF38" s="204">
        <f>'IR HVAC Work Package'!AF13</f>
        <v>0</v>
      </c>
      <c r="AG38" s="52">
        <f>'IR HVAC Work Package'!AG13</f>
        <v>0</v>
      </c>
      <c r="AH38" s="52">
        <f>'IR HVAC Work Package'!AH13</f>
        <v>0</v>
      </c>
      <c r="AI38" s="52">
        <f>'IR HVAC Work Package'!AI13</f>
        <v>0</v>
      </c>
      <c r="AJ38" s="52">
        <f>'IR HVAC Work Package'!AJ13</f>
        <v>0</v>
      </c>
      <c r="AK38" s="52">
        <f>'IR HVAC Work Package'!AK13</f>
        <v>0</v>
      </c>
      <c r="AL38" s="52">
        <f>'IR HVAC Work Package'!AL13</f>
        <v>0</v>
      </c>
      <c r="AM38" s="52">
        <f>'IR HVAC Work Package'!AM13</f>
        <v>0</v>
      </c>
      <c r="AN38" s="53">
        <f>'IR HVAC Work Package'!AN13</f>
        <v>0</v>
      </c>
      <c r="AO38" s="202"/>
      <c r="AP38" s="51">
        <f>'IR HVAC Work Package'!AP13</f>
        <v>0</v>
      </c>
      <c r="AQ38" s="202"/>
      <c r="AR38" s="204">
        <f>'IR HVAC Work Package'!AR13</f>
        <v>0</v>
      </c>
      <c r="AS38" s="52">
        <f>'IR HVAC Work Package'!AS13</f>
        <v>0</v>
      </c>
      <c r="AT38" s="52">
        <f>'IR HVAC Work Package'!AT13</f>
        <v>0</v>
      </c>
      <c r="AU38" s="52">
        <f>'IR HVAC Work Package'!AU13</f>
        <v>0</v>
      </c>
      <c r="AV38" s="53">
        <f>'IR HVAC Work Package'!AV13</f>
        <v>0</v>
      </c>
      <c r="AW38" s="202"/>
      <c r="AX38" s="51">
        <f>'IR HVAC Work Package'!AX13</f>
        <v>0</v>
      </c>
      <c r="AY38" s="202"/>
      <c r="AZ38" s="636">
        <f>'IR HVAC Work Package'!AZ13</f>
        <v>0</v>
      </c>
      <c r="BA38" s="202"/>
      <c r="BB38" s="585">
        <f>'IR HVAC Work Package'!BB13</f>
        <v>0.25</v>
      </c>
      <c r="BC38" s="586">
        <f>'IR HVAC Work Package'!BC13</f>
        <v>0</v>
      </c>
      <c r="BD38" s="202"/>
      <c r="BE38" s="51">
        <f>'IR HVAC Work Package'!BE13</f>
        <v>0</v>
      </c>
      <c r="BF38" s="202"/>
      <c r="BG38" s="204" t="str">
        <f>'IR HVAC Work Package'!BG13</f>
        <v>sPHENIX Engineers, Technicians, Designers and Scientists; effort is well defined/ L4</v>
      </c>
      <c r="BH38" s="53" t="str">
        <f>'IR HVAC Work Package'!BH13</f>
        <v>No Materials required for this task/M1</v>
      </c>
      <c r="BI38" s="202"/>
      <c r="BJ38" s="204">
        <f>'IR HVAC Work Package'!BJ13</f>
        <v>0</v>
      </c>
      <c r="BK38" s="52">
        <f>'IR HVAC Work Package'!BK13</f>
        <v>0</v>
      </c>
      <c r="BL38" s="52">
        <f>'IR HVAC Work Package'!BL13</f>
        <v>32</v>
      </c>
      <c r="BM38" s="52">
        <f>'IR HVAC Work Package'!BM13</f>
        <v>16</v>
      </c>
      <c r="BN38" s="52">
        <f>'IR HVAC Work Package'!BN13</f>
        <v>0</v>
      </c>
      <c r="BO38" s="52">
        <f>'IR HVAC Work Package'!BO13</f>
        <v>0</v>
      </c>
      <c r="BP38" s="53">
        <f>'IR HVAC Work Package'!BP13</f>
        <v>0</v>
      </c>
      <c r="BQ38" s="7"/>
      <c r="BR38" s="603">
        <f>'IR HVAC Work Package'!BR13</f>
        <v>0</v>
      </c>
      <c r="BS38" s="604">
        <f>'IR HVAC Work Package'!BS13</f>
        <v>0</v>
      </c>
      <c r="BT38" s="604">
        <f>'IR HVAC Work Package'!BT13</f>
        <v>3337.6</v>
      </c>
      <c r="BU38" s="604">
        <f>'IR HVAC Work Package'!BU13</f>
        <v>1297.5999999999999</v>
      </c>
      <c r="BV38" s="604">
        <f>'IR HVAC Work Package'!BV13</f>
        <v>0</v>
      </c>
      <c r="BW38" s="604">
        <f>'IR HVAC Work Package'!BW13</f>
        <v>0</v>
      </c>
      <c r="BX38" s="605">
        <f>'IR HVAC Work Package'!BX13</f>
        <v>0</v>
      </c>
      <c r="BZ38" s="515">
        <f t="shared" si="18"/>
        <v>4635.2</v>
      </c>
      <c r="CA38" s="516">
        <f t="shared" si="19"/>
        <v>5794</v>
      </c>
      <c r="CB38" s="517">
        <f t="shared" si="20"/>
        <v>0</v>
      </c>
      <c r="CC38" s="507"/>
      <c r="CD38" s="507"/>
      <c r="CE38" s="507"/>
      <c r="CF38" s="507"/>
    </row>
    <row r="39" spans="2:84" ht="46.8">
      <c r="B39" s="195" t="str">
        <f>'IR HVAC Work Package'!B14</f>
        <v>S340300 /S339500</v>
      </c>
      <c r="C39" s="188" t="str">
        <f>'IR HVAC Work Package'!C14</f>
        <v>Procure &amp; Deliver IR HVAC Components (leadtime and fabrication included)</v>
      </c>
      <c r="D39" s="198" t="str">
        <f>'IR HVAC Work Package'!D14</f>
        <v>Technical Scope: Procure &amp; Deliver IR HVAC Components (leadtime and fabrication included).
Work Statement: Track and manage the procurement of all components for this item.</v>
      </c>
      <c r="E39" s="51">
        <f>'IR HVAC Work Package'!E14</f>
        <v>60</v>
      </c>
      <c r="F39" s="51">
        <f>'IR HVAC Work Package'!F14</f>
        <v>0</v>
      </c>
      <c r="G39" s="202"/>
      <c r="H39" s="51">
        <f>'IR HVAC Work Package'!H14</f>
        <v>0</v>
      </c>
      <c r="I39" s="202"/>
      <c r="J39" s="204">
        <f>'IR HVAC Work Package'!J14</f>
        <v>0</v>
      </c>
      <c r="K39" s="52">
        <f>'IR HVAC Work Package'!K14</f>
        <v>0</v>
      </c>
      <c r="L39" s="53">
        <f>'IR HVAC Work Package'!L14</f>
        <v>0</v>
      </c>
      <c r="M39" s="202"/>
      <c r="N39" s="51">
        <f>'IR HVAC Work Package'!N14</f>
        <v>96</v>
      </c>
      <c r="O39" s="202"/>
      <c r="P39" s="204">
        <f>'IR HVAC Work Package'!P14</f>
        <v>96</v>
      </c>
      <c r="Q39" s="52">
        <f>'IR HVAC Work Package'!Q14</f>
        <v>0</v>
      </c>
      <c r="R39" s="52">
        <f>'IR HVAC Work Package'!R14</f>
        <v>0</v>
      </c>
      <c r="S39" s="53">
        <f>'IR HVAC Work Package'!S14</f>
        <v>0</v>
      </c>
      <c r="T39" s="202"/>
      <c r="U39" s="51">
        <f>'IR HVAC Work Package'!U14</f>
        <v>48</v>
      </c>
      <c r="V39" s="202"/>
      <c r="W39" s="204">
        <f>'IR HVAC Work Package'!W14</f>
        <v>0</v>
      </c>
      <c r="X39" s="52">
        <f>'IR HVAC Work Package'!X14</f>
        <v>0</v>
      </c>
      <c r="Y39" s="52">
        <f>'IR HVAC Work Package'!Y14</f>
        <v>0</v>
      </c>
      <c r="Z39" s="52">
        <f>'IR HVAC Work Package'!Z14</f>
        <v>48</v>
      </c>
      <c r="AA39" s="52">
        <f>'IR HVAC Work Package'!AA14</f>
        <v>0</v>
      </c>
      <c r="AB39" s="53">
        <f>'IR HVAC Work Package'!AB14</f>
        <v>0</v>
      </c>
      <c r="AC39" s="202"/>
      <c r="AD39" s="51">
        <f>'IR HVAC Work Package'!AD14</f>
        <v>0</v>
      </c>
      <c r="AE39" s="202"/>
      <c r="AF39" s="204">
        <f>'IR HVAC Work Package'!AF14</f>
        <v>0</v>
      </c>
      <c r="AG39" s="52">
        <f>'IR HVAC Work Package'!AG14</f>
        <v>0</v>
      </c>
      <c r="AH39" s="52">
        <f>'IR HVAC Work Package'!AH14</f>
        <v>0</v>
      </c>
      <c r="AI39" s="52">
        <f>'IR HVAC Work Package'!AI14</f>
        <v>0</v>
      </c>
      <c r="AJ39" s="52">
        <f>'IR HVAC Work Package'!AJ14</f>
        <v>0</v>
      </c>
      <c r="AK39" s="52">
        <f>'IR HVAC Work Package'!AK14</f>
        <v>0</v>
      </c>
      <c r="AL39" s="52">
        <f>'IR HVAC Work Package'!AL14</f>
        <v>0</v>
      </c>
      <c r="AM39" s="52">
        <f>'IR HVAC Work Package'!AM14</f>
        <v>0</v>
      </c>
      <c r="AN39" s="53">
        <f>'IR HVAC Work Package'!AN14</f>
        <v>0</v>
      </c>
      <c r="AO39" s="202"/>
      <c r="AP39" s="51">
        <f>'IR HVAC Work Package'!AP14</f>
        <v>0</v>
      </c>
      <c r="AQ39" s="202"/>
      <c r="AR39" s="204">
        <f>'IR HVAC Work Package'!AR14</f>
        <v>0</v>
      </c>
      <c r="AS39" s="52">
        <f>'IR HVAC Work Package'!AS14</f>
        <v>0</v>
      </c>
      <c r="AT39" s="52">
        <f>'IR HVAC Work Package'!AT14</f>
        <v>0</v>
      </c>
      <c r="AU39" s="52">
        <f>'IR HVAC Work Package'!AU14</f>
        <v>0</v>
      </c>
      <c r="AV39" s="53">
        <f>'IR HVAC Work Package'!AV14</f>
        <v>0</v>
      </c>
      <c r="AW39" s="202"/>
      <c r="AX39" s="51">
        <f>'IR HVAC Work Package'!AX14</f>
        <v>0</v>
      </c>
      <c r="AY39" s="202"/>
      <c r="AZ39" s="636">
        <f>'IR HVAC Work Package'!AZ14</f>
        <v>35000</v>
      </c>
      <c r="BA39" s="202"/>
      <c r="BB39" s="585">
        <f>'IR HVAC Work Package'!BB14</f>
        <v>0.25</v>
      </c>
      <c r="BC39" s="586">
        <f>'IR HVAC Work Package'!BC14</f>
        <v>0.25</v>
      </c>
      <c r="BD39" s="202"/>
      <c r="BE39" s="51" t="str">
        <f>'IR HVAC Work Package'!BE14</f>
        <v>Too early in design phase for a detailed cost analysis, but based on similar requirements in PHENIX and assuming repurposing of much of the equipment, $35K seems reasonable</v>
      </c>
      <c r="BF39" s="202"/>
      <c r="BG39" s="204" t="str">
        <f>'IR HVAC Work Package'!BG14</f>
        <v>sPHENIX Engineers, Technicians, Designers and Scientists; effort is well defined/ L4</v>
      </c>
      <c r="BH39" s="53" t="str">
        <f>'IR HVAC Work Package'!BH14</f>
        <v xml:space="preserve">Rough order of magnitude estimate, but the work is fairly predictable based on similar previous projects. 25% estimate uncertainty is reasonable./M4 </v>
      </c>
      <c r="BI39" s="202"/>
      <c r="BJ39" s="204">
        <f>'IR HVAC Work Package'!BJ14</f>
        <v>0</v>
      </c>
      <c r="BK39" s="52">
        <f>'IR HVAC Work Package'!BK14</f>
        <v>0</v>
      </c>
      <c r="BL39" s="52">
        <f>'IR HVAC Work Package'!BL14</f>
        <v>96</v>
      </c>
      <c r="BM39" s="52">
        <f>'IR HVAC Work Package'!BM14</f>
        <v>48</v>
      </c>
      <c r="BN39" s="52">
        <f>'IR HVAC Work Package'!BN14</f>
        <v>0</v>
      </c>
      <c r="BO39" s="52">
        <f>'IR HVAC Work Package'!BO14</f>
        <v>0</v>
      </c>
      <c r="BP39" s="53">
        <f>'IR HVAC Work Package'!BP14</f>
        <v>0</v>
      </c>
      <c r="BQ39" s="7"/>
      <c r="BR39" s="603">
        <f>'IR HVAC Work Package'!BR14</f>
        <v>0</v>
      </c>
      <c r="BS39" s="604">
        <f>'IR HVAC Work Package'!BS14</f>
        <v>0</v>
      </c>
      <c r="BT39" s="604">
        <f>'IR HVAC Work Package'!BT14</f>
        <v>10012.799999999999</v>
      </c>
      <c r="BU39" s="604">
        <f>'IR HVAC Work Package'!BU14</f>
        <v>3892.7999999999997</v>
      </c>
      <c r="BV39" s="604">
        <f>'IR HVAC Work Package'!BV14</f>
        <v>0</v>
      </c>
      <c r="BW39" s="604">
        <f>'IR HVAC Work Package'!BW14</f>
        <v>0</v>
      </c>
      <c r="BX39" s="605">
        <f>'IR HVAC Work Package'!BX14</f>
        <v>0</v>
      </c>
      <c r="BZ39" s="515">
        <f t="shared" si="18"/>
        <v>13905.599999999999</v>
      </c>
      <c r="CA39" s="516">
        <f t="shared" si="19"/>
        <v>17382</v>
      </c>
      <c r="CB39" s="517">
        <f t="shared" si="20"/>
        <v>43750</v>
      </c>
      <c r="CC39" s="507"/>
      <c r="CD39" s="507"/>
      <c r="CE39" s="507"/>
      <c r="CF39" s="507"/>
    </row>
    <row r="40" spans="2:84" ht="31.2">
      <c r="B40" s="195" t="str">
        <f>'IR HVAC Work Package'!B15</f>
        <v>S340400</v>
      </c>
      <c r="C40" s="188" t="str">
        <f>'IR HVAC Work Package'!C15</f>
        <v>Perform IR HVAC Components Acceptance</v>
      </c>
      <c r="D40" s="198" t="str">
        <f>'IR HVAC Work Package'!D15</f>
        <v>Technical Scope: Perform IR HVAC Components Acceptance tests.
Work Statement: Receive, inspect and acceptance test all components for this item as appropriate.</v>
      </c>
      <c r="E40" s="51">
        <f>'IR HVAC Work Package'!E15</f>
        <v>10</v>
      </c>
      <c r="F40" s="51">
        <f>'IR HVAC Work Package'!F15</f>
        <v>0</v>
      </c>
      <c r="G40" s="202"/>
      <c r="H40" s="51">
        <f>'IR HVAC Work Package'!H15</f>
        <v>0</v>
      </c>
      <c r="I40" s="202"/>
      <c r="J40" s="204">
        <f>'IR HVAC Work Package'!J15</f>
        <v>0</v>
      </c>
      <c r="K40" s="52">
        <f>'IR HVAC Work Package'!K15</f>
        <v>0</v>
      </c>
      <c r="L40" s="53">
        <f>'IR HVAC Work Package'!L15</f>
        <v>0</v>
      </c>
      <c r="M40" s="202"/>
      <c r="N40" s="51">
        <f>'IR HVAC Work Package'!N15</f>
        <v>16</v>
      </c>
      <c r="O40" s="202"/>
      <c r="P40" s="204">
        <f>'IR HVAC Work Package'!P15</f>
        <v>16</v>
      </c>
      <c r="Q40" s="52">
        <f>'IR HVAC Work Package'!Q15</f>
        <v>0</v>
      </c>
      <c r="R40" s="52">
        <f>'IR HVAC Work Package'!R15</f>
        <v>0</v>
      </c>
      <c r="S40" s="53">
        <f>'IR HVAC Work Package'!S15</f>
        <v>0</v>
      </c>
      <c r="T40" s="202"/>
      <c r="U40" s="51">
        <f>'IR HVAC Work Package'!U15</f>
        <v>8</v>
      </c>
      <c r="V40" s="202"/>
      <c r="W40" s="204">
        <f>'IR HVAC Work Package'!W15</f>
        <v>0</v>
      </c>
      <c r="X40" s="52">
        <f>'IR HVAC Work Package'!X15</f>
        <v>0</v>
      </c>
      <c r="Y40" s="52">
        <f>'IR HVAC Work Package'!Y15</f>
        <v>0</v>
      </c>
      <c r="Z40" s="52">
        <f>'IR HVAC Work Package'!Z15</f>
        <v>8</v>
      </c>
      <c r="AA40" s="52">
        <f>'IR HVAC Work Package'!AA15</f>
        <v>0</v>
      </c>
      <c r="AB40" s="53">
        <f>'IR HVAC Work Package'!AB15</f>
        <v>0</v>
      </c>
      <c r="AC40" s="202"/>
      <c r="AD40" s="51">
        <f>'IR HVAC Work Package'!AD15</f>
        <v>40</v>
      </c>
      <c r="AE40" s="202"/>
      <c r="AF40" s="204">
        <f>'IR HVAC Work Package'!AF15</f>
        <v>0</v>
      </c>
      <c r="AG40" s="52">
        <f>'IR HVAC Work Package'!AG15</f>
        <v>0</v>
      </c>
      <c r="AH40" s="52">
        <f>'IR HVAC Work Package'!AH15</f>
        <v>0</v>
      </c>
      <c r="AI40" s="52">
        <f>'IR HVAC Work Package'!AI15</f>
        <v>40</v>
      </c>
      <c r="AJ40" s="52">
        <f>'IR HVAC Work Package'!AJ15</f>
        <v>0</v>
      </c>
      <c r="AK40" s="52">
        <f>'IR HVAC Work Package'!AK15</f>
        <v>0</v>
      </c>
      <c r="AL40" s="52">
        <f>'IR HVAC Work Package'!AL15</f>
        <v>0</v>
      </c>
      <c r="AM40" s="52">
        <f>'IR HVAC Work Package'!AM15</f>
        <v>0</v>
      </c>
      <c r="AN40" s="53">
        <f>'IR HVAC Work Package'!AN15</f>
        <v>0</v>
      </c>
      <c r="AO40" s="202"/>
      <c r="AP40" s="51">
        <f>'IR HVAC Work Package'!AP15</f>
        <v>0</v>
      </c>
      <c r="AQ40" s="202"/>
      <c r="AR40" s="204">
        <f>'IR HVAC Work Package'!AR15</f>
        <v>0</v>
      </c>
      <c r="AS40" s="52">
        <f>'IR HVAC Work Package'!AS15</f>
        <v>0</v>
      </c>
      <c r="AT40" s="52">
        <f>'IR HVAC Work Package'!AT15</f>
        <v>0</v>
      </c>
      <c r="AU40" s="52">
        <f>'IR HVAC Work Package'!AU15</f>
        <v>0</v>
      </c>
      <c r="AV40" s="53">
        <f>'IR HVAC Work Package'!AV15</f>
        <v>0</v>
      </c>
      <c r="AW40" s="202"/>
      <c r="AX40" s="51">
        <f>'IR HVAC Work Package'!AX15</f>
        <v>0</v>
      </c>
      <c r="AY40" s="202"/>
      <c r="AZ40" s="636">
        <f>'IR HVAC Work Package'!AZ15</f>
        <v>0</v>
      </c>
      <c r="BA40" s="202"/>
      <c r="BB40" s="585">
        <f>'IR HVAC Work Package'!BB15</f>
        <v>0.25</v>
      </c>
      <c r="BC40" s="586">
        <f>'IR HVAC Work Package'!BC15</f>
        <v>0</v>
      </c>
      <c r="BD40" s="202"/>
      <c r="BE40" s="51">
        <f>'IR HVAC Work Package'!BE15</f>
        <v>0</v>
      </c>
      <c r="BF40" s="202"/>
      <c r="BG40" s="204" t="str">
        <f>'IR HVAC Work Package'!BG15</f>
        <v>sPHENIX Engineers, Technicians, Designers and Scientists; effort is well defined/ L4</v>
      </c>
      <c r="BH40" s="53" t="str">
        <f>'IR HVAC Work Package'!BH15</f>
        <v>No Materials required for this task/M1</v>
      </c>
      <c r="BI40" s="202"/>
      <c r="BJ40" s="204">
        <f>'IR HVAC Work Package'!BJ15</f>
        <v>0</v>
      </c>
      <c r="BK40" s="52">
        <f>'IR HVAC Work Package'!BK15</f>
        <v>0</v>
      </c>
      <c r="BL40" s="52">
        <f>'IR HVAC Work Package'!BL15</f>
        <v>16</v>
      </c>
      <c r="BM40" s="52">
        <f>'IR HVAC Work Package'!BM15</f>
        <v>8</v>
      </c>
      <c r="BN40" s="52">
        <f>'IR HVAC Work Package'!BN15</f>
        <v>40</v>
      </c>
      <c r="BO40" s="52">
        <f>'IR HVAC Work Package'!BO15</f>
        <v>0</v>
      </c>
      <c r="BP40" s="53">
        <f>'IR HVAC Work Package'!BP15</f>
        <v>0</v>
      </c>
      <c r="BQ40" s="7"/>
      <c r="BR40" s="603">
        <f>'IR HVAC Work Package'!BR15</f>
        <v>0</v>
      </c>
      <c r="BS40" s="604">
        <f>'IR HVAC Work Package'!BS15</f>
        <v>0</v>
      </c>
      <c r="BT40" s="604">
        <f>'IR HVAC Work Package'!BT15</f>
        <v>1668.8</v>
      </c>
      <c r="BU40" s="604">
        <f>'IR HVAC Work Package'!BU15</f>
        <v>648.79999999999995</v>
      </c>
      <c r="BV40" s="604">
        <f>'IR HVAC Work Package'!BV15</f>
        <v>3244</v>
      </c>
      <c r="BW40" s="604">
        <f>'IR HVAC Work Package'!BW15</f>
        <v>0</v>
      </c>
      <c r="BX40" s="605">
        <f>'IR HVAC Work Package'!BX15</f>
        <v>0</v>
      </c>
      <c r="BZ40" s="515">
        <f t="shared" si="18"/>
        <v>5561.6</v>
      </c>
      <c r="CA40" s="516">
        <f t="shared" si="19"/>
        <v>6952</v>
      </c>
      <c r="CB40" s="517">
        <f t="shared" si="20"/>
        <v>0</v>
      </c>
      <c r="CC40" s="507"/>
      <c r="CD40" s="507"/>
      <c r="CE40" s="507"/>
      <c r="CF40" s="507"/>
    </row>
    <row r="41" spans="2:84" ht="16.2" thickBot="1">
      <c r="B41" s="212" t="str">
        <f>'IR HVAC Work Package'!B16</f>
        <v>S340500</v>
      </c>
      <c r="C41" s="230" t="str">
        <f>'IR HVAC Work Package'!C16</f>
        <v>IR HVAC components  Ready for Installation</v>
      </c>
      <c r="D41" s="231" t="str">
        <f>'IR HVAC Work Package'!D16</f>
        <v>Milestone</v>
      </c>
      <c r="E41" s="232">
        <f>'IR HVAC Work Package'!E16</f>
        <v>0</v>
      </c>
      <c r="F41" s="232">
        <f>'IR HVAC Work Package'!F16</f>
        <v>0</v>
      </c>
      <c r="G41" s="233"/>
      <c r="H41" s="232">
        <f>'IR HVAC Work Package'!H16</f>
        <v>0</v>
      </c>
      <c r="I41" s="233"/>
      <c r="J41" s="234">
        <f>'IR HVAC Work Package'!J16</f>
        <v>0</v>
      </c>
      <c r="K41" s="235">
        <f>'IR HVAC Work Package'!K16</f>
        <v>0</v>
      </c>
      <c r="L41" s="236">
        <f>'IR HVAC Work Package'!L16</f>
        <v>0</v>
      </c>
      <c r="M41" s="233"/>
      <c r="N41" s="232">
        <f>'IR HVAC Work Package'!N16</f>
        <v>0</v>
      </c>
      <c r="O41" s="233"/>
      <c r="P41" s="234">
        <f>'IR HVAC Work Package'!P16</f>
        <v>0</v>
      </c>
      <c r="Q41" s="235">
        <f>'IR HVAC Work Package'!Q16</f>
        <v>0</v>
      </c>
      <c r="R41" s="235">
        <f>'IR HVAC Work Package'!R16</f>
        <v>0</v>
      </c>
      <c r="S41" s="236">
        <f>'IR HVAC Work Package'!S16</f>
        <v>0</v>
      </c>
      <c r="T41" s="233"/>
      <c r="U41" s="232">
        <f>'IR HVAC Work Package'!U16</f>
        <v>0</v>
      </c>
      <c r="V41" s="233"/>
      <c r="W41" s="234">
        <f>'IR HVAC Work Package'!W16</f>
        <v>0</v>
      </c>
      <c r="X41" s="235">
        <f>'IR HVAC Work Package'!X16</f>
        <v>0</v>
      </c>
      <c r="Y41" s="235">
        <f>'IR HVAC Work Package'!Y16</f>
        <v>0</v>
      </c>
      <c r="Z41" s="235">
        <f>'IR HVAC Work Package'!Z16</f>
        <v>0</v>
      </c>
      <c r="AA41" s="235">
        <f>'IR HVAC Work Package'!AA16</f>
        <v>0</v>
      </c>
      <c r="AB41" s="236">
        <f>'IR HVAC Work Package'!AB16</f>
        <v>0</v>
      </c>
      <c r="AC41" s="233"/>
      <c r="AD41" s="232">
        <f>'IR HVAC Work Package'!AD16</f>
        <v>0</v>
      </c>
      <c r="AE41" s="233"/>
      <c r="AF41" s="234">
        <f>'IR HVAC Work Package'!AF16</f>
        <v>0</v>
      </c>
      <c r="AG41" s="235">
        <f>'IR HVAC Work Package'!AG16</f>
        <v>0</v>
      </c>
      <c r="AH41" s="235">
        <f>'IR HVAC Work Package'!AH16</f>
        <v>0</v>
      </c>
      <c r="AI41" s="235">
        <f>'IR HVAC Work Package'!AI16</f>
        <v>0</v>
      </c>
      <c r="AJ41" s="235">
        <f>'IR HVAC Work Package'!AJ16</f>
        <v>0</v>
      </c>
      <c r="AK41" s="235">
        <f>'IR HVAC Work Package'!AK16</f>
        <v>0</v>
      </c>
      <c r="AL41" s="235">
        <f>'IR HVAC Work Package'!AL16</f>
        <v>0</v>
      </c>
      <c r="AM41" s="235">
        <f>'IR HVAC Work Package'!AM16</f>
        <v>0</v>
      </c>
      <c r="AN41" s="236">
        <f>'IR HVAC Work Package'!AN16</f>
        <v>0</v>
      </c>
      <c r="AO41" s="233"/>
      <c r="AP41" s="232">
        <f>'IR HVAC Work Package'!AP16</f>
        <v>0</v>
      </c>
      <c r="AQ41" s="233"/>
      <c r="AR41" s="234">
        <f>'IR HVAC Work Package'!AR16</f>
        <v>0</v>
      </c>
      <c r="AS41" s="235">
        <f>'IR HVAC Work Package'!AS16</f>
        <v>0</v>
      </c>
      <c r="AT41" s="235">
        <f>'IR HVAC Work Package'!AT16</f>
        <v>0</v>
      </c>
      <c r="AU41" s="235">
        <f>'IR HVAC Work Package'!AU16</f>
        <v>0</v>
      </c>
      <c r="AV41" s="236">
        <f>'IR HVAC Work Package'!AV16</f>
        <v>0</v>
      </c>
      <c r="AW41" s="233"/>
      <c r="AX41" s="232">
        <f>'IR HVAC Work Package'!AX16</f>
        <v>0</v>
      </c>
      <c r="AY41" s="233"/>
      <c r="AZ41" s="637">
        <f>'IR HVAC Work Package'!AZ16</f>
        <v>0</v>
      </c>
      <c r="BA41" s="233"/>
      <c r="BB41" s="587">
        <f>'IR HVAC Work Package'!BB16</f>
        <v>0</v>
      </c>
      <c r="BC41" s="588">
        <f>'IR HVAC Work Package'!BC16</f>
        <v>0</v>
      </c>
      <c r="BD41" s="233"/>
      <c r="BE41" s="232">
        <f>'IR HVAC Work Package'!BE16</f>
        <v>0</v>
      </c>
      <c r="BF41" s="233"/>
      <c r="BG41" s="234" t="str">
        <f>'IR HVAC Work Package'!BG16</f>
        <v>n/a</v>
      </c>
      <c r="BH41" s="236" t="str">
        <f>'IR HVAC Work Package'!BH16</f>
        <v>n/a</v>
      </c>
      <c r="BI41" s="233"/>
      <c r="BJ41" s="234">
        <f>'IR HVAC Work Package'!BJ16</f>
        <v>0</v>
      </c>
      <c r="BK41" s="235">
        <f>'IR HVAC Work Package'!BK16</f>
        <v>0</v>
      </c>
      <c r="BL41" s="235">
        <f>'IR HVAC Work Package'!BL16</f>
        <v>0</v>
      </c>
      <c r="BM41" s="235">
        <f>'IR HVAC Work Package'!BM16</f>
        <v>0</v>
      </c>
      <c r="BN41" s="235">
        <f>'IR HVAC Work Package'!BN16</f>
        <v>0</v>
      </c>
      <c r="BO41" s="235">
        <f>'IR HVAC Work Package'!BO16</f>
        <v>0</v>
      </c>
      <c r="BP41" s="236">
        <f>'IR HVAC Work Package'!BP16</f>
        <v>0</v>
      </c>
      <c r="BQ41" s="7"/>
      <c r="BR41" s="606">
        <f>'IR HVAC Work Package'!BR16</f>
        <v>0</v>
      </c>
      <c r="BS41" s="607">
        <f>'IR HVAC Work Package'!BS16</f>
        <v>0</v>
      </c>
      <c r="BT41" s="607">
        <f>'IR HVAC Work Package'!BT16</f>
        <v>0</v>
      </c>
      <c r="BU41" s="607">
        <f>'IR HVAC Work Package'!BU16</f>
        <v>0</v>
      </c>
      <c r="BV41" s="607">
        <f>'IR HVAC Work Package'!BV16</f>
        <v>0</v>
      </c>
      <c r="BW41" s="607">
        <f>'IR HVAC Work Package'!BW16</f>
        <v>0</v>
      </c>
      <c r="BX41" s="608">
        <f>'IR HVAC Work Package'!BX16</f>
        <v>0</v>
      </c>
      <c r="BZ41" s="624">
        <f t="shared" si="18"/>
        <v>0</v>
      </c>
      <c r="CA41" s="625">
        <f t="shared" si="19"/>
        <v>0</v>
      </c>
      <c r="CB41" s="626">
        <f t="shared" si="20"/>
        <v>0</v>
      </c>
      <c r="CC41" s="507"/>
      <c r="CD41" s="507"/>
      <c r="CE41" s="507"/>
      <c r="CF41" s="507"/>
    </row>
    <row r="42" spans="2:84" ht="36.6" thickBot="1">
      <c r="B42" s="696" t="str">
        <f>'Cooling Water Work Package'!C4</f>
        <v>2.04.02.04</v>
      </c>
      <c r="C42" s="57" t="str">
        <f>'Cooling Water Work Package'!C5</f>
        <v xml:space="preserve"> IR Electronics Cooling Water Distribution System Work Package</v>
      </c>
      <c r="D42" s="224"/>
      <c r="E42" s="58"/>
      <c r="F42" s="58"/>
      <c r="G42" s="245"/>
      <c r="H42" s="58"/>
      <c r="I42" s="245"/>
      <c r="J42" s="225"/>
      <c r="K42" s="226"/>
      <c r="L42" s="227"/>
      <c r="M42" s="245"/>
      <c r="N42" s="58"/>
      <c r="O42" s="245"/>
      <c r="P42" s="225"/>
      <c r="Q42" s="226"/>
      <c r="R42" s="226"/>
      <c r="S42" s="227"/>
      <c r="T42" s="245"/>
      <c r="U42" s="58"/>
      <c r="V42" s="245"/>
      <c r="W42" s="225"/>
      <c r="X42" s="226"/>
      <c r="Y42" s="226"/>
      <c r="Z42" s="226"/>
      <c r="AA42" s="226"/>
      <c r="AB42" s="227"/>
      <c r="AC42" s="245"/>
      <c r="AD42" s="58"/>
      <c r="AE42" s="245"/>
      <c r="AF42" s="225"/>
      <c r="AG42" s="226"/>
      <c r="AH42" s="226"/>
      <c r="AI42" s="226"/>
      <c r="AJ42" s="226"/>
      <c r="AK42" s="226"/>
      <c r="AL42" s="226"/>
      <c r="AM42" s="226"/>
      <c r="AN42" s="227"/>
      <c r="AO42" s="245"/>
      <c r="AP42" s="58"/>
      <c r="AQ42" s="245"/>
      <c r="AR42" s="225"/>
      <c r="AS42" s="226"/>
      <c r="AT42" s="226"/>
      <c r="AU42" s="226"/>
      <c r="AV42" s="227"/>
      <c r="AW42" s="59"/>
      <c r="AX42" s="58"/>
      <c r="AY42" s="59"/>
      <c r="AZ42" s="634">
        <f t="shared" ref="AZ42" si="21">SUM(AZ43:AZ52)</f>
        <v>65000</v>
      </c>
      <c r="BA42" s="229"/>
      <c r="BB42" s="581"/>
      <c r="BC42" s="582"/>
      <c r="BD42" s="59"/>
      <c r="BE42" s="58"/>
      <c r="BF42" s="59"/>
      <c r="BG42" s="225"/>
      <c r="BH42" s="227"/>
      <c r="BI42" s="59"/>
      <c r="BJ42" s="959"/>
      <c r="BK42" s="960"/>
      <c r="BL42" s="960"/>
      <c r="BM42" s="960"/>
      <c r="BN42" s="960"/>
      <c r="BO42" s="960"/>
      <c r="BP42" s="961"/>
      <c r="BQ42" s="7"/>
      <c r="BR42" s="618">
        <f>SUM(BR43:BR52)</f>
        <v>0</v>
      </c>
      <c r="BS42" s="619">
        <f t="shared" ref="BS42:BX42" si="22">SUM(BS43:BS52)</f>
        <v>3888</v>
      </c>
      <c r="BT42" s="619">
        <f t="shared" si="22"/>
        <v>42554.400000000001</v>
      </c>
      <c r="BU42" s="619">
        <f t="shared" si="22"/>
        <v>13949.2</v>
      </c>
      <c r="BV42" s="619">
        <f t="shared" si="22"/>
        <v>4217.2</v>
      </c>
      <c r="BW42" s="619">
        <f t="shared" si="22"/>
        <v>0</v>
      </c>
      <c r="BX42" s="620">
        <f t="shared" si="22"/>
        <v>0</v>
      </c>
      <c r="BZ42" s="627">
        <f t="shared" ref="BZ42:CB42" si="23">SUM(BZ43:BZ52)</f>
        <v>64608.800000000003</v>
      </c>
      <c r="CA42" s="628">
        <f t="shared" si="23"/>
        <v>80761</v>
      </c>
      <c r="CB42" s="629">
        <f t="shared" si="23"/>
        <v>91000</v>
      </c>
      <c r="CC42" s="507"/>
      <c r="CD42" s="507"/>
      <c r="CE42" s="507"/>
      <c r="CF42" s="507"/>
    </row>
    <row r="43" spans="2:84" ht="31.2">
      <c r="B43" s="213" t="str">
        <f>'Cooling Water Work Package'!B7</f>
        <v>s340700  /s340710</v>
      </c>
      <c r="C43" s="213" t="str">
        <f>'Cooling Water Work Package'!C7</f>
        <v xml:space="preserve">Model IR Electronics Cooling Water Distribution Thermal Requirements </v>
      </c>
      <c r="D43" s="219" t="str">
        <f>'Cooling Water Work Package'!D7</f>
        <v>Technical Scope: Model IR Electronics Cooling Water Distribution Thermal Requirements. 
Work Statement: Gather all relevant information from existing PHENIX documentation.</v>
      </c>
      <c r="E43" s="240">
        <f>'Cooling Water Work Package'!E7</f>
        <v>40</v>
      </c>
      <c r="F43" s="219">
        <f>'Cooling Water Work Package'!F7</f>
        <v>0</v>
      </c>
      <c r="G43" s="220"/>
      <c r="H43" s="240">
        <f>'Cooling Water Work Package'!H7</f>
        <v>32</v>
      </c>
      <c r="I43" s="220"/>
      <c r="J43" s="221">
        <f>'Cooling Water Work Package'!J7</f>
        <v>0</v>
      </c>
      <c r="K43" s="222">
        <f>'Cooling Water Work Package'!K7</f>
        <v>32</v>
      </c>
      <c r="L43" s="223">
        <f>'Cooling Water Work Package'!L7</f>
        <v>0</v>
      </c>
      <c r="M43" s="220"/>
      <c r="N43" s="219">
        <f>'Cooling Water Work Package'!N7</f>
        <v>160</v>
      </c>
      <c r="O43" s="220"/>
      <c r="P43" s="221">
        <f>'Cooling Water Work Package'!P7</f>
        <v>160</v>
      </c>
      <c r="Q43" s="222">
        <f>'Cooling Water Work Package'!Q7</f>
        <v>0</v>
      </c>
      <c r="R43" s="222">
        <f>'Cooling Water Work Package'!R7</f>
        <v>0</v>
      </c>
      <c r="S43" s="223">
        <f>'Cooling Water Work Package'!S7</f>
        <v>0</v>
      </c>
      <c r="T43" s="220"/>
      <c r="U43" s="219">
        <f>'Cooling Water Work Package'!U7</f>
        <v>32</v>
      </c>
      <c r="V43" s="220"/>
      <c r="W43" s="221">
        <f>'Cooling Water Work Package'!W7</f>
        <v>0</v>
      </c>
      <c r="X43" s="222">
        <f>'Cooling Water Work Package'!X7</f>
        <v>0</v>
      </c>
      <c r="Y43" s="222">
        <f>'Cooling Water Work Package'!Y7</f>
        <v>0</v>
      </c>
      <c r="Z43" s="222">
        <f>'Cooling Water Work Package'!Z7</f>
        <v>32</v>
      </c>
      <c r="AA43" s="222">
        <f>'Cooling Water Work Package'!AA7</f>
        <v>0</v>
      </c>
      <c r="AB43" s="223">
        <f>'Cooling Water Work Package'!AB7</f>
        <v>0</v>
      </c>
      <c r="AC43" s="220"/>
      <c r="AD43" s="219">
        <f>'Cooling Water Work Package'!AD7</f>
        <v>32</v>
      </c>
      <c r="AE43" s="220"/>
      <c r="AF43" s="221">
        <f>'Cooling Water Work Package'!AF7</f>
        <v>0</v>
      </c>
      <c r="AG43" s="222">
        <f>'Cooling Water Work Package'!AG7</f>
        <v>0</v>
      </c>
      <c r="AH43" s="222">
        <f>'Cooling Water Work Package'!AH7</f>
        <v>0</v>
      </c>
      <c r="AI43" s="222">
        <f>'Cooling Water Work Package'!AI7</f>
        <v>32</v>
      </c>
      <c r="AJ43" s="222">
        <f>'Cooling Water Work Package'!AJ7</f>
        <v>0</v>
      </c>
      <c r="AK43" s="222">
        <f>'Cooling Water Work Package'!AK7</f>
        <v>0</v>
      </c>
      <c r="AL43" s="222">
        <f>'Cooling Water Work Package'!AL7</f>
        <v>0</v>
      </c>
      <c r="AM43" s="222">
        <f>'Cooling Water Work Package'!AM7</f>
        <v>0</v>
      </c>
      <c r="AN43" s="223">
        <f>'Cooling Water Work Package'!AN7</f>
        <v>0</v>
      </c>
      <c r="AO43" s="220"/>
      <c r="AP43" s="219">
        <f>'Cooling Water Work Package'!AP7</f>
        <v>0</v>
      </c>
      <c r="AQ43" s="220"/>
      <c r="AR43" s="221">
        <f>'Cooling Water Work Package'!AR7</f>
        <v>0</v>
      </c>
      <c r="AS43" s="222">
        <f>'Cooling Water Work Package'!AS7</f>
        <v>0</v>
      </c>
      <c r="AT43" s="222">
        <f>'Cooling Water Work Package'!AT7</f>
        <v>0</v>
      </c>
      <c r="AU43" s="222">
        <f>'Cooling Water Work Package'!AU7</f>
        <v>0</v>
      </c>
      <c r="AV43" s="223">
        <f>'Cooling Water Work Package'!AV7</f>
        <v>0</v>
      </c>
      <c r="AW43" s="220"/>
      <c r="AX43" s="219">
        <f>'Cooling Water Work Package'!AX7</f>
        <v>0</v>
      </c>
      <c r="AY43" s="220"/>
      <c r="AZ43" s="635">
        <f>'Cooling Water Work Package'!AZ7</f>
        <v>0</v>
      </c>
      <c r="BA43" s="220"/>
      <c r="BB43" s="589">
        <f>'Cooling Water Work Package'!BB7</f>
        <v>0.25</v>
      </c>
      <c r="BC43" s="590">
        <f>'Cooling Water Work Package'!BC7</f>
        <v>0</v>
      </c>
      <c r="BD43" s="220"/>
      <c r="BE43" s="219">
        <f>'Cooling Water Work Package'!BE7</f>
        <v>0</v>
      </c>
      <c r="BF43" s="220"/>
      <c r="BG43" s="221" t="str">
        <f>'Cooling Water Work Package'!BG7</f>
        <v>sPHENIX Engineers, Technicians, Designers and Scientists; effort is well defined/ L4</v>
      </c>
      <c r="BH43" s="223" t="str">
        <f>'Cooling Water Work Package'!BH7</f>
        <v>No Materials required for this task/M1</v>
      </c>
      <c r="BI43" s="220"/>
      <c r="BJ43" s="242">
        <f>'Cooling Water Work Package'!BJ7</f>
        <v>0</v>
      </c>
      <c r="BK43" s="222">
        <f>'Cooling Water Work Package'!BK7</f>
        <v>32</v>
      </c>
      <c r="BL43" s="222">
        <f>'Cooling Water Work Package'!BL7</f>
        <v>160</v>
      </c>
      <c r="BM43" s="222">
        <f>'Cooling Water Work Package'!BM7</f>
        <v>32</v>
      </c>
      <c r="BN43" s="222">
        <f>'Cooling Water Work Package'!BN7</f>
        <v>32</v>
      </c>
      <c r="BO43" s="222">
        <f>'Cooling Water Work Package'!BO7</f>
        <v>0</v>
      </c>
      <c r="BP43" s="223">
        <f>'Cooling Water Work Package'!BP7</f>
        <v>0</v>
      </c>
      <c r="BQ43" s="7"/>
      <c r="BR43" s="612">
        <f>'Cooling Water Work Package'!BR7</f>
        <v>0</v>
      </c>
      <c r="BS43" s="613">
        <f>'Cooling Water Work Package'!BS7</f>
        <v>3888</v>
      </c>
      <c r="BT43" s="613">
        <f>'Cooling Water Work Package'!BT7</f>
        <v>16688</v>
      </c>
      <c r="BU43" s="613">
        <f>'Cooling Water Work Package'!BU7</f>
        <v>2595.1999999999998</v>
      </c>
      <c r="BV43" s="613">
        <f>'Cooling Water Work Package'!BV7</f>
        <v>2595.1999999999998</v>
      </c>
      <c r="BW43" s="613">
        <f>'Cooling Water Work Package'!BW7</f>
        <v>0</v>
      </c>
      <c r="BX43" s="614">
        <f>'Cooling Water Work Package'!BX7</f>
        <v>0</v>
      </c>
      <c r="BZ43" s="615">
        <f t="shared" ref="BZ43:BZ52" si="24">SUM(BR43:BX43)</f>
        <v>25766.400000000001</v>
      </c>
      <c r="CA43" s="616">
        <f t="shared" ref="CA43:CA52" si="25">BZ43*(1+BB43)</f>
        <v>32208</v>
      </c>
      <c r="CB43" s="617">
        <f t="shared" ref="CB43:CB52" si="26">AZ43*(1+BC43)</f>
        <v>0</v>
      </c>
      <c r="CC43" s="507"/>
      <c r="CD43" s="507"/>
      <c r="CE43" s="507"/>
      <c r="CF43" s="507"/>
    </row>
    <row r="44" spans="2:84" ht="46.8">
      <c r="B44" s="195" t="str">
        <f>'Cooling Water Work Package'!B8</f>
        <v>S340800</v>
      </c>
      <c r="C44" s="195" t="str">
        <f>'Cooling Water Work Package'!C8</f>
        <v>Create IR Electronics Cooling Water Distribution Layout/Schematic Drawings &amp; Design Specification Control Documents</v>
      </c>
      <c r="D44" s="199" t="str">
        <f>'Cooling Water Work Package'!D8</f>
        <v>Technical Scope: Create IR Electronics Cooling Water Distribution Layout/Schematic Drawings &amp; Design Specification Documents
Work Statement: Make appropriate detail drawings for the Electronics Cooling Water System.</v>
      </c>
      <c r="E44" s="51">
        <f>'Cooling Water Work Package'!E8</f>
        <v>40</v>
      </c>
      <c r="F44" s="199">
        <f>'Cooling Water Work Package'!F8</f>
        <v>0</v>
      </c>
      <c r="G44" s="203"/>
      <c r="H44" s="51">
        <f>'Cooling Water Work Package'!H8</f>
        <v>0</v>
      </c>
      <c r="I44" s="203"/>
      <c r="J44" s="205">
        <f>'Cooling Water Work Package'!J8</f>
        <v>0</v>
      </c>
      <c r="K44" s="194">
        <f>'Cooling Water Work Package'!K8</f>
        <v>0</v>
      </c>
      <c r="L44" s="206">
        <f>'Cooling Water Work Package'!L8</f>
        <v>0</v>
      </c>
      <c r="M44" s="203"/>
      <c r="N44" s="199">
        <f>'Cooling Water Work Package'!N8</f>
        <v>64</v>
      </c>
      <c r="O44" s="203"/>
      <c r="P44" s="205">
        <f>'Cooling Water Work Package'!P8</f>
        <v>64</v>
      </c>
      <c r="Q44" s="194">
        <f>'Cooling Water Work Package'!Q8</f>
        <v>0</v>
      </c>
      <c r="R44" s="194">
        <f>'Cooling Water Work Package'!R8</f>
        <v>0</v>
      </c>
      <c r="S44" s="206">
        <f>'Cooling Water Work Package'!S8</f>
        <v>0</v>
      </c>
      <c r="T44" s="203"/>
      <c r="U44" s="199">
        <f>'Cooling Water Work Package'!U8</f>
        <v>32</v>
      </c>
      <c r="V44" s="203"/>
      <c r="W44" s="205">
        <f>'Cooling Water Work Package'!W8</f>
        <v>0</v>
      </c>
      <c r="X44" s="194">
        <f>'Cooling Water Work Package'!X8</f>
        <v>0</v>
      </c>
      <c r="Y44" s="194">
        <f>'Cooling Water Work Package'!Y8</f>
        <v>0</v>
      </c>
      <c r="Z44" s="194">
        <f>'Cooling Water Work Package'!Z8</f>
        <v>32</v>
      </c>
      <c r="AA44" s="194">
        <f>'Cooling Water Work Package'!AA8</f>
        <v>0</v>
      </c>
      <c r="AB44" s="206">
        <f>'Cooling Water Work Package'!AB8</f>
        <v>0</v>
      </c>
      <c r="AC44" s="203"/>
      <c r="AD44" s="199">
        <f>'Cooling Water Work Package'!AD8</f>
        <v>0</v>
      </c>
      <c r="AE44" s="203"/>
      <c r="AF44" s="205">
        <f>'Cooling Water Work Package'!AF8</f>
        <v>0</v>
      </c>
      <c r="AG44" s="194">
        <f>'Cooling Water Work Package'!AG8</f>
        <v>0</v>
      </c>
      <c r="AH44" s="194">
        <f>'Cooling Water Work Package'!AH8</f>
        <v>0</v>
      </c>
      <c r="AI44" s="194">
        <f>'Cooling Water Work Package'!AI8</f>
        <v>0</v>
      </c>
      <c r="AJ44" s="194">
        <f>'Cooling Water Work Package'!AJ8</f>
        <v>0</v>
      </c>
      <c r="AK44" s="194">
        <f>'Cooling Water Work Package'!AK8</f>
        <v>0</v>
      </c>
      <c r="AL44" s="194">
        <f>'Cooling Water Work Package'!AL8</f>
        <v>0</v>
      </c>
      <c r="AM44" s="194">
        <f>'Cooling Water Work Package'!AM8</f>
        <v>0</v>
      </c>
      <c r="AN44" s="206">
        <f>'Cooling Water Work Package'!AN8</f>
        <v>0</v>
      </c>
      <c r="AO44" s="203"/>
      <c r="AP44" s="199">
        <f>'Cooling Water Work Package'!AP8</f>
        <v>0</v>
      </c>
      <c r="AQ44" s="203"/>
      <c r="AR44" s="205">
        <f>'Cooling Water Work Package'!AR8</f>
        <v>0</v>
      </c>
      <c r="AS44" s="194">
        <f>'Cooling Water Work Package'!AS8</f>
        <v>0</v>
      </c>
      <c r="AT44" s="194">
        <f>'Cooling Water Work Package'!AT8</f>
        <v>0</v>
      </c>
      <c r="AU44" s="194">
        <f>'Cooling Water Work Package'!AU8</f>
        <v>0</v>
      </c>
      <c r="AV44" s="206">
        <f>'Cooling Water Work Package'!AV8</f>
        <v>0</v>
      </c>
      <c r="AW44" s="203"/>
      <c r="AX44" s="199">
        <f>'Cooling Water Work Package'!AX8</f>
        <v>0</v>
      </c>
      <c r="AY44" s="203"/>
      <c r="AZ44" s="636">
        <f>'Cooling Water Work Package'!AZ8</f>
        <v>0</v>
      </c>
      <c r="BA44" s="203"/>
      <c r="BB44" s="591">
        <f>'Cooling Water Work Package'!BB8</f>
        <v>0.25</v>
      </c>
      <c r="BC44" s="592">
        <f>'Cooling Water Work Package'!BC8</f>
        <v>0</v>
      </c>
      <c r="BD44" s="203"/>
      <c r="BE44" s="199">
        <f>'Cooling Water Work Package'!BE8</f>
        <v>0</v>
      </c>
      <c r="BF44" s="203"/>
      <c r="BG44" s="205" t="str">
        <f>'Cooling Water Work Package'!BG8</f>
        <v>sPHENIX Engineers, Technicians, Designers and Scientists; effort is well defined/ L4</v>
      </c>
      <c r="BH44" s="206" t="str">
        <f>'Cooling Water Work Package'!BH8</f>
        <v>No Materials required for this task/M1</v>
      </c>
      <c r="BI44" s="203"/>
      <c r="BJ44" s="204">
        <f>'Cooling Water Work Package'!BJ8</f>
        <v>0</v>
      </c>
      <c r="BK44" s="194">
        <f>'Cooling Water Work Package'!BK8</f>
        <v>0</v>
      </c>
      <c r="BL44" s="194">
        <f>'Cooling Water Work Package'!BL8</f>
        <v>64</v>
      </c>
      <c r="BM44" s="194">
        <f>'Cooling Water Work Package'!BM8</f>
        <v>32</v>
      </c>
      <c r="BN44" s="194">
        <f>'Cooling Water Work Package'!BN8</f>
        <v>0</v>
      </c>
      <c r="BO44" s="194">
        <f>'Cooling Water Work Package'!BO8</f>
        <v>0</v>
      </c>
      <c r="BP44" s="206">
        <f>'Cooling Water Work Package'!BP8</f>
        <v>0</v>
      </c>
      <c r="BQ44" s="7"/>
      <c r="BR44" s="603">
        <f>'Cooling Water Work Package'!BR8</f>
        <v>0</v>
      </c>
      <c r="BS44" s="604">
        <f>'Cooling Water Work Package'!BS8</f>
        <v>0</v>
      </c>
      <c r="BT44" s="604">
        <f>'Cooling Water Work Package'!BT8</f>
        <v>6675.2</v>
      </c>
      <c r="BU44" s="604">
        <f>'Cooling Water Work Package'!BU8</f>
        <v>2595.1999999999998</v>
      </c>
      <c r="BV44" s="604">
        <f>'Cooling Water Work Package'!BV8</f>
        <v>0</v>
      </c>
      <c r="BW44" s="604">
        <f>'Cooling Water Work Package'!BW8</f>
        <v>0</v>
      </c>
      <c r="BX44" s="605">
        <f>'Cooling Water Work Package'!BX8</f>
        <v>0</v>
      </c>
      <c r="BZ44" s="518">
        <f t="shared" si="24"/>
        <v>9270.4</v>
      </c>
      <c r="CA44" s="519">
        <f t="shared" si="25"/>
        <v>11588</v>
      </c>
      <c r="CB44" s="520">
        <f t="shared" si="26"/>
        <v>0</v>
      </c>
      <c r="CC44" s="509"/>
      <c r="CD44" s="509"/>
      <c r="CE44" s="508"/>
      <c r="CF44" s="508"/>
    </row>
    <row r="45" spans="2:84" ht="31.2">
      <c r="B45" s="195" t="str">
        <f>'Cooling Water Work Package'!B9</f>
        <v>S340900</v>
      </c>
      <c r="C45" s="195" t="str">
        <f>'Cooling Water Work Package'!C9</f>
        <v>Review IR Electronics cooling water System Design/Safety</v>
      </c>
      <c r="D45" s="199" t="str">
        <f>'Cooling Water Work Package'!D9</f>
        <v>Technical Scope: Review IR Electronics cooling water System Design/Safety criteria
Work Statement: Prepare documents and presentations as appropriate for review by CAD Safety Committee.</v>
      </c>
      <c r="E45" s="51">
        <f>'Cooling Water Work Package'!E9</f>
        <v>10</v>
      </c>
      <c r="F45" s="199">
        <f>'Cooling Water Work Package'!F9</f>
        <v>0</v>
      </c>
      <c r="G45" s="203"/>
      <c r="H45" s="51">
        <f>'Cooling Water Work Package'!H9</f>
        <v>0</v>
      </c>
      <c r="I45" s="203"/>
      <c r="J45" s="205">
        <f>'Cooling Water Work Package'!J9</f>
        <v>0</v>
      </c>
      <c r="K45" s="194">
        <f>'Cooling Water Work Package'!K9</f>
        <v>0</v>
      </c>
      <c r="L45" s="206">
        <f>'Cooling Water Work Package'!L9</f>
        <v>0</v>
      </c>
      <c r="M45" s="203"/>
      <c r="N45" s="199">
        <f>'Cooling Water Work Package'!N9</f>
        <v>16</v>
      </c>
      <c r="O45" s="203"/>
      <c r="P45" s="205">
        <f>'Cooling Water Work Package'!P9</f>
        <v>16</v>
      </c>
      <c r="Q45" s="194">
        <f>'Cooling Water Work Package'!Q9</f>
        <v>0</v>
      </c>
      <c r="R45" s="194">
        <f>'Cooling Water Work Package'!R9</f>
        <v>0</v>
      </c>
      <c r="S45" s="206">
        <f>'Cooling Water Work Package'!S9</f>
        <v>0</v>
      </c>
      <c r="T45" s="203"/>
      <c r="U45" s="199">
        <f>'Cooling Water Work Package'!U9</f>
        <v>8</v>
      </c>
      <c r="V45" s="203"/>
      <c r="W45" s="205">
        <f>'Cooling Water Work Package'!W9</f>
        <v>0</v>
      </c>
      <c r="X45" s="194">
        <f>'Cooling Water Work Package'!X9</f>
        <v>0</v>
      </c>
      <c r="Y45" s="194">
        <f>'Cooling Water Work Package'!Y9</f>
        <v>0</v>
      </c>
      <c r="Z45" s="194">
        <f>'Cooling Water Work Package'!Z9</f>
        <v>8</v>
      </c>
      <c r="AA45" s="194">
        <f>'Cooling Water Work Package'!AA9</f>
        <v>0</v>
      </c>
      <c r="AB45" s="206">
        <f>'Cooling Water Work Package'!AB9</f>
        <v>0</v>
      </c>
      <c r="AC45" s="203"/>
      <c r="AD45" s="199">
        <f>'Cooling Water Work Package'!AD9</f>
        <v>0</v>
      </c>
      <c r="AE45" s="203"/>
      <c r="AF45" s="205">
        <f>'Cooling Water Work Package'!AF9</f>
        <v>0</v>
      </c>
      <c r="AG45" s="194">
        <f>'Cooling Water Work Package'!AG9</f>
        <v>0</v>
      </c>
      <c r="AH45" s="194">
        <f>'Cooling Water Work Package'!AH9</f>
        <v>0</v>
      </c>
      <c r="AI45" s="194">
        <f>'Cooling Water Work Package'!AI9</f>
        <v>0</v>
      </c>
      <c r="AJ45" s="194">
        <f>'Cooling Water Work Package'!AJ9</f>
        <v>0</v>
      </c>
      <c r="AK45" s="194">
        <f>'Cooling Water Work Package'!AK9</f>
        <v>0</v>
      </c>
      <c r="AL45" s="194">
        <f>'Cooling Water Work Package'!AL9</f>
        <v>0</v>
      </c>
      <c r="AM45" s="194">
        <f>'Cooling Water Work Package'!AM9</f>
        <v>0</v>
      </c>
      <c r="AN45" s="206">
        <f>'Cooling Water Work Package'!AN9</f>
        <v>0</v>
      </c>
      <c r="AO45" s="203"/>
      <c r="AP45" s="199">
        <f>'Cooling Water Work Package'!AP9</f>
        <v>0</v>
      </c>
      <c r="AQ45" s="203"/>
      <c r="AR45" s="205">
        <f>'Cooling Water Work Package'!AR9</f>
        <v>0</v>
      </c>
      <c r="AS45" s="194">
        <f>'Cooling Water Work Package'!AS9</f>
        <v>0</v>
      </c>
      <c r="AT45" s="194">
        <f>'Cooling Water Work Package'!AT9</f>
        <v>0</v>
      </c>
      <c r="AU45" s="194">
        <f>'Cooling Water Work Package'!AU9</f>
        <v>0</v>
      </c>
      <c r="AV45" s="206">
        <f>'Cooling Water Work Package'!AV9</f>
        <v>0</v>
      </c>
      <c r="AW45" s="203"/>
      <c r="AX45" s="199">
        <f>'Cooling Water Work Package'!AX9</f>
        <v>0</v>
      </c>
      <c r="AY45" s="203"/>
      <c r="AZ45" s="636">
        <f>'Cooling Water Work Package'!AZ9</f>
        <v>0</v>
      </c>
      <c r="BA45" s="203"/>
      <c r="BB45" s="591">
        <f>'Cooling Water Work Package'!BB9</f>
        <v>0.25</v>
      </c>
      <c r="BC45" s="592">
        <f>'Cooling Water Work Package'!BC9</f>
        <v>0</v>
      </c>
      <c r="BD45" s="203"/>
      <c r="BE45" s="199">
        <f>'Cooling Water Work Package'!BE9</f>
        <v>0</v>
      </c>
      <c r="BF45" s="203"/>
      <c r="BG45" s="205" t="str">
        <f>'Cooling Water Work Package'!BG9</f>
        <v>sPHENIX Engineers, Technicians, Designers and Scientists; effort is well defined/ L4</v>
      </c>
      <c r="BH45" s="206" t="str">
        <f>'Cooling Water Work Package'!BH9</f>
        <v>No Materials required for this task/M1</v>
      </c>
      <c r="BI45" s="203"/>
      <c r="BJ45" s="204">
        <f>'Cooling Water Work Package'!BJ9</f>
        <v>0</v>
      </c>
      <c r="BK45" s="194">
        <f>'Cooling Water Work Package'!BK9</f>
        <v>0</v>
      </c>
      <c r="BL45" s="194">
        <f>'Cooling Water Work Package'!BL9</f>
        <v>16</v>
      </c>
      <c r="BM45" s="194">
        <f>'Cooling Water Work Package'!BM9</f>
        <v>8</v>
      </c>
      <c r="BN45" s="194">
        <f>'Cooling Water Work Package'!BN9</f>
        <v>0</v>
      </c>
      <c r="BO45" s="194">
        <f>'Cooling Water Work Package'!BO9</f>
        <v>0</v>
      </c>
      <c r="BP45" s="206">
        <f>'Cooling Water Work Package'!BP9</f>
        <v>0</v>
      </c>
      <c r="BQ45" s="7"/>
      <c r="BR45" s="603">
        <f>'Cooling Water Work Package'!BR9</f>
        <v>0</v>
      </c>
      <c r="BS45" s="604">
        <f>'Cooling Water Work Package'!BS9</f>
        <v>0</v>
      </c>
      <c r="BT45" s="604">
        <f>'Cooling Water Work Package'!BT9</f>
        <v>1668.8</v>
      </c>
      <c r="BU45" s="604">
        <f>'Cooling Water Work Package'!BU9</f>
        <v>648.79999999999995</v>
      </c>
      <c r="BV45" s="604">
        <f>'Cooling Water Work Package'!BV9</f>
        <v>0</v>
      </c>
      <c r="BW45" s="604">
        <f>'Cooling Water Work Package'!BW9</f>
        <v>0</v>
      </c>
      <c r="BX45" s="605">
        <f>'Cooling Water Work Package'!BX9</f>
        <v>0</v>
      </c>
      <c r="BZ45" s="518">
        <f t="shared" si="24"/>
        <v>2317.6</v>
      </c>
      <c r="CA45" s="519">
        <f t="shared" si="25"/>
        <v>2897</v>
      </c>
      <c r="CB45" s="520">
        <f t="shared" si="26"/>
        <v>0</v>
      </c>
      <c r="CC45" s="521"/>
      <c r="CD45" s="521"/>
      <c r="CE45" s="509"/>
      <c r="CF45" s="509"/>
    </row>
    <row r="46" spans="2:84" ht="46.8">
      <c r="B46" s="195" t="str">
        <f>'Cooling Water Work Package'!B10</f>
        <v>S341000</v>
      </c>
      <c r="C46" s="195" t="str">
        <f>'Cooling Water Work Package'!C10</f>
        <v>Address Action Items from IR Electronics Cooling Water Distribution Design &amp; Safety Reviews</v>
      </c>
      <c r="D46" s="199" t="str">
        <f>'Cooling Water Work Package'!D10</f>
        <v>Technical Scope: Address Action Items from IR Electronics Cooling Water Distribution Design &amp; Safety Reviews.
Work Statement: Evaluate committee action items and address appropriately.</v>
      </c>
      <c r="E46" s="51">
        <f>'Cooling Water Work Package'!E10</f>
        <v>10</v>
      </c>
      <c r="F46" s="199">
        <f>'Cooling Water Work Package'!F10</f>
        <v>0</v>
      </c>
      <c r="G46" s="203"/>
      <c r="H46" s="51">
        <f>'Cooling Water Work Package'!H10</f>
        <v>0</v>
      </c>
      <c r="I46" s="203"/>
      <c r="J46" s="205">
        <f>'Cooling Water Work Package'!J10</f>
        <v>0</v>
      </c>
      <c r="K46" s="194">
        <f>'Cooling Water Work Package'!K10</f>
        <v>0</v>
      </c>
      <c r="L46" s="206">
        <f>'Cooling Water Work Package'!L10</f>
        <v>0</v>
      </c>
      <c r="M46" s="203"/>
      <c r="N46" s="199">
        <f>'Cooling Water Work Package'!N10</f>
        <v>16</v>
      </c>
      <c r="O46" s="203"/>
      <c r="P46" s="205">
        <f>'Cooling Water Work Package'!P10</f>
        <v>16</v>
      </c>
      <c r="Q46" s="194">
        <f>'Cooling Water Work Package'!Q10</f>
        <v>0</v>
      </c>
      <c r="R46" s="194">
        <f>'Cooling Water Work Package'!R10</f>
        <v>0</v>
      </c>
      <c r="S46" s="206">
        <f>'Cooling Water Work Package'!S10</f>
        <v>0</v>
      </c>
      <c r="T46" s="203"/>
      <c r="U46" s="199">
        <f>'Cooling Water Work Package'!U10</f>
        <v>8</v>
      </c>
      <c r="V46" s="203"/>
      <c r="W46" s="205">
        <f>'Cooling Water Work Package'!W10</f>
        <v>0</v>
      </c>
      <c r="X46" s="194">
        <f>'Cooling Water Work Package'!X10</f>
        <v>0</v>
      </c>
      <c r="Y46" s="194">
        <f>'Cooling Water Work Package'!Y10</f>
        <v>0</v>
      </c>
      <c r="Z46" s="194">
        <f>'Cooling Water Work Package'!Z10</f>
        <v>8</v>
      </c>
      <c r="AA46" s="194">
        <f>'Cooling Water Work Package'!AA10</f>
        <v>0</v>
      </c>
      <c r="AB46" s="206">
        <f>'Cooling Water Work Package'!AB10</f>
        <v>0</v>
      </c>
      <c r="AC46" s="203"/>
      <c r="AD46" s="199">
        <f>'Cooling Water Work Package'!AD10</f>
        <v>0</v>
      </c>
      <c r="AE46" s="203"/>
      <c r="AF46" s="205">
        <f>'Cooling Water Work Package'!AF10</f>
        <v>0</v>
      </c>
      <c r="AG46" s="194">
        <f>'Cooling Water Work Package'!AG10</f>
        <v>0</v>
      </c>
      <c r="AH46" s="194">
        <f>'Cooling Water Work Package'!AH10</f>
        <v>0</v>
      </c>
      <c r="AI46" s="194">
        <f>'Cooling Water Work Package'!AI10</f>
        <v>0</v>
      </c>
      <c r="AJ46" s="194">
        <f>'Cooling Water Work Package'!AJ10</f>
        <v>0</v>
      </c>
      <c r="AK46" s="194">
        <f>'Cooling Water Work Package'!AK10</f>
        <v>0</v>
      </c>
      <c r="AL46" s="194">
        <f>'Cooling Water Work Package'!AL10</f>
        <v>0</v>
      </c>
      <c r="AM46" s="194">
        <f>'Cooling Water Work Package'!AM10</f>
        <v>0</v>
      </c>
      <c r="AN46" s="206">
        <f>'Cooling Water Work Package'!AN10</f>
        <v>0</v>
      </c>
      <c r="AO46" s="203"/>
      <c r="AP46" s="199">
        <f>'Cooling Water Work Package'!AP10</f>
        <v>0</v>
      </c>
      <c r="AQ46" s="203"/>
      <c r="AR46" s="205">
        <f>'Cooling Water Work Package'!AR10</f>
        <v>0</v>
      </c>
      <c r="AS46" s="194">
        <f>'Cooling Water Work Package'!AS10</f>
        <v>0</v>
      </c>
      <c r="AT46" s="194">
        <f>'Cooling Water Work Package'!AT10</f>
        <v>0</v>
      </c>
      <c r="AU46" s="194">
        <f>'Cooling Water Work Package'!AU10</f>
        <v>0</v>
      </c>
      <c r="AV46" s="206">
        <f>'Cooling Water Work Package'!AV10</f>
        <v>0</v>
      </c>
      <c r="AW46" s="203"/>
      <c r="AX46" s="199">
        <f>'Cooling Water Work Package'!AX10</f>
        <v>0</v>
      </c>
      <c r="AY46" s="203"/>
      <c r="AZ46" s="636">
        <f>'Cooling Water Work Package'!AZ10</f>
        <v>0</v>
      </c>
      <c r="BA46" s="203"/>
      <c r="BB46" s="591">
        <f>'Cooling Water Work Package'!BB10</f>
        <v>0.25</v>
      </c>
      <c r="BC46" s="592">
        <f>'Cooling Water Work Package'!BC10</f>
        <v>0</v>
      </c>
      <c r="BD46" s="203"/>
      <c r="BE46" s="199">
        <f>'Cooling Water Work Package'!BE10</f>
        <v>0</v>
      </c>
      <c r="BF46" s="203"/>
      <c r="BG46" s="205" t="str">
        <f>'Cooling Water Work Package'!BG10</f>
        <v>sPHENIX Engineers, Technicians, Designers and Scientists; effort is well defined/ L4</v>
      </c>
      <c r="BH46" s="206" t="str">
        <f>'Cooling Water Work Package'!BH10</f>
        <v>No Materials required for this task/M1</v>
      </c>
      <c r="BI46" s="203"/>
      <c r="BJ46" s="204">
        <f>'Cooling Water Work Package'!BJ10</f>
        <v>0</v>
      </c>
      <c r="BK46" s="194">
        <f>'Cooling Water Work Package'!BK10</f>
        <v>0</v>
      </c>
      <c r="BL46" s="194">
        <f>'Cooling Water Work Package'!BL10</f>
        <v>16</v>
      </c>
      <c r="BM46" s="194">
        <f>'Cooling Water Work Package'!BM10</f>
        <v>8</v>
      </c>
      <c r="BN46" s="194">
        <f>'Cooling Water Work Package'!BN10</f>
        <v>0</v>
      </c>
      <c r="BO46" s="194">
        <f>'Cooling Water Work Package'!BO10</f>
        <v>0</v>
      </c>
      <c r="BP46" s="206">
        <f>'Cooling Water Work Package'!BP10</f>
        <v>0</v>
      </c>
      <c r="BQ46" s="7"/>
      <c r="BR46" s="603">
        <f>'Cooling Water Work Package'!BR10</f>
        <v>0</v>
      </c>
      <c r="BS46" s="604">
        <f>'Cooling Water Work Package'!BS10</f>
        <v>0</v>
      </c>
      <c r="BT46" s="604">
        <f>'Cooling Water Work Package'!BT10</f>
        <v>1668.8</v>
      </c>
      <c r="BU46" s="604">
        <f>'Cooling Water Work Package'!BU10</f>
        <v>648.79999999999995</v>
      </c>
      <c r="BV46" s="604">
        <f>'Cooling Water Work Package'!BV10</f>
        <v>0</v>
      </c>
      <c r="BW46" s="604">
        <f>'Cooling Water Work Package'!BW10</f>
        <v>0</v>
      </c>
      <c r="BX46" s="605">
        <f>'Cooling Water Work Package'!BX10</f>
        <v>0</v>
      </c>
      <c r="BZ46" s="518">
        <f t="shared" si="24"/>
        <v>2317.6</v>
      </c>
      <c r="CA46" s="519">
        <f t="shared" si="25"/>
        <v>2897</v>
      </c>
      <c r="CB46" s="520">
        <f t="shared" si="26"/>
        <v>0</v>
      </c>
      <c r="CC46" s="521"/>
      <c r="CD46" s="521"/>
      <c r="CE46" s="509"/>
      <c r="CF46" s="509"/>
    </row>
    <row r="47" spans="2:84" ht="62.4">
      <c r="B47" s="195" t="str">
        <f>'Cooling Water Work Package'!B11</f>
        <v>S341100</v>
      </c>
      <c r="C47" s="195" t="str">
        <f>'Cooling Water Work Package'!C11</f>
        <v>Design/Safety Reviews Complete, IR Electronics Cooling Water Distribution System Components  Released for Production</v>
      </c>
      <c r="D47" s="199" t="str">
        <f>'Cooling Water Work Package'!D11</f>
        <v>Milestone</v>
      </c>
      <c r="E47" s="51">
        <f>'Cooling Water Work Package'!E11</f>
        <v>0</v>
      </c>
      <c r="F47" s="199">
        <f>'Cooling Water Work Package'!F11</f>
        <v>0</v>
      </c>
      <c r="G47" s="203"/>
      <c r="H47" s="51">
        <f>'Cooling Water Work Package'!H11</f>
        <v>0</v>
      </c>
      <c r="I47" s="203"/>
      <c r="J47" s="205">
        <f>'Cooling Water Work Package'!J11</f>
        <v>0</v>
      </c>
      <c r="K47" s="194">
        <f>'Cooling Water Work Package'!K11</f>
        <v>0</v>
      </c>
      <c r="L47" s="206">
        <f>'Cooling Water Work Package'!L11</f>
        <v>0</v>
      </c>
      <c r="M47" s="203"/>
      <c r="N47" s="199">
        <f>'Cooling Water Work Package'!N11</f>
        <v>0</v>
      </c>
      <c r="O47" s="203"/>
      <c r="P47" s="205">
        <f>'Cooling Water Work Package'!P11</f>
        <v>0</v>
      </c>
      <c r="Q47" s="194">
        <f>'Cooling Water Work Package'!Q11</f>
        <v>0</v>
      </c>
      <c r="R47" s="194">
        <f>'Cooling Water Work Package'!R11</f>
        <v>0</v>
      </c>
      <c r="S47" s="206">
        <f>'Cooling Water Work Package'!S11</f>
        <v>0</v>
      </c>
      <c r="T47" s="203"/>
      <c r="U47" s="199">
        <f>'Cooling Water Work Package'!U11</f>
        <v>0</v>
      </c>
      <c r="V47" s="203"/>
      <c r="W47" s="205">
        <f>'Cooling Water Work Package'!W11</f>
        <v>0</v>
      </c>
      <c r="X47" s="194">
        <f>'Cooling Water Work Package'!X11</f>
        <v>0</v>
      </c>
      <c r="Y47" s="194">
        <f>'Cooling Water Work Package'!Y11</f>
        <v>0</v>
      </c>
      <c r="Z47" s="194">
        <f>'Cooling Water Work Package'!Z11</f>
        <v>0</v>
      </c>
      <c r="AA47" s="194">
        <f>'Cooling Water Work Package'!AA11</f>
        <v>0</v>
      </c>
      <c r="AB47" s="206">
        <f>'Cooling Water Work Package'!AB11</f>
        <v>0</v>
      </c>
      <c r="AC47" s="203"/>
      <c r="AD47" s="199">
        <f>'Cooling Water Work Package'!AD11</f>
        <v>0</v>
      </c>
      <c r="AE47" s="203"/>
      <c r="AF47" s="205">
        <f>'Cooling Water Work Package'!AF11</f>
        <v>0</v>
      </c>
      <c r="AG47" s="194">
        <f>'Cooling Water Work Package'!AG11</f>
        <v>0</v>
      </c>
      <c r="AH47" s="194">
        <f>'Cooling Water Work Package'!AH11</f>
        <v>0</v>
      </c>
      <c r="AI47" s="194">
        <f>'Cooling Water Work Package'!AI11</f>
        <v>0</v>
      </c>
      <c r="AJ47" s="194">
        <f>'Cooling Water Work Package'!AJ11</f>
        <v>0</v>
      </c>
      <c r="AK47" s="194">
        <f>'Cooling Water Work Package'!AK11</f>
        <v>0</v>
      </c>
      <c r="AL47" s="194">
        <f>'Cooling Water Work Package'!AL11</f>
        <v>0</v>
      </c>
      <c r="AM47" s="194">
        <f>'Cooling Water Work Package'!AM11</f>
        <v>0</v>
      </c>
      <c r="AN47" s="206">
        <f>'Cooling Water Work Package'!AN11</f>
        <v>0</v>
      </c>
      <c r="AO47" s="203"/>
      <c r="AP47" s="199">
        <f>'Cooling Water Work Package'!AP11</f>
        <v>0</v>
      </c>
      <c r="AQ47" s="203"/>
      <c r="AR47" s="205">
        <f>'Cooling Water Work Package'!AR11</f>
        <v>0</v>
      </c>
      <c r="AS47" s="194">
        <f>'Cooling Water Work Package'!AS11</f>
        <v>0</v>
      </c>
      <c r="AT47" s="194">
        <f>'Cooling Water Work Package'!AT11</f>
        <v>0</v>
      </c>
      <c r="AU47" s="194">
        <f>'Cooling Water Work Package'!AU11</f>
        <v>0</v>
      </c>
      <c r="AV47" s="206">
        <f>'Cooling Water Work Package'!AV11</f>
        <v>0</v>
      </c>
      <c r="AW47" s="203"/>
      <c r="AX47" s="199">
        <f>'Cooling Water Work Package'!AX11</f>
        <v>0</v>
      </c>
      <c r="AY47" s="203"/>
      <c r="AZ47" s="636">
        <f>'Cooling Water Work Package'!AZ11</f>
        <v>0</v>
      </c>
      <c r="BA47" s="203"/>
      <c r="BB47" s="591">
        <f>'Cooling Water Work Package'!BB11</f>
        <v>0</v>
      </c>
      <c r="BC47" s="592">
        <f>'Cooling Water Work Package'!BC11</f>
        <v>0</v>
      </c>
      <c r="BD47" s="203"/>
      <c r="BE47" s="199">
        <f>'Cooling Water Work Package'!BE11</f>
        <v>0</v>
      </c>
      <c r="BF47" s="203"/>
      <c r="BG47" s="205" t="str">
        <f>'Cooling Water Work Package'!BG11</f>
        <v>n/a</v>
      </c>
      <c r="BH47" s="206" t="str">
        <f>'Cooling Water Work Package'!BH11</f>
        <v>n/a</v>
      </c>
      <c r="BI47" s="203"/>
      <c r="BJ47" s="204">
        <f>'Cooling Water Work Package'!BJ11</f>
        <v>0</v>
      </c>
      <c r="BK47" s="194">
        <f>'Cooling Water Work Package'!BK11</f>
        <v>0</v>
      </c>
      <c r="BL47" s="194">
        <f>'Cooling Water Work Package'!BL11</f>
        <v>0</v>
      </c>
      <c r="BM47" s="194">
        <f>'Cooling Water Work Package'!BM11</f>
        <v>0</v>
      </c>
      <c r="BN47" s="194">
        <f>'Cooling Water Work Package'!BN11</f>
        <v>0</v>
      </c>
      <c r="BO47" s="194">
        <f>'Cooling Water Work Package'!BO11</f>
        <v>0</v>
      </c>
      <c r="BP47" s="206">
        <f>'Cooling Water Work Package'!BP11</f>
        <v>0</v>
      </c>
      <c r="BQ47" s="7"/>
      <c r="BR47" s="603">
        <f>'Cooling Water Work Package'!BR11</f>
        <v>0</v>
      </c>
      <c r="BS47" s="604">
        <f>'Cooling Water Work Package'!BS11</f>
        <v>0</v>
      </c>
      <c r="BT47" s="604">
        <f>'Cooling Water Work Package'!BT11</f>
        <v>0</v>
      </c>
      <c r="BU47" s="604">
        <f>'Cooling Water Work Package'!BU11</f>
        <v>0</v>
      </c>
      <c r="BV47" s="604">
        <f>'Cooling Water Work Package'!BV11</f>
        <v>0</v>
      </c>
      <c r="BW47" s="604">
        <f>'Cooling Water Work Package'!BW11</f>
        <v>0</v>
      </c>
      <c r="BX47" s="605">
        <f>'Cooling Water Work Package'!BX11</f>
        <v>0</v>
      </c>
      <c r="BZ47" s="518">
        <f t="shared" si="24"/>
        <v>0</v>
      </c>
      <c r="CA47" s="519">
        <f t="shared" si="25"/>
        <v>0</v>
      </c>
      <c r="CB47" s="520">
        <f t="shared" si="26"/>
        <v>0</v>
      </c>
      <c r="CC47" s="521"/>
      <c r="CD47" s="521"/>
      <c r="CE47" s="507"/>
      <c r="CF47" s="507"/>
    </row>
    <row r="48" spans="2:84" ht="46.8">
      <c r="B48" s="195" t="str">
        <f>'Cooling Water Work Package'!B12</f>
        <v>S341200</v>
      </c>
      <c r="C48" s="195" t="str">
        <f>'Cooling Water Work Package'!C12</f>
        <v>Prepare IR Electronics Cooling Water Distribution System Components Procurement Package(s)</v>
      </c>
      <c r="D48" s="199" t="str">
        <f>'Cooling Water Work Package'!D12</f>
        <v>Technical Scope: Technical Scope: Prepare  the IR Electronics Cooling Water Distribution System Components Procurement Package(s)
Work Statement: Prepare bid documents and initiate procurement of components.</v>
      </c>
      <c r="E48" s="51">
        <f>'Cooling Water Work Package'!E12</f>
        <v>20</v>
      </c>
      <c r="F48" s="199">
        <f>'Cooling Water Work Package'!F12</f>
        <v>0</v>
      </c>
      <c r="G48" s="203"/>
      <c r="H48" s="51">
        <f>'Cooling Water Work Package'!H12</f>
        <v>0</v>
      </c>
      <c r="I48" s="203"/>
      <c r="J48" s="205">
        <f>'Cooling Water Work Package'!J12</f>
        <v>0</v>
      </c>
      <c r="K48" s="194">
        <f>'Cooling Water Work Package'!K12</f>
        <v>0</v>
      </c>
      <c r="L48" s="206">
        <f>'Cooling Water Work Package'!L12</f>
        <v>0</v>
      </c>
      <c r="M48" s="203"/>
      <c r="N48" s="199">
        <f>'Cooling Water Work Package'!N12</f>
        <v>32</v>
      </c>
      <c r="O48" s="203"/>
      <c r="P48" s="205">
        <f>'Cooling Water Work Package'!P12</f>
        <v>32</v>
      </c>
      <c r="Q48" s="194">
        <f>'Cooling Water Work Package'!Q12</f>
        <v>0</v>
      </c>
      <c r="R48" s="194">
        <f>'Cooling Water Work Package'!R12</f>
        <v>0</v>
      </c>
      <c r="S48" s="206">
        <f>'Cooling Water Work Package'!S12</f>
        <v>0</v>
      </c>
      <c r="T48" s="203"/>
      <c r="U48" s="199">
        <f>'Cooling Water Work Package'!U12</f>
        <v>32</v>
      </c>
      <c r="V48" s="203"/>
      <c r="W48" s="205">
        <f>'Cooling Water Work Package'!W12</f>
        <v>16</v>
      </c>
      <c r="X48" s="194">
        <f>'Cooling Water Work Package'!X12</f>
        <v>0</v>
      </c>
      <c r="Y48" s="194">
        <f>'Cooling Water Work Package'!Y12</f>
        <v>0</v>
      </c>
      <c r="Z48" s="194">
        <f>'Cooling Water Work Package'!Z12</f>
        <v>16</v>
      </c>
      <c r="AA48" s="194">
        <f>'Cooling Water Work Package'!AA12</f>
        <v>0</v>
      </c>
      <c r="AB48" s="206">
        <f>'Cooling Water Work Package'!AB12</f>
        <v>0</v>
      </c>
      <c r="AC48" s="203"/>
      <c r="AD48" s="199">
        <f>'Cooling Water Work Package'!AD12</f>
        <v>0</v>
      </c>
      <c r="AE48" s="203"/>
      <c r="AF48" s="205">
        <f>'Cooling Water Work Package'!AF12</f>
        <v>0</v>
      </c>
      <c r="AG48" s="194">
        <f>'Cooling Water Work Package'!AG12</f>
        <v>0</v>
      </c>
      <c r="AH48" s="194">
        <f>'Cooling Water Work Package'!AH12</f>
        <v>0</v>
      </c>
      <c r="AI48" s="194">
        <f>'Cooling Water Work Package'!AI12</f>
        <v>0</v>
      </c>
      <c r="AJ48" s="194">
        <f>'Cooling Water Work Package'!AJ12</f>
        <v>0</v>
      </c>
      <c r="AK48" s="194">
        <f>'Cooling Water Work Package'!AK12</f>
        <v>0</v>
      </c>
      <c r="AL48" s="194">
        <f>'Cooling Water Work Package'!AL12</f>
        <v>0</v>
      </c>
      <c r="AM48" s="194">
        <f>'Cooling Water Work Package'!AM12</f>
        <v>0</v>
      </c>
      <c r="AN48" s="206">
        <f>'Cooling Water Work Package'!AN12</f>
        <v>0</v>
      </c>
      <c r="AO48" s="203"/>
      <c r="AP48" s="199">
        <f>'Cooling Water Work Package'!AP12</f>
        <v>0</v>
      </c>
      <c r="AQ48" s="203"/>
      <c r="AR48" s="205">
        <f>'Cooling Water Work Package'!AR12</f>
        <v>0</v>
      </c>
      <c r="AS48" s="194">
        <f>'Cooling Water Work Package'!AS12</f>
        <v>0</v>
      </c>
      <c r="AT48" s="194">
        <f>'Cooling Water Work Package'!AT12</f>
        <v>0</v>
      </c>
      <c r="AU48" s="194">
        <f>'Cooling Water Work Package'!AU12</f>
        <v>0</v>
      </c>
      <c r="AV48" s="206">
        <f>'Cooling Water Work Package'!AV12</f>
        <v>0</v>
      </c>
      <c r="AW48" s="203"/>
      <c r="AX48" s="199">
        <f>'Cooling Water Work Package'!AX12</f>
        <v>0</v>
      </c>
      <c r="AY48" s="203"/>
      <c r="AZ48" s="636">
        <f>'Cooling Water Work Package'!AZ12</f>
        <v>0</v>
      </c>
      <c r="BA48" s="203"/>
      <c r="BB48" s="591">
        <f>'Cooling Water Work Package'!BB12</f>
        <v>0.25</v>
      </c>
      <c r="BC48" s="592">
        <f>'Cooling Water Work Package'!BC12</f>
        <v>0</v>
      </c>
      <c r="BD48" s="203"/>
      <c r="BE48" s="199">
        <f>'Cooling Water Work Package'!BE12</f>
        <v>0</v>
      </c>
      <c r="BF48" s="203"/>
      <c r="BG48" s="205" t="str">
        <f>'Cooling Water Work Package'!BG12</f>
        <v>sPHENIX Engineers, Technicians, Designers and Scientists; effort is well defined/ L4</v>
      </c>
      <c r="BH48" s="206" t="str">
        <f>'Cooling Water Work Package'!BH12</f>
        <v>No Materials required for this task/M1</v>
      </c>
      <c r="BI48" s="203"/>
      <c r="BJ48" s="204">
        <f>'Cooling Water Work Package'!BJ12</f>
        <v>0</v>
      </c>
      <c r="BK48" s="194">
        <f>'Cooling Water Work Package'!BK12</f>
        <v>0</v>
      </c>
      <c r="BL48" s="194">
        <f>'Cooling Water Work Package'!BL12</f>
        <v>32</v>
      </c>
      <c r="BM48" s="194">
        <f>'Cooling Water Work Package'!BM12</f>
        <v>32</v>
      </c>
      <c r="BN48" s="194">
        <f>'Cooling Water Work Package'!BN12</f>
        <v>0</v>
      </c>
      <c r="BO48" s="194">
        <f>'Cooling Water Work Package'!BO12</f>
        <v>0</v>
      </c>
      <c r="BP48" s="206">
        <f>'Cooling Water Work Package'!BP12</f>
        <v>0</v>
      </c>
      <c r="BQ48" s="7"/>
      <c r="BR48" s="603">
        <f>'Cooling Water Work Package'!BR12</f>
        <v>0</v>
      </c>
      <c r="BS48" s="604">
        <f>'Cooling Water Work Package'!BS12</f>
        <v>0</v>
      </c>
      <c r="BT48" s="604">
        <f>'Cooling Water Work Package'!BT12</f>
        <v>3337.6</v>
      </c>
      <c r="BU48" s="604">
        <f>'Cooling Water Work Package'!BU12</f>
        <v>2595.1999999999998</v>
      </c>
      <c r="BV48" s="604">
        <f>'Cooling Water Work Package'!BV12</f>
        <v>0</v>
      </c>
      <c r="BW48" s="604">
        <f>'Cooling Water Work Package'!BW12</f>
        <v>0</v>
      </c>
      <c r="BX48" s="605">
        <f>'Cooling Water Work Package'!BX12</f>
        <v>0</v>
      </c>
      <c r="BZ48" s="518">
        <f t="shared" si="24"/>
        <v>5932.7999999999993</v>
      </c>
      <c r="CA48" s="519">
        <f t="shared" si="25"/>
        <v>7415.9999999999991</v>
      </c>
      <c r="CB48" s="520">
        <f t="shared" si="26"/>
        <v>0</v>
      </c>
      <c r="CC48" s="521"/>
      <c r="CD48" s="521"/>
      <c r="CE48" s="507"/>
      <c r="CF48" s="507"/>
    </row>
    <row r="49" spans="2:84" ht="46.8">
      <c r="B49" s="195" t="str">
        <f>'Cooling Water Work Package'!B13</f>
        <v>S341300</v>
      </c>
      <c r="C49" s="195" t="str">
        <f>'Cooling Water Work Package'!C13</f>
        <v>Evaluate &amp; Process IR Electronics Cooling Water Distribution System Components Bids</v>
      </c>
      <c r="D49" s="199" t="str">
        <f>'Cooling Water Work Package'!D13</f>
        <v>Technical Scope: Evaluate &amp; Process IR Electronics Cooling Water Distribution System Components Bids.
Work Statement: Evaluate vendor bids, select vendor, place contract with vendor.</v>
      </c>
      <c r="E49" s="51">
        <f>'Cooling Water Work Package'!E13</f>
        <v>20</v>
      </c>
      <c r="F49" s="199">
        <f>'Cooling Water Work Package'!F13</f>
        <v>0</v>
      </c>
      <c r="G49" s="203"/>
      <c r="H49" s="51">
        <f>'Cooling Water Work Package'!H13</f>
        <v>0</v>
      </c>
      <c r="I49" s="203"/>
      <c r="J49" s="205">
        <f>'Cooling Water Work Package'!J13</f>
        <v>0</v>
      </c>
      <c r="K49" s="194">
        <f>'Cooling Water Work Package'!K13</f>
        <v>0</v>
      </c>
      <c r="L49" s="206">
        <f>'Cooling Water Work Package'!L13</f>
        <v>0</v>
      </c>
      <c r="M49" s="203"/>
      <c r="N49" s="199">
        <f>'Cooling Water Work Package'!N13</f>
        <v>32</v>
      </c>
      <c r="O49" s="203"/>
      <c r="P49" s="205">
        <f>'Cooling Water Work Package'!P13</f>
        <v>32</v>
      </c>
      <c r="Q49" s="194">
        <f>'Cooling Water Work Package'!Q13</f>
        <v>0</v>
      </c>
      <c r="R49" s="194">
        <f>'Cooling Water Work Package'!R13</f>
        <v>0</v>
      </c>
      <c r="S49" s="206">
        <f>'Cooling Water Work Package'!S13</f>
        <v>0</v>
      </c>
      <c r="T49" s="203"/>
      <c r="U49" s="199">
        <f>'Cooling Water Work Package'!U13</f>
        <v>16</v>
      </c>
      <c r="V49" s="203"/>
      <c r="W49" s="205">
        <f>'Cooling Water Work Package'!W13</f>
        <v>0</v>
      </c>
      <c r="X49" s="194">
        <f>'Cooling Water Work Package'!X13</f>
        <v>0</v>
      </c>
      <c r="Y49" s="194">
        <f>'Cooling Water Work Package'!Y13</f>
        <v>0</v>
      </c>
      <c r="Z49" s="194">
        <f>'Cooling Water Work Package'!Z13</f>
        <v>16</v>
      </c>
      <c r="AA49" s="194">
        <f>'Cooling Water Work Package'!AA13</f>
        <v>0</v>
      </c>
      <c r="AB49" s="206">
        <f>'Cooling Water Work Package'!AB13</f>
        <v>0</v>
      </c>
      <c r="AC49" s="203"/>
      <c r="AD49" s="199">
        <f>'Cooling Water Work Package'!AD13</f>
        <v>0</v>
      </c>
      <c r="AE49" s="203"/>
      <c r="AF49" s="205">
        <f>'Cooling Water Work Package'!AF13</f>
        <v>0</v>
      </c>
      <c r="AG49" s="194">
        <f>'Cooling Water Work Package'!AG13</f>
        <v>0</v>
      </c>
      <c r="AH49" s="194">
        <f>'Cooling Water Work Package'!AH13</f>
        <v>0</v>
      </c>
      <c r="AI49" s="194">
        <f>'Cooling Water Work Package'!AI13</f>
        <v>0</v>
      </c>
      <c r="AJ49" s="194">
        <f>'Cooling Water Work Package'!AJ13</f>
        <v>0</v>
      </c>
      <c r="AK49" s="194">
        <f>'Cooling Water Work Package'!AK13</f>
        <v>0</v>
      </c>
      <c r="AL49" s="194">
        <f>'Cooling Water Work Package'!AL13</f>
        <v>0</v>
      </c>
      <c r="AM49" s="194">
        <f>'Cooling Water Work Package'!AM13</f>
        <v>0</v>
      </c>
      <c r="AN49" s="206">
        <f>'Cooling Water Work Package'!AN13</f>
        <v>0</v>
      </c>
      <c r="AO49" s="203"/>
      <c r="AP49" s="199">
        <f>'Cooling Water Work Package'!AP13</f>
        <v>0</v>
      </c>
      <c r="AQ49" s="203"/>
      <c r="AR49" s="205">
        <f>'Cooling Water Work Package'!AR13</f>
        <v>0</v>
      </c>
      <c r="AS49" s="194">
        <f>'Cooling Water Work Package'!AS13</f>
        <v>0</v>
      </c>
      <c r="AT49" s="194">
        <f>'Cooling Water Work Package'!AT13</f>
        <v>0</v>
      </c>
      <c r="AU49" s="194">
        <f>'Cooling Water Work Package'!AU13</f>
        <v>0</v>
      </c>
      <c r="AV49" s="206">
        <f>'Cooling Water Work Package'!AV13</f>
        <v>0</v>
      </c>
      <c r="AW49" s="203"/>
      <c r="AX49" s="199">
        <f>'Cooling Water Work Package'!AX13</f>
        <v>0</v>
      </c>
      <c r="AY49" s="203"/>
      <c r="AZ49" s="636">
        <f>'Cooling Water Work Package'!AZ13</f>
        <v>0</v>
      </c>
      <c r="BA49" s="203"/>
      <c r="BB49" s="591">
        <f>'Cooling Water Work Package'!BB13</f>
        <v>0.25</v>
      </c>
      <c r="BC49" s="592">
        <f>'Cooling Water Work Package'!BC13</f>
        <v>0</v>
      </c>
      <c r="BD49" s="203"/>
      <c r="BE49" s="199">
        <f>'Cooling Water Work Package'!BE13</f>
        <v>0</v>
      </c>
      <c r="BF49" s="203"/>
      <c r="BG49" s="205" t="str">
        <f>'Cooling Water Work Package'!BG13</f>
        <v>sPHENIX Engineers, Technicians, Designers and Scientists; effort is well defined/ L4</v>
      </c>
      <c r="BH49" s="206" t="str">
        <f>'Cooling Water Work Package'!BH13</f>
        <v>No Materials required for this task/M1</v>
      </c>
      <c r="BI49" s="203"/>
      <c r="BJ49" s="204">
        <f>'Cooling Water Work Package'!BJ13</f>
        <v>0</v>
      </c>
      <c r="BK49" s="194">
        <f>'Cooling Water Work Package'!BK13</f>
        <v>0</v>
      </c>
      <c r="BL49" s="194">
        <f>'Cooling Water Work Package'!BL13</f>
        <v>32</v>
      </c>
      <c r="BM49" s="194">
        <f>'Cooling Water Work Package'!BM13</f>
        <v>16</v>
      </c>
      <c r="BN49" s="194">
        <f>'Cooling Water Work Package'!BN13</f>
        <v>0</v>
      </c>
      <c r="BO49" s="194">
        <f>'Cooling Water Work Package'!BO13</f>
        <v>0</v>
      </c>
      <c r="BP49" s="206">
        <f>'Cooling Water Work Package'!BP13</f>
        <v>0</v>
      </c>
      <c r="BQ49" s="7"/>
      <c r="BR49" s="603">
        <f>'Cooling Water Work Package'!BR13</f>
        <v>0</v>
      </c>
      <c r="BS49" s="604">
        <f>'Cooling Water Work Package'!BS13</f>
        <v>0</v>
      </c>
      <c r="BT49" s="604">
        <f>'Cooling Water Work Package'!BT13</f>
        <v>3337.6</v>
      </c>
      <c r="BU49" s="604">
        <f>'Cooling Water Work Package'!BU13</f>
        <v>1297.5999999999999</v>
      </c>
      <c r="BV49" s="604">
        <f>'Cooling Water Work Package'!BV13</f>
        <v>0</v>
      </c>
      <c r="BW49" s="604">
        <f>'Cooling Water Work Package'!BW13</f>
        <v>0</v>
      </c>
      <c r="BX49" s="605">
        <f>'Cooling Water Work Package'!BX13</f>
        <v>0</v>
      </c>
      <c r="BZ49" s="518">
        <f t="shared" si="24"/>
        <v>4635.2</v>
      </c>
      <c r="CA49" s="519">
        <f t="shared" si="25"/>
        <v>5794</v>
      </c>
      <c r="CB49" s="520">
        <f t="shared" si="26"/>
        <v>0</v>
      </c>
      <c r="CC49" s="521"/>
      <c r="CD49" s="521"/>
      <c r="CE49" s="508"/>
      <c r="CF49" s="508"/>
    </row>
    <row r="50" spans="2:84" ht="62.4">
      <c r="B50" s="195" t="str">
        <f>'Cooling Water Work Package'!B14</f>
        <v>S341400 /S340600</v>
      </c>
      <c r="C50" s="195" t="str">
        <f>'Cooling Water Work Package'!C14</f>
        <v>Procure &amp; Deliver IR Electronics Cooling Water Distribution Components (leadtime and fabrication included)</v>
      </c>
      <c r="D50" s="199" t="str">
        <f>'Cooling Water Work Package'!D14</f>
        <v>Technical Scope: Procure &amp; Deliver IR Electronics Cooling Water Distribution Components to the IR
Work Statement: Track and manage the procurement of all components for this item.</v>
      </c>
      <c r="E50" s="51">
        <f>'Cooling Water Work Package'!E14</f>
        <v>50</v>
      </c>
      <c r="F50" s="199">
        <f>'Cooling Water Work Package'!F14</f>
        <v>0</v>
      </c>
      <c r="G50" s="203"/>
      <c r="H50" s="51">
        <f>'Cooling Water Work Package'!H14</f>
        <v>0</v>
      </c>
      <c r="I50" s="203"/>
      <c r="J50" s="205">
        <f>'Cooling Water Work Package'!J14</f>
        <v>0</v>
      </c>
      <c r="K50" s="194">
        <f>'Cooling Water Work Package'!K14</f>
        <v>0</v>
      </c>
      <c r="L50" s="206">
        <f>'Cooling Water Work Package'!L14</f>
        <v>0</v>
      </c>
      <c r="M50" s="203"/>
      <c r="N50" s="199">
        <f>'Cooling Water Work Package'!N14</f>
        <v>80</v>
      </c>
      <c r="O50" s="203"/>
      <c r="P50" s="205">
        <f>'Cooling Water Work Package'!P14</f>
        <v>80</v>
      </c>
      <c r="Q50" s="194">
        <f>'Cooling Water Work Package'!Q14</f>
        <v>0</v>
      </c>
      <c r="R50" s="194">
        <f>'Cooling Water Work Package'!R14</f>
        <v>0</v>
      </c>
      <c r="S50" s="206">
        <f>'Cooling Water Work Package'!S14</f>
        <v>0</v>
      </c>
      <c r="T50" s="203"/>
      <c r="U50" s="199">
        <f>'Cooling Water Work Package'!U14</f>
        <v>40</v>
      </c>
      <c r="V50" s="203"/>
      <c r="W50" s="205">
        <f>'Cooling Water Work Package'!W14</f>
        <v>0</v>
      </c>
      <c r="X50" s="194">
        <f>'Cooling Water Work Package'!X14</f>
        <v>0</v>
      </c>
      <c r="Y50" s="194">
        <f>'Cooling Water Work Package'!Y14</f>
        <v>0</v>
      </c>
      <c r="Z50" s="194">
        <f>'Cooling Water Work Package'!Z14</f>
        <v>40</v>
      </c>
      <c r="AA50" s="194">
        <f>'Cooling Water Work Package'!AA14</f>
        <v>0</v>
      </c>
      <c r="AB50" s="206">
        <f>'Cooling Water Work Package'!AB14</f>
        <v>0</v>
      </c>
      <c r="AC50" s="203"/>
      <c r="AD50" s="199">
        <f>'Cooling Water Work Package'!AD14</f>
        <v>0</v>
      </c>
      <c r="AE50" s="203"/>
      <c r="AF50" s="205">
        <f>'Cooling Water Work Package'!AF14</f>
        <v>0</v>
      </c>
      <c r="AG50" s="194">
        <f>'Cooling Water Work Package'!AG14</f>
        <v>0</v>
      </c>
      <c r="AH50" s="194">
        <f>'Cooling Water Work Package'!AH14</f>
        <v>0</v>
      </c>
      <c r="AI50" s="194">
        <f>'Cooling Water Work Package'!AI14</f>
        <v>0</v>
      </c>
      <c r="AJ50" s="194">
        <f>'Cooling Water Work Package'!AJ14</f>
        <v>0</v>
      </c>
      <c r="AK50" s="194">
        <f>'Cooling Water Work Package'!AK14</f>
        <v>0</v>
      </c>
      <c r="AL50" s="194">
        <f>'Cooling Water Work Package'!AL14</f>
        <v>0</v>
      </c>
      <c r="AM50" s="194">
        <f>'Cooling Water Work Package'!AM14</f>
        <v>0</v>
      </c>
      <c r="AN50" s="206">
        <f>'Cooling Water Work Package'!AN14</f>
        <v>0</v>
      </c>
      <c r="AO50" s="203"/>
      <c r="AP50" s="199">
        <f>'Cooling Water Work Package'!AP14</f>
        <v>0</v>
      </c>
      <c r="AQ50" s="203"/>
      <c r="AR50" s="205">
        <f>'Cooling Water Work Package'!AR14</f>
        <v>0</v>
      </c>
      <c r="AS50" s="194">
        <f>'Cooling Water Work Package'!AS14</f>
        <v>0</v>
      </c>
      <c r="AT50" s="194">
        <f>'Cooling Water Work Package'!AT14</f>
        <v>0</v>
      </c>
      <c r="AU50" s="194">
        <f>'Cooling Water Work Package'!AU14</f>
        <v>0</v>
      </c>
      <c r="AV50" s="206">
        <f>'Cooling Water Work Package'!AV14</f>
        <v>0</v>
      </c>
      <c r="AW50" s="203"/>
      <c r="AX50" s="199">
        <f>'Cooling Water Work Package'!AX14</f>
        <v>0</v>
      </c>
      <c r="AY50" s="203"/>
      <c r="AZ50" s="636">
        <f>'Cooling Water Work Package'!AZ14</f>
        <v>65000</v>
      </c>
      <c r="BA50" s="203"/>
      <c r="BB50" s="591">
        <f>'Cooling Water Work Package'!BB14</f>
        <v>0.25</v>
      </c>
      <c r="BC50" s="592">
        <f>'Cooling Water Work Package'!BC14</f>
        <v>0.4</v>
      </c>
      <c r="BD50" s="203"/>
      <c r="BE50" s="199" t="str">
        <f>'Cooling Water Work Package'!BE14</f>
        <v>Too early in design phase for a detailed cost analysis, but based on similar requirements in PHENIX and assuming repurposing of much of the equipment, $65K seems reasonable</v>
      </c>
      <c r="BF50" s="203"/>
      <c r="BG50" s="205" t="str">
        <f>'Cooling Water Work Package'!BG14</f>
        <v>sPHENIX Engineers, Technicians, Designers and Scientists; effort is well defined/ L4</v>
      </c>
      <c r="BH50" s="206" t="str">
        <f>'Cooling Water Work Package'!BH14</f>
        <v>Rough order of magnitude estimate, but the work is fairly early though based on similar previous projects. 40% estimate uncertainty is reasonable./M45</v>
      </c>
      <c r="BI50" s="203"/>
      <c r="BJ50" s="204">
        <f>'Cooling Water Work Package'!BJ14</f>
        <v>0</v>
      </c>
      <c r="BK50" s="194">
        <f>'Cooling Water Work Package'!BK14</f>
        <v>0</v>
      </c>
      <c r="BL50" s="194">
        <f>'Cooling Water Work Package'!BL14</f>
        <v>80</v>
      </c>
      <c r="BM50" s="194">
        <f>'Cooling Water Work Package'!BM14</f>
        <v>40</v>
      </c>
      <c r="BN50" s="194">
        <f>'Cooling Water Work Package'!BN14</f>
        <v>0</v>
      </c>
      <c r="BO50" s="194">
        <f>'Cooling Water Work Package'!BO14</f>
        <v>0</v>
      </c>
      <c r="BP50" s="206">
        <f>'Cooling Water Work Package'!BP14</f>
        <v>0</v>
      </c>
      <c r="BQ50" s="7"/>
      <c r="BR50" s="603">
        <f>'Cooling Water Work Package'!BR14</f>
        <v>0</v>
      </c>
      <c r="BS50" s="604">
        <f>'Cooling Water Work Package'!BS14</f>
        <v>0</v>
      </c>
      <c r="BT50" s="604">
        <f>'Cooling Water Work Package'!BT14</f>
        <v>8344</v>
      </c>
      <c r="BU50" s="604">
        <f>'Cooling Water Work Package'!BU14</f>
        <v>3244</v>
      </c>
      <c r="BV50" s="604">
        <f>'Cooling Water Work Package'!BV14</f>
        <v>0</v>
      </c>
      <c r="BW50" s="604">
        <f>'Cooling Water Work Package'!BW14</f>
        <v>0</v>
      </c>
      <c r="BX50" s="605">
        <f>'Cooling Water Work Package'!BX14</f>
        <v>0</v>
      </c>
      <c r="BZ50" s="518">
        <f t="shared" si="24"/>
        <v>11588</v>
      </c>
      <c r="CA50" s="519">
        <f t="shared" si="25"/>
        <v>14485</v>
      </c>
      <c r="CB50" s="520">
        <f t="shared" si="26"/>
        <v>91000</v>
      </c>
      <c r="CC50" s="521"/>
      <c r="CD50" s="521"/>
      <c r="CE50" s="509"/>
      <c r="CF50" s="509"/>
    </row>
    <row r="51" spans="2:84" ht="46.8">
      <c r="B51" s="195" t="str">
        <f>'Cooling Water Work Package'!B15</f>
        <v>S341500</v>
      </c>
      <c r="C51" s="195" t="str">
        <f>'Cooling Water Work Package'!C15</f>
        <v>Perform IR Electronics Cooling Water Distribution System Components Acceptance</v>
      </c>
      <c r="D51" s="199" t="str">
        <f>'Cooling Water Work Package'!D15</f>
        <v>Technical Scope: Perform IR Electronics Cooling Water Distribution System Components Acceptance tests
Work Statement: Receive, inspect and acceptance test all components for this item as appropriate.</v>
      </c>
      <c r="E51" s="51">
        <f>'Cooling Water Work Package'!E15</f>
        <v>5</v>
      </c>
      <c r="F51" s="199">
        <f>'Cooling Water Work Package'!F15</f>
        <v>0</v>
      </c>
      <c r="G51" s="203"/>
      <c r="H51" s="51">
        <f>'Cooling Water Work Package'!H15</f>
        <v>0</v>
      </c>
      <c r="I51" s="203"/>
      <c r="J51" s="205">
        <f>'Cooling Water Work Package'!J15</f>
        <v>0</v>
      </c>
      <c r="K51" s="194">
        <f>'Cooling Water Work Package'!K15</f>
        <v>0</v>
      </c>
      <c r="L51" s="206">
        <f>'Cooling Water Work Package'!L15</f>
        <v>0</v>
      </c>
      <c r="M51" s="203"/>
      <c r="N51" s="199">
        <f>'Cooling Water Work Package'!N15</f>
        <v>8</v>
      </c>
      <c r="O51" s="203"/>
      <c r="P51" s="205">
        <f>'Cooling Water Work Package'!P15</f>
        <v>8</v>
      </c>
      <c r="Q51" s="194">
        <f>'Cooling Water Work Package'!Q15</f>
        <v>0</v>
      </c>
      <c r="R51" s="194">
        <f>'Cooling Water Work Package'!R15</f>
        <v>0</v>
      </c>
      <c r="S51" s="206">
        <f>'Cooling Water Work Package'!S15</f>
        <v>0</v>
      </c>
      <c r="T51" s="203"/>
      <c r="U51" s="199">
        <f>'Cooling Water Work Package'!U15</f>
        <v>4</v>
      </c>
      <c r="V51" s="203"/>
      <c r="W51" s="205">
        <f>'Cooling Water Work Package'!W15</f>
        <v>0</v>
      </c>
      <c r="X51" s="194">
        <f>'Cooling Water Work Package'!X15</f>
        <v>0</v>
      </c>
      <c r="Y51" s="194">
        <f>'Cooling Water Work Package'!Y15</f>
        <v>0</v>
      </c>
      <c r="Z51" s="194">
        <f>'Cooling Water Work Package'!Z15</f>
        <v>4</v>
      </c>
      <c r="AA51" s="194">
        <f>'Cooling Water Work Package'!AA15</f>
        <v>0</v>
      </c>
      <c r="AB51" s="206">
        <f>'Cooling Water Work Package'!AB15</f>
        <v>0</v>
      </c>
      <c r="AC51" s="203"/>
      <c r="AD51" s="199">
        <f>'Cooling Water Work Package'!AD15</f>
        <v>20</v>
      </c>
      <c r="AE51" s="203"/>
      <c r="AF51" s="205">
        <f>'Cooling Water Work Package'!AF15</f>
        <v>0</v>
      </c>
      <c r="AG51" s="194">
        <f>'Cooling Water Work Package'!AG15</f>
        <v>0</v>
      </c>
      <c r="AH51" s="194">
        <f>'Cooling Water Work Package'!AH15</f>
        <v>0</v>
      </c>
      <c r="AI51" s="194">
        <f>'Cooling Water Work Package'!AI15</f>
        <v>20</v>
      </c>
      <c r="AJ51" s="194">
        <f>'Cooling Water Work Package'!AJ15</f>
        <v>0</v>
      </c>
      <c r="AK51" s="194">
        <f>'Cooling Water Work Package'!AK15</f>
        <v>0</v>
      </c>
      <c r="AL51" s="194">
        <f>'Cooling Water Work Package'!AL15</f>
        <v>0</v>
      </c>
      <c r="AM51" s="194">
        <f>'Cooling Water Work Package'!AM15</f>
        <v>0</v>
      </c>
      <c r="AN51" s="206">
        <f>'Cooling Water Work Package'!AN15</f>
        <v>0</v>
      </c>
      <c r="AO51" s="203"/>
      <c r="AP51" s="199">
        <f>'Cooling Water Work Package'!AP15</f>
        <v>0</v>
      </c>
      <c r="AQ51" s="203"/>
      <c r="AR51" s="205">
        <f>'Cooling Water Work Package'!AR15</f>
        <v>0</v>
      </c>
      <c r="AS51" s="194">
        <f>'Cooling Water Work Package'!AS15</f>
        <v>0</v>
      </c>
      <c r="AT51" s="194">
        <f>'Cooling Water Work Package'!AT15</f>
        <v>0</v>
      </c>
      <c r="AU51" s="194">
        <f>'Cooling Water Work Package'!AU15</f>
        <v>0</v>
      </c>
      <c r="AV51" s="206">
        <f>'Cooling Water Work Package'!AV15</f>
        <v>0</v>
      </c>
      <c r="AW51" s="203"/>
      <c r="AX51" s="199">
        <f>'Cooling Water Work Package'!AX15</f>
        <v>0</v>
      </c>
      <c r="AY51" s="203"/>
      <c r="AZ51" s="636">
        <f>'Cooling Water Work Package'!AZ15</f>
        <v>0</v>
      </c>
      <c r="BA51" s="203"/>
      <c r="BB51" s="591">
        <f>'Cooling Water Work Package'!BB15</f>
        <v>0.25</v>
      </c>
      <c r="BC51" s="592">
        <f>'Cooling Water Work Package'!BC15</f>
        <v>0</v>
      </c>
      <c r="BD51" s="203"/>
      <c r="BE51" s="199">
        <f>'Cooling Water Work Package'!BE15</f>
        <v>0</v>
      </c>
      <c r="BF51" s="203"/>
      <c r="BG51" s="205" t="str">
        <f>'Cooling Water Work Package'!BG15</f>
        <v>sPHENIX Engineers, Technicians, Designers and Scientists; effort is well defined/ L4</v>
      </c>
      <c r="BH51" s="206" t="str">
        <f>'Cooling Water Work Package'!BH15</f>
        <v>No Materials required for this task/M1</v>
      </c>
      <c r="BI51" s="203"/>
      <c r="BJ51" s="204">
        <f>'Cooling Water Work Package'!BJ15</f>
        <v>0</v>
      </c>
      <c r="BK51" s="194">
        <f>'Cooling Water Work Package'!BK15</f>
        <v>0</v>
      </c>
      <c r="BL51" s="194">
        <f>'Cooling Water Work Package'!BL15</f>
        <v>8</v>
      </c>
      <c r="BM51" s="194">
        <f>'Cooling Water Work Package'!BM15</f>
        <v>4</v>
      </c>
      <c r="BN51" s="194">
        <f>'Cooling Water Work Package'!BN15</f>
        <v>20</v>
      </c>
      <c r="BO51" s="194">
        <f>'Cooling Water Work Package'!BO15</f>
        <v>0</v>
      </c>
      <c r="BP51" s="206">
        <f>'Cooling Water Work Package'!BP15</f>
        <v>0</v>
      </c>
      <c r="BQ51" s="7"/>
      <c r="BR51" s="603">
        <f>'Cooling Water Work Package'!BR15</f>
        <v>0</v>
      </c>
      <c r="BS51" s="604">
        <f>'Cooling Water Work Package'!BS15</f>
        <v>0</v>
      </c>
      <c r="BT51" s="604">
        <f>'Cooling Water Work Package'!BT15</f>
        <v>834.4</v>
      </c>
      <c r="BU51" s="604">
        <f>'Cooling Water Work Package'!BU15</f>
        <v>324.39999999999998</v>
      </c>
      <c r="BV51" s="604">
        <f>'Cooling Water Work Package'!BV15</f>
        <v>1622</v>
      </c>
      <c r="BW51" s="604">
        <f>'Cooling Water Work Package'!BW15</f>
        <v>0</v>
      </c>
      <c r="BX51" s="605">
        <f>'Cooling Water Work Package'!BX15</f>
        <v>0</v>
      </c>
      <c r="BZ51" s="518">
        <f t="shared" si="24"/>
        <v>2780.8</v>
      </c>
      <c r="CA51" s="519">
        <f t="shared" si="25"/>
        <v>3476</v>
      </c>
      <c r="CB51" s="520">
        <f t="shared" si="26"/>
        <v>0</v>
      </c>
      <c r="CC51" s="521"/>
      <c r="CD51" s="521"/>
      <c r="CE51" s="521"/>
      <c r="CF51" s="521"/>
    </row>
    <row r="52" spans="2:84" ht="31.8" thickBot="1">
      <c r="B52" s="212" t="str">
        <f>'Cooling Water Work Package'!B16</f>
        <v>S341600</v>
      </c>
      <c r="C52" s="212" t="str">
        <f>'Cooling Water Work Package'!C16</f>
        <v>IR Electronics Cooling Water Distribution System Components Ready for Installation</v>
      </c>
      <c r="D52" s="214" t="str">
        <f>'Cooling Water Work Package'!D16</f>
        <v>Milestone</v>
      </c>
      <c r="E52" s="232">
        <f>'Cooling Water Work Package'!E16</f>
        <v>0</v>
      </c>
      <c r="F52" s="214">
        <f>'Cooling Water Work Package'!F16</f>
        <v>0</v>
      </c>
      <c r="G52" s="215"/>
      <c r="H52" s="232">
        <f>'Cooling Water Work Package'!H16</f>
        <v>0</v>
      </c>
      <c r="I52" s="215"/>
      <c r="J52" s="216">
        <f>'Cooling Water Work Package'!J16</f>
        <v>0</v>
      </c>
      <c r="K52" s="217">
        <f>'Cooling Water Work Package'!K16</f>
        <v>0</v>
      </c>
      <c r="L52" s="218">
        <f>'Cooling Water Work Package'!L16</f>
        <v>0</v>
      </c>
      <c r="M52" s="215"/>
      <c r="N52" s="214">
        <f>'Cooling Water Work Package'!N16</f>
        <v>0</v>
      </c>
      <c r="O52" s="215"/>
      <c r="P52" s="216">
        <f>'Cooling Water Work Package'!P16</f>
        <v>0</v>
      </c>
      <c r="Q52" s="217">
        <f>'Cooling Water Work Package'!Q16</f>
        <v>0</v>
      </c>
      <c r="R52" s="217">
        <f>'Cooling Water Work Package'!R16</f>
        <v>0</v>
      </c>
      <c r="S52" s="218">
        <f>'Cooling Water Work Package'!S16</f>
        <v>0</v>
      </c>
      <c r="T52" s="215"/>
      <c r="U52" s="214">
        <f>'Cooling Water Work Package'!U16</f>
        <v>0</v>
      </c>
      <c r="V52" s="215"/>
      <c r="W52" s="216">
        <f>'Cooling Water Work Package'!W16</f>
        <v>0</v>
      </c>
      <c r="X52" s="217">
        <f>'Cooling Water Work Package'!X16</f>
        <v>0</v>
      </c>
      <c r="Y52" s="217">
        <f>'Cooling Water Work Package'!Y16</f>
        <v>0</v>
      </c>
      <c r="Z52" s="217">
        <f>'Cooling Water Work Package'!Z16</f>
        <v>0</v>
      </c>
      <c r="AA52" s="217">
        <f>'Cooling Water Work Package'!AA16</f>
        <v>0</v>
      </c>
      <c r="AB52" s="218">
        <f>'Cooling Water Work Package'!AB16</f>
        <v>0</v>
      </c>
      <c r="AC52" s="215"/>
      <c r="AD52" s="214">
        <f>'Cooling Water Work Package'!AD16</f>
        <v>0</v>
      </c>
      <c r="AE52" s="215"/>
      <c r="AF52" s="216">
        <f>'Cooling Water Work Package'!AF16</f>
        <v>0</v>
      </c>
      <c r="AG52" s="217">
        <f>'Cooling Water Work Package'!AG16</f>
        <v>0</v>
      </c>
      <c r="AH52" s="217">
        <f>'Cooling Water Work Package'!AH16</f>
        <v>0</v>
      </c>
      <c r="AI52" s="217">
        <f>'Cooling Water Work Package'!AI16</f>
        <v>0</v>
      </c>
      <c r="AJ52" s="217">
        <f>'Cooling Water Work Package'!AJ16</f>
        <v>0</v>
      </c>
      <c r="AK52" s="217">
        <f>'Cooling Water Work Package'!AK16</f>
        <v>0</v>
      </c>
      <c r="AL52" s="217">
        <f>'Cooling Water Work Package'!AL16</f>
        <v>0</v>
      </c>
      <c r="AM52" s="217">
        <f>'Cooling Water Work Package'!AM16</f>
        <v>0</v>
      </c>
      <c r="AN52" s="218">
        <f>'Cooling Water Work Package'!AN16</f>
        <v>0</v>
      </c>
      <c r="AO52" s="215"/>
      <c r="AP52" s="214">
        <f>'Cooling Water Work Package'!AP16</f>
        <v>0</v>
      </c>
      <c r="AQ52" s="215"/>
      <c r="AR52" s="216">
        <f>'Cooling Water Work Package'!AR16</f>
        <v>0</v>
      </c>
      <c r="AS52" s="217">
        <f>'Cooling Water Work Package'!AS16</f>
        <v>0</v>
      </c>
      <c r="AT52" s="217">
        <f>'Cooling Water Work Package'!AT16</f>
        <v>0</v>
      </c>
      <c r="AU52" s="217">
        <f>'Cooling Water Work Package'!AU16</f>
        <v>0</v>
      </c>
      <c r="AV52" s="218">
        <f>'Cooling Water Work Package'!AV16</f>
        <v>0</v>
      </c>
      <c r="AW52" s="215"/>
      <c r="AX52" s="214">
        <f>'Cooling Water Work Package'!AX16</f>
        <v>0</v>
      </c>
      <c r="AY52" s="215"/>
      <c r="AZ52" s="637">
        <f>'Cooling Water Work Package'!AZ16</f>
        <v>0</v>
      </c>
      <c r="BA52" s="215"/>
      <c r="BB52" s="593">
        <f>'Cooling Water Work Package'!BB16</f>
        <v>0</v>
      </c>
      <c r="BC52" s="594">
        <f>'Cooling Water Work Package'!BC16</f>
        <v>0</v>
      </c>
      <c r="BD52" s="215"/>
      <c r="BE52" s="214" t="str">
        <f>'Cooling Water Work Package'!BE16</f>
        <v>sPHENIX Engineers, Technicians, Designers and Scientists; effort is well defined/ L4</v>
      </c>
      <c r="BF52" s="215"/>
      <c r="BG52" s="216" t="str">
        <f>'Cooling Water Work Package'!BG16</f>
        <v>n/a</v>
      </c>
      <c r="BH52" s="218" t="str">
        <f>'Cooling Water Work Package'!BH16</f>
        <v>n/a</v>
      </c>
      <c r="BI52" s="215"/>
      <c r="BJ52" s="234">
        <f>'Cooling Water Work Package'!BJ16</f>
        <v>0</v>
      </c>
      <c r="BK52" s="217">
        <f>'Cooling Water Work Package'!BK16</f>
        <v>0</v>
      </c>
      <c r="BL52" s="217">
        <f>'Cooling Water Work Package'!BL16</f>
        <v>0</v>
      </c>
      <c r="BM52" s="217">
        <f>'Cooling Water Work Package'!BM16</f>
        <v>0</v>
      </c>
      <c r="BN52" s="217">
        <f>'Cooling Water Work Package'!BN16</f>
        <v>0</v>
      </c>
      <c r="BO52" s="217">
        <f>'Cooling Water Work Package'!BO16</f>
        <v>0</v>
      </c>
      <c r="BP52" s="218">
        <f>'Cooling Water Work Package'!BP16</f>
        <v>0</v>
      </c>
      <c r="BQ52" s="7"/>
      <c r="BR52" s="606">
        <f>'Cooling Water Work Package'!BR16</f>
        <v>0</v>
      </c>
      <c r="BS52" s="607">
        <f>'Cooling Water Work Package'!BS16</f>
        <v>0</v>
      </c>
      <c r="BT52" s="607">
        <f>'Cooling Water Work Package'!BT16</f>
        <v>0</v>
      </c>
      <c r="BU52" s="607">
        <f>'Cooling Water Work Package'!BU16</f>
        <v>0</v>
      </c>
      <c r="BV52" s="607">
        <f>'Cooling Water Work Package'!BV16</f>
        <v>0</v>
      </c>
      <c r="BW52" s="607">
        <f>'Cooling Water Work Package'!BW16</f>
        <v>0</v>
      </c>
      <c r="BX52" s="608">
        <f>'Cooling Water Work Package'!BX16</f>
        <v>0</v>
      </c>
      <c r="BZ52" s="609">
        <f t="shared" si="24"/>
        <v>0</v>
      </c>
      <c r="CA52" s="610">
        <f t="shared" si="25"/>
        <v>0</v>
      </c>
      <c r="CB52" s="611">
        <f t="shared" si="26"/>
        <v>0</v>
      </c>
      <c r="CC52" s="521"/>
      <c r="CD52" s="521"/>
      <c r="CE52" s="521"/>
      <c r="CF52" s="521"/>
    </row>
    <row r="53" spans="2:84" ht="36.6" thickBot="1">
      <c r="B53" s="697" t="str">
        <f>'Facility Safety Work Package'!C4</f>
        <v>2.04.02.05</v>
      </c>
      <c r="C53" s="191" t="str">
        <f>'Facility Safety Work Package'!C5</f>
        <v>IR/AH Safety Subsystems Components Work Package</v>
      </c>
      <c r="D53" s="224"/>
      <c r="E53" s="58"/>
      <c r="F53" s="58"/>
      <c r="G53" s="245"/>
      <c r="H53" s="58"/>
      <c r="I53" s="245"/>
      <c r="J53" s="225"/>
      <c r="K53" s="226"/>
      <c r="L53" s="227"/>
      <c r="M53" s="245"/>
      <c r="N53" s="58"/>
      <c r="O53" s="245"/>
      <c r="P53" s="225"/>
      <c r="Q53" s="226"/>
      <c r="R53" s="226"/>
      <c r="S53" s="227"/>
      <c r="T53" s="245"/>
      <c r="U53" s="58"/>
      <c r="V53" s="245"/>
      <c r="W53" s="225"/>
      <c r="X53" s="226"/>
      <c r="Y53" s="226"/>
      <c r="Z53" s="226"/>
      <c r="AA53" s="226"/>
      <c r="AB53" s="227"/>
      <c r="AC53" s="245"/>
      <c r="AD53" s="58"/>
      <c r="AE53" s="245"/>
      <c r="AF53" s="225"/>
      <c r="AG53" s="226"/>
      <c r="AH53" s="226"/>
      <c r="AI53" s="226"/>
      <c r="AJ53" s="226"/>
      <c r="AK53" s="226"/>
      <c r="AL53" s="226"/>
      <c r="AM53" s="226"/>
      <c r="AN53" s="227"/>
      <c r="AO53" s="245"/>
      <c r="AP53" s="58"/>
      <c r="AQ53" s="245"/>
      <c r="AR53" s="225"/>
      <c r="AS53" s="226"/>
      <c r="AT53" s="226"/>
      <c r="AU53" s="226"/>
      <c r="AV53" s="227"/>
      <c r="AW53" s="59"/>
      <c r="AX53" s="58"/>
      <c r="AY53" s="59"/>
      <c r="AZ53" s="634">
        <f t="shared" ref="AZ53" si="27">SUM(AZ54:AZ63)</f>
        <v>32000</v>
      </c>
      <c r="BA53" s="229"/>
      <c r="BB53" s="581"/>
      <c r="BC53" s="582"/>
      <c r="BD53" s="59"/>
      <c r="BE53" s="58"/>
      <c r="BF53" s="59"/>
      <c r="BG53" s="225"/>
      <c r="BH53" s="227"/>
      <c r="BI53" s="59"/>
      <c r="BJ53" s="959"/>
      <c r="BK53" s="960"/>
      <c r="BL53" s="960"/>
      <c r="BM53" s="960"/>
      <c r="BN53" s="960"/>
      <c r="BO53" s="960"/>
      <c r="BP53" s="961"/>
      <c r="BQ53" s="7"/>
      <c r="BR53" s="618">
        <f>SUM(BR54:BR63)</f>
        <v>0</v>
      </c>
      <c r="BS53" s="619">
        <f t="shared" ref="BS53:BX53" si="28">SUM(BS54:BS63)</f>
        <v>364.5</v>
      </c>
      <c r="BT53" s="619">
        <f t="shared" si="28"/>
        <v>45057.599999999991</v>
      </c>
      <c r="BU53" s="619">
        <f t="shared" si="28"/>
        <v>11353.999999999998</v>
      </c>
      <c r="BV53" s="619">
        <f t="shared" si="28"/>
        <v>14273.599999999999</v>
      </c>
      <c r="BW53" s="619">
        <f t="shared" si="28"/>
        <v>0</v>
      </c>
      <c r="BX53" s="620">
        <f t="shared" si="28"/>
        <v>0</v>
      </c>
      <c r="BZ53" s="621">
        <f t="shared" ref="BZ53:CB53" si="29">SUM(BZ54:BZ63)</f>
        <v>71049.7</v>
      </c>
      <c r="CA53" s="622">
        <f t="shared" si="29"/>
        <v>88812.125</v>
      </c>
      <c r="CB53" s="623">
        <f t="shared" si="29"/>
        <v>44800</v>
      </c>
      <c r="CC53" s="507"/>
      <c r="CD53" s="507"/>
      <c r="CE53" s="507"/>
      <c r="CF53" s="507"/>
    </row>
    <row r="54" spans="2:84" ht="31.2">
      <c r="B54" s="213" t="str">
        <f>'Facility Safety Work Package'!B7</f>
        <v>S341800 /S341810</v>
      </c>
      <c r="C54" s="213" t="str">
        <f>'Facility Safety Work Package'!C7</f>
        <v>Analyze IR/AH Safety Subsystems Requirements</v>
      </c>
      <c r="D54" s="219" t="str">
        <f>'Facility Safety Work Package'!D7</f>
        <v>Technical Scope: Analyze Off Detector/Carriage Safety Subsystems Requirements.Work Statement: Gather all relevant information from existing PHENIX documentation.</v>
      </c>
      <c r="E54" s="240">
        <f>'Facility Safety Work Package'!E7</f>
        <v>30</v>
      </c>
      <c r="F54" s="219">
        <f>'Facility Safety Work Package'!F7</f>
        <v>0</v>
      </c>
      <c r="G54" s="220"/>
      <c r="H54" s="240">
        <f>'Facility Safety Work Package'!H7</f>
        <v>3</v>
      </c>
      <c r="I54" s="220"/>
      <c r="J54" s="221">
        <f>'Facility Safety Work Package'!J7</f>
        <v>0</v>
      </c>
      <c r="K54" s="222">
        <f>'Facility Safety Work Package'!K7</f>
        <v>3</v>
      </c>
      <c r="L54" s="223">
        <f>'Facility Safety Work Package'!L7</f>
        <v>0</v>
      </c>
      <c r="M54" s="220"/>
      <c r="N54" s="219">
        <f>'Facility Safety Work Package'!N7</f>
        <v>96</v>
      </c>
      <c r="O54" s="220"/>
      <c r="P54" s="221">
        <f>'Facility Safety Work Package'!P7</f>
        <v>96</v>
      </c>
      <c r="Q54" s="222">
        <f>'Facility Safety Work Package'!Q7</f>
        <v>0</v>
      </c>
      <c r="R54" s="222">
        <f>'Facility Safety Work Package'!R7</f>
        <v>0</v>
      </c>
      <c r="S54" s="223">
        <f>'Facility Safety Work Package'!S7</f>
        <v>0</v>
      </c>
      <c r="T54" s="220"/>
      <c r="U54" s="219">
        <f>'Facility Safety Work Package'!U7</f>
        <v>24</v>
      </c>
      <c r="V54" s="220"/>
      <c r="W54" s="221">
        <f>'Facility Safety Work Package'!W7</f>
        <v>0</v>
      </c>
      <c r="X54" s="222">
        <f>'Facility Safety Work Package'!X7</f>
        <v>0</v>
      </c>
      <c r="Y54" s="222">
        <f>'Facility Safety Work Package'!Y7</f>
        <v>0</v>
      </c>
      <c r="Z54" s="222">
        <f>'Facility Safety Work Package'!Z7</f>
        <v>24</v>
      </c>
      <c r="AA54" s="222">
        <f>'Facility Safety Work Package'!AA7</f>
        <v>0</v>
      </c>
      <c r="AB54" s="223">
        <f>'Facility Safety Work Package'!AB7</f>
        <v>0</v>
      </c>
      <c r="AC54" s="220"/>
      <c r="AD54" s="219">
        <f>'Facility Safety Work Package'!AD7</f>
        <v>48</v>
      </c>
      <c r="AE54" s="220"/>
      <c r="AF54" s="221">
        <f>'Facility Safety Work Package'!AF7</f>
        <v>0</v>
      </c>
      <c r="AG54" s="222">
        <f>'Facility Safety Work Package'!AG7</f>
        <v>0</v>
      </c>
      <c r="AH54" s="222">
        <f>'Facility Safety Work Package'!AH7</f>
        <v>0</v>
      </c>
      <c r="AI54" s="222">
        <f>'Facility Safety Work Package'!AI7</f>
        <v>24</v>
      </c>
      <c r="AJ54" s="222">
        <f>'Facility Safety Work Package'!AJ7</f>
        <v>24</v>
      </c>
      <c r="AK54" s="222">
        <f>'Facility Safety Work Package'!AK7</f>
        <v>0</v>
      </c>
      <c r="AL54" s="222">
        <f>'Facility Safety Work Package'!AL7</f>
        <v>0</v>
      </c>
      <c r="AM54" s="222">
        <f>'Facility Safety Work Package'!AM7</f>
        <v>0</v>
      </c>
      <c r="AN54" s="223">
        <f>'Facility Safety Work Package'!AN7</f>
        <v>0</v>
      </c>
      <c r="AO54" s="220"/>
      <c r="AP54" s="219">
        <f>'Facility Safety Work Package'!AP7</f>
        <v>0</v>
      </c>
      <c r="AQ54" s="220"/>
      <c r="AR54" s="221">
        <f>'Facility Safety Work Package'!AR7</f>
        <v>0</v>
      </c>
      <c r="AS54" s="222">
        <f>'Facility Safety Work Package'!AS7</f>
        <v>0</v>
      </c>
      <c r="AT54" s="222">
        <f>'Facility Safety Work Package'!AT7</f>
        <v>0</v>
      </c>
      <c r="AU54" s="222">
        <f>'Facility Safety Work Package'!AU7</f>
        <v>0</v>
      </c>
      <c r="AV54" s="223">
        <f>'Facility Safety Work Package'!AV7</f>
        <v>0</v>
      </c>
      <c r="AW54" s="220"/>
      <c r="AX54" s="219">
        <f>'Facility Safety Work Package'!AX7</f>
        <v>0</v>
      </c>
      <c r="AY54" s="220"/>
      <c r="AZ54" s="635">
        <f>'Facility Safety Work Package'!AZ7</f>
        <v>0</v>
      </c>
      <c r="BA54" s="220"/>
      <c r="BB54" s="589">
        <f>'Facility Safety Work Package'!BB7</f>
        <v>0.25</v>
      </c>
      <c r="BC54" s="590">
        <f>'Facility Safety Work Package'!BC7</f>
        <v>0</v>
      </c>
      <c r="BD54" s="220"/>
      <c r="BE54" s="219">
        <f>'Facility Safety Work Package'!BE7</f>
        <v>0</v>
      </c>
      <c r="BF54" s="220"/>
      <c r="BG54" s="221" t="str">
        <f>'Facility Safety Work Package'!BG7</f>
        <v>sPHENIX Engineers, Technicians, Designers and Scientists; effort is well defined/ L4</v>
      </c>
      <c r="BH54" s="223" t="str">
        <f>'Facility Safety Work Package'!BH7</f>
        <v>No Materials required for this task/M1</v>
      </c>
      <c r="BI54" s="220"/>
      <c r="BJ54" s="242">
        <f>'Facility Safety Work Package'!BJ7</f>
        <v>0</v>
      </c>
      <c r="BK54" s="222">
        <f>'Facility Safety Work Package'!BK7</f>
        <v>3</v>
      </c>
      <c r="BL54" s="222">
        <f>'Facility Safety Work Package'!BL7</f>
        <v>96</v>
      </c>
      <c r="BM54" s="222">
        <f>'Facility Safety Work Package'!BM7</f>
        <v>24</v>
      </c>
      <c r="BN54" s="222">
        <f>'Facility Safety Work Package'!BN7</f>
        <v>48</v>
      </c>
      <c r="BO54" s="222">
        <f>'Facility Safety Work Package'!BO7</f>
        <v>0</v>
      </c>
      <c r="BP54" s="223">
        <f>'Facility Safety Work Package'!BP7</f>
        <v>0</v>
      </c>
      <c r="BQ54" s="7"/>
      <c r="BR54" s="612">
        <f>'Facility Safety Work Package'!BR7</f>
        <v>0</v>
      </c>
      <c r="BS54" s="613">
        <f>'Facility Safety Work Package'!BS7</f>
        <v>364.5</v>
      </c>
      <c r="BT54" s="613">
        <f>'Facility Safety Work Package'!BT7</f>
        <v>10012.799999999999</v>
      </c>
      <c r="BU54" s="613">
        <f>'Facility Safety Work Package'!BU7</f>
        <v>1946.3999999999999</v>
      </c>
      <c r="BV54" s="613">
        <f>'Facility Safety Work Package'!BV7</f>
        <v>3892.7999999999997</v>
      </c>
      <c r="BW54" s="613">
        <f>'Facility Safety Work Package'!BW7</f>
        <v>0</v>
      </c>
      <c r="BX54" s="614">
        <f>'Facility Safety Work Package'!BX7</f>
        <v>0</v>
      </c>
      <c r="BZ54" s="615">
        <f t="shared" ref="BZ54:BZ63" si="30">SUM(BR54:BX54)</f>
        <v>16216.499999999998</v>
      </c>
      <c r="CA54" s="616">
        <f t="shared" ref="CA54:CA63" si="31">BZ54*(1+BB54)</f>
        <v>20270.624999999996</v>
      </c>
      <c r="CB54" s="617">
        <f t="shared" ref="CB54:CB63" si="32">AZ54*(1+BC54)</f>
        <v>0</v>
      </c>
      <c r="CC54" s="507"/>
      <c r="CD54" s="507"/>
      <c r="CE54" s="507"/>
      <c r="CF54" s="507"/>
    </row>
    <row r="55" spans="2:84" ht="46.8">
      <c r="B55" s="195" t="str">
        <f>'Facility Safety Work Package'!B8</f>
        <v>S341900</v>
      </c>
      <c r="C55" s="195" t="str">
        <f>'Facility Safety Work Package'!C8</f>
        <v>Create Schematic Design and Specification Control Documents for IR/AH Safety Subsystems</v>
      </c>
      <c r="D55" s="199" t="str">
        <f>'Facility Safety Work Package'!D8</f>
        <v>Technical Scope: Create Schematic Design and Specification Control Documents for Off-Detector/Carriage Safety Subsystems
Work Statement: Make appropriate detail drawings for Off Detector/Carriage Safety Subsystems.</v>
      </c>
      <c r="E55" s="51">
        <f>'Facility Safety Work Package'!E8</f>
        <v>30</v>
      </c>
      <c r="F55" s="199">
        <f>'Facility Safety Work Package'!F8</f>
        <v>0</v>
      </c>
      <c r="G55" s="203"/>
      <c r="H55" s="51">
        <f>'Facility Safety Work Package'!H8</f>
        <v>0</v>
      </c>
      <c r="I55" s="203"/>
      <c r="J55" s="205">
        <f>'Facility Safety Work Package'!J8</f>
        <v>0</v>
      </c>
      <c r="K55" s="194">
        <f>'Facility Safety Work Package'!K8</f>
        <v>0</v>
      </c>
      <c r="L55" s="206">
        <f>'Facility Safety Work Package'!L8</f>
        <v>0</v>
      </c>
      <c r="M55" s="203"/>
      <c r="N55" s="199">
        <f>'Facility Safety Work Package'!N8</f>
        <v>96</v>
      </c>
      <c r="O55" s="203"/>
      <c r="P55" s="205">
        <f>'Facility Safety Work Package'!P8</f>
        <v>96</v>
      </c>
      <c r="Q55" s="194">
        <f>'Facility Safety Work Package'!Q8</f>
        <v>0</v>
      </c>
      <c r="R55" s="194">
        <f>'Facility Safety Work Package'!R8</f>
        <v>0</v>
      </c>
      <c r="S55" s="206">
        <f>'Facility Safety Work Package'!S8</f>
        <v>0</v>
      </c>
      <c r="T55" s="203"/>
      <c r="U55" s="199">
        <f>'Facility Safety Work Package'!U8</f>
        <v>60</v>
      </c>
      <c r="V55" s="203"/>
      <c r="W55" s="205">
        <f>'Facility Safety Work Package'!W8</f>
        <v>0</v>
      </c>
      <c r="X55" s="194">
        <f>'Facility Safety Work Package'!X8</f>
        <v>0</v>
      </c>
      <c r="Y55" s="194">
        <f>'Facility Safety Work Package'!Y8</f>
        <v>0</v>
      </c>
      <c r="Z55" s="194">
        <f>'Facility Safety Work Package'!Z8</f>
        <v>60</v>
      </c>
      <c r="AA55" s="194">
        <f>'Facility Safety Work Package'!AA8</f>
        <v>0</v>
      </c>
      <c r="AB55" s="206">
        <f>'Facility Safety Work Package'!AB8</f>
        <v>0</v>
      </c>
      <c r="AC55" s="203"/>
      <c r="AD55" s="199">
        <f>'Facility Safety Work Package'!AD8</f>
        <v>0</v>
      </c>
      <c r="AE55" s="203"/>
      <c r="AF55" s="205">
        <f>'Facility Safety Work Package'!AF8</f>
        <v>0</v>
      </c>
      <c r="AG55" s="194">
        <f>'Facility Safety Work Package'!AG8</f>
        <v>0</v>
      </c>
      <c r="AH55" s="194">
        <f>'Facility Safety Work Package'!AH8</f>
        <v>0</v>
      </c>
      <c r="AI55" s="194">
        <f>'Facility Safety Work Package'!AI8</f>
        <v>0</v>
      </c>
      <c r="AJ55" s="194">
        <f>'Facility Safety Work Package'!AJ8</f>
        <v>0</v>
      </c>
      <c r="AK55" s="194">
        <f>'Facility Safety Work Package'!AK8</f>
        <v>0</v>
      </c>
      <c r="AL55" s="194">
        <f>'Facility Safety Work Package'!AL8</f>
        <v>0</v>
      </c>
      <c r="AM55" s="194">
        <f>'Facility Safety Work Package'!AM8</f>
        <v>0</v>
      </c>
      <c r="AN55" s="206">
        <f>'Facility Safety Work Package'!AN8</f>
        <v>0</v>
      </c>
      <c r="AO55" s="203"/>
      <c r="AP55" s="199">
        <f>'Facility Safety Work Package'!AP8</f>
        <v>0</v>
      </c>
      <c r="AQ55" s="203"/>
      <c r="AR55" s="205">
        <f>'Facility Safety Work Package'!AR8</f>
        <v>0</v>
      </c>
      <c r="AS55" s="194">
        <f>'Facility Safety Work Package'!AS8</f>
        <v>0</v>
      </c>
      <c r="AT55" s="194">
        <f>'Facility Safety Work Package'!AT8</f>
        <v>0</v>
      </c>
      <c r="AU55" s="194">
        <f>'Facility Safety Work Package'!AU8</f>
        <v>0</v>
      </c>
      <c r="AV55" s="206">
        <f>'Facility Safety Work Package'!AV8</f>
        <v>0</v>
      </c>
      <c r="AW55" s="203"/>
      <c r="AX55" s="199">
        <f>'Facility Safety Work Package'!AX8</f>
        <v>0</v>
      </c>
      <c r="AY55" s="203"/>
      <c r="AZ55" s="636">
        <f>'Facility Safety Work Package'!AZ8</f>
        <v>0</v>
      </c>
      <c r="BA55" s="203"/>
      <c r="BB55" s="591">
        <f>'Facility Safety Work Package'!BB8</f>
        <v>0.25</v>
      </c>
      <c r="BC55" s="592">
        <f>'Facility Safety Work Package'!BC8</f>
        <v>0</v>
      </c>
      <c r="BD55" s="203"/>
      <c r="BE55" s="199">
        <f>'Facility Safety Work Package'!BE8</f>
        <v>0</v>
      </c>
      <c r="BF55" s="203"/>
      <c r="BG55" s="205" t="str">
        <f>'Facility Safety Work Package'!BG8</f>
        <v>sPHENIX Engineers, Technicians, Designers and Scientists; effort is well defined/ L4</v>
      </c>
      <c r="BH55" s="206" t="str">
        <f>'Facility Safety Work Package'!BH8</f>
        <v>No Materials required for this task/M1</v>
      </c>
      <c r="BI55" s="203"/>
      <c r="BJ55" s="204">
        <f>'Facility Safety Work Package'!BJ8</f>
        <v>0</v>
      </c>
      <c r="BK55" s="194">
        <f>'Facility Safety Work Package'!BK8</f>
        <v>0</v>
      </c>
      <c r="BL55" s="194">
        <f>'Facility Safety Work Package'!BL8</f>
        <v>96</v>
      </c>
      <c r="BM55" s="194">
        <f>'Facility Safety Work Package'!BM8</f>
        <v>60</v>
      </c>
      <c r="BN55" s="194">
        <f>'Facility Safety Work Package'!BN8</f>
        <v>0</v>
      </c>
      <c r="BO55" s="194">
        <f>'Facility Safety Work Package'!BO8</f>
        <v>0</v>
      </c>
      <c r="BP55" s="206">
        <f>'Facility Safety Work Package'!BP8</f>
        <v>0</v>
      </c>
      <c r="BQ55" s="7"/>
      <c r="BR55" s="603">
        <f>'Facility Safety Work Package'!BR8</f>
        <v>0</v>
      </c>
      <c r="BS55" s="604">
        <f>'Facility Safety Work Package'!BS8</f>
        <v>0</v>
      </c>
      <c r="BT55" s="604">
        <f>'Facility Safety Work Package'!BT8</f>
        <v>10012.799999999999</v>
      </c>
      <c r="BU55" s="604">
        <f>'Facility Safety Work Package'!BU8</f>
        <v>4866</v>
      </c>
      <c r="BV55" s="604">
        <f>'Facility Safety Work Package'!BV8</f>
        <v>0</v>
      </c>
      <c r="BW55" s="604">
        <f>'Facility Safety Work Package'!BW8</f>
        <v>0</v>
      </c>
      <c r="BX55" s="605">
        <f>'Facility Safety Work Package'!BX8</f>
        <v>0</v>
      </c>
      <c r="BZ55" s="518">
        <f t="shared" si="30"/>
        <v>14878.8</v>
      </c>
      <c r="CA55" s="519">
        <f t="shared" si="31"/>
        <v>18598.5</v>
      </c>
      <c r="CB55" s="520">
        <f t="shared" si="32"/>
        <v>0</v>
      </c>
      <c r="CC55" s="507"/>
      <c r="CD55" s="507"/>
      <c r="CE55" s="507"/>
      <c r="CF55" s="507"/>
    </row>
    <row r="56" spans="2:84" ht="31.2">
      <c r="B56" s="195" t="str">
        <f>'Facility Safety Work Package'!B9</f>
        <v>S342000</v>
      </c>
      <c r="C56" s="195" t="str">
        <f>'Facility Safety Work Package'!C9</f>
        <v>Review IR/AH Safety Subsystems Design/Safety</v>
      </c>
      <c r="D56" s="199" t="str">
        <f>'Facility Safety Work Package'!D9</f>
        <v>Technical Scope: Review Off Detector/Carriage Safety Subsystems Design/Safety
Work Statement: Prepare documents and presentations as appropriate for review by CAD Safety Committee.</v>
      </c>
      <c r="E56" s="51">
        <f>'Facility Safety Work Package'!E9</f>
        <v>10</v>
      </c>
      <c r="F56" s="199">
        <f>'Facility Safety Work Package'!F9</f>
        <v>0</v>
      </c>
      <c r="G56" s="203"/>
      <c r="H56" s="51">
        <f>'Facility Safety Work Package'!H9</f>
        <v>0</v>
      </c>
      <c r="I56" s="203"/>
      <c r="J56" s="205">
        <f>'Facility Safety Work Package'!J9</f>
        <v>0</v>
      </c>
      <c r="K56" s="194">
        <f>'Facility Safety Work Package'!K9</f>
        <v>0</v>
      </c>
      <c r="L56" s="206">
        <f>'Facility Safety Work Package'!L9</f>
        <v>0</v>
      </c>
      <c r="M56" s="203"/>
      <c r="N56" s="199">
        <f>'Facility Safety Work Package'!N9</f>
        <v>32</v>
      </c>
      <c r="O56" s="203"/>
      <c r="P56" s="205">
        <f>'Facility Safety Work Package'!P9</f>
        <v>32</v>
      </c>
      <c r="Q56" s="194">
        <f>'Facility Safety Work Package'!Q9</f>
        <v>0</v>
      </c>
      <c r="R56" s="194">
        <f>'Facility Safety Work Package'!R9</f>
        <v>0</v>
      </c>
      <c r="S56" s="206">
        <f>'Facility Safety Work Package'!S9</f>
        <v>0</v>
      </c>
      <c r="T56" s="203"/>
      <c r="U56" s="199">
        <f>'Facility Safety Work Package'!U9</f>
        <v>8</v>
      </c>
      <c r="V56" s="203"/>
      <c r="W56" s="205">
        <f>'Facility Safety Work Package'!W9</f>
        <v>0</v>
      </c>
      <c r="X56" s="194">
        <f>'Facility Safety Work Package'!X9</f>
        <v>0</v>
      </c>
      <c r="Y56" s="194">
        <f>'Facility Safety Work Package'!Y9</f>
        <v>0</v>
      </c>
      <c r="Z56" s="194">
        <f>'Facility Safety Work Package'!Z9</f>
        <v>8</v>
      </c>
      <c r="AA56" s="194">
        <f>'Facility Safety Work Package'!AA9</f>
        <v>0</v>
      </c>
      <c r="AB56" s="206">
        <f>'Facility Safety Work Package'!AB9</f>
        <v>0</v>
      </c>
      <c r="AC56" s="203"/>
      <c r="AD56" s="199">
        <f>'Facility Safety Work Package'!AD9</f>
        <v>0</v>
      </c>
      <c r="AE56" s="203"/>
      <c r="AF56" s="205">
        <f>'Facility Safety Work Package'!AF9</f>
        <v>0</v>
      </c>
      <c r="AG56" s="194">
        <f>'Facility Safety Work Package'!AG9</f>
        <v>0</v>
      </c>
      <c r="AH56" s="194">
        <f>'Facility Safety Work Package'!AH9</f>
        <v>0</v>
      </c>
      <c r="AI56" s="194">
        <f>'Facility Safety Work Package'!AI9</f>
        <v>0</v>
      </c>
      <c r="AJ56" s="194">
        <f>'Facility Safety Work Package'!AJ9</f>
        <v>0</v>
      </c>
      <c r="AK56" s="194">
        <f>'Facility Safety Work Package'!AK9</f>
        <v>0</v>
      </c>
      <c r="AL56" s="194">
        <f>'Facility Safety Work Package'!AL9</f>
        <v>0</v>
      </c>
      <c r="AM56" s="194">
        <f>'Facility Safety Work Package'!AM9</f>
        <v>0</v>
      </c>
      <c r="AN56" s="206">
        <f>'Facility Safety Work Package'!AN9</f>
        <v>0</v>
      </c>
      <c r="AO56" s="203"/>
      <c r="AP56" s="199">
        <f>'Facility Safety Work Package'!AP9</f>
        <v>0</v>
      </c>
      <c r="AQ56" s="203"/>
      <c r="AR56" s="205">
        <f>'Facility Safety Work Package'!AR9</f>
        <v>0</v>
      </c>
      <c r="AS56" s="194">
        <f>'Facility Safety Work Package'!AS9</f>
        <v>0</v>
      </c>
      <c r="AT56" s="194">
        <f>'Facility Safety Work Package'!AT9</f>
        <v>0</v>
      </c>
      <c r="AU56" s="194">
        <f>'Facility Safety Work Package'!AU9</f>
        <v>0</v>
      </c>
      <c r="AV56" s="206">
        <f>'Facility Safety Work Package'!AV9</f>
        <v>0</v>
      </c>
      <c r="AW56" s="203"/>
      <c r="AX56" s="199">
        <f>'Facility Safety Work Package'!AX9</f>
        <v>0</v>
      </c>
      <c r="AY56" s="203"/>
      <c r="AZ56" s="636">
        <f>'Facility Safety Work Package'!AZ9</f>
        <v>0</v>
      </c>
      <c r="BA56" s="203"/>
      <c r="BB56" s="591">
        <f>'Facility Safety Work Package'!BB9</f>
        <v>0.25</v>
      </c>
      <c r="BC56" s="592">
        <f>'Facility Safety Work Package'!BC9</f>
        <v>0</v>
      </c>
      <c r="BD56" s="203"/>
      <c r="BE56" s="199">
        <f>'Facility Safety Work Package'!BE9</f>
        <v>0</v>
      </c>
      <c r="BF56" s="203"/>
      <c r="BG56" s="205" t="str">
        <f>'Facility Safety Work Package'!BG9</f>
        <v>sPHENIX Engineers, Technicians, Designers and Scientists; effort is well defined/ L4</v>
      </c>
      <c r="BH56" s="206" t="str">
        <f>'Facility Safety Work Package'!BH9</f>
        <v>No Materials required for this task/M1</v>
      </c>
      <c r="BI56" s="203"/>
      <c r="BJ56" s="204">
        <f>'Facility Safety Work Package'!BJ9</f>
        <v>0</v>
      </c>
      <c r="BK56" s="194">
        <f>'Facility Safety Work Package'!BK9</f>
        <v>0</v>
      </c>
      <c r="BL56" s="194">
        <f>'Facility Safety Work Package'!BL9</f>
        <v>32</v>
      </c>
      <c r="BM56" s="194">
        <f>'Facility Safety Work Package'!BM9</f>
        <v>8</v>
      </c>
      <c r="BN56" s="194">
        <f>'Facility Safety Work Package'!BN9</f>
        <v>0</v>
      </c>
      <c r="BO56" s="194">
        <f>'Facility Safety Work Package'!BO9</f>
        <v>0</v>
      </c>
      <c r="BP56" s="206">
        <f>'Facility Safety Work Package'!BP9</f>
        <v>0</v>
      </c>
      <c r="BQ56" s="7"/>
      <c r="BR56" s="603">
        <f>'Facility Safety Work Package'!BR9</f>
        <v>0</v>
      </c>
      <c r="BS56" s="604">
        <f>'Facility Safety Work Package'!BS9</f>
        <v>0</v>
      </c>
      <c r="BT56" s="604">
        <f>'Facility Safety Work Package'!BT9</f>
        <v>3337.6</v>
      </c>
      <c r="BU56" s="604">
        <f>'Facility Safety Work Package'!BU9</f>
        <v>648.79999999999995</v>
      </c>
      <c r="BV56" s="604">
        <f>'Facility Safety Work Package'!BV9</f>
        <v>0</v>
      </c>
      <c r="BW56" s="604">
        <f>'Facility Safety Work Package'!BW9</f>
        <v>0</v>
      </c>
      <c r="BX56" s="605">
        <f>'Facility Safety Work Package'!BX9</f>
        <v>0</v>
      </c>
      <c r="BZ56" s="518">
        <f t="shared" si="30"/>
        <v>3986.3999999999996</v>
      </c>
      <c r="CA56" s="519">
        <f t="shared" si="31"/>
        <v>4983</v>
      </c>
      <c r="CB56" s="520">
        <f t="shared" si="32"/>
        <v>0</v>
      </c>
      <c r="CC56" s="507"/>
      <c r="CD56" s="507"/>
      <c r="CE56" s="507"/>
      <c r="CF56" s="507"/>
    </row>
    <row r="57" spans="2:84" ht="46.8">
      <c r="B57" s="195" t="str">
        <f>'Facility Safety Work Package'!B10</f>
        <v>S342100</v>
      </c>
      <c r="C57" s="195" t="str">
        <f>'Facility Safety Work Package'!C10</f>
        <v>Address Action Items from IR/AH Safety Subsystems  Design &amp; Safety Reviews</v>
      </c>
      <c r="D57" s="199" t="str">
        <f>'Facility Safety Work Package'!D10</f>
        <v>Technical Scope: Address Action Items from  Off Detector/Carriage Safety Subsystems  Design &amp; Safety Reviews.
Work Statement: Evaluate committee action items and address appropriately.</v>
      </c>
      <c r="E57" s="51">
        <f>'Facility Safety Work Package'!E10</f>
        <v>10</v>
      </c>
      <c r="F57" s="199">
        <f>'Facility Safety Work Package'!F10</f>
        <v>0</v>
      </c>
      <c r="G57" s="203"/>
      <c r="H57" s="51">
        <f>'Facility Safety Work Package'!H10</f>
        <v>0</v>
      </c>
      <c r="I57" s="203"/>
      <c r="J57" s="205">
        <f>'Facility Safety Work Package'!J10</f>
        <v>0</v>
      </c>
      <c r="K57" s="194">
        <f>'Facility Safety Work Package'!K10</f>
        <v>0</v>
      </c>
      <c r="L57" s="206">
        <f>'Facility Safety Work Package'!L10</f>
        <v>0</v>
      </c>
      <c r="M57" s="203"/>
      <c r="N57" s="199">
        <f>'Facility Safety Work Package'!N10</f>
        <v>32</v>
      </c>
      <c r="O57" s="203"/>
      <c r="P57" s="205">
        <f>'Facility Safety Work Package'!P10</f>
        <v>32</v>
      </c>
      <c r="Q57" s="194">
        <f>'Facility Safety Work Package'!Q10</f>
        <v>0</v>
      </c>
      <c r="R57" s="194">
        <f>'Facility Safety Work Package'!R10</f>
        <v>0</v>
      </c>
      <c r="S57" s="206">
        <f>'Facility Safety Work Package'!S10</f>
        <v>0</v>
      </c>
      <c r="T57" s="203"/>
      <c r="U57" s="199">
        <f>'Facility Safety Work Package'!U10</f>
        <v>8</v>
      </c>
      <c r="V57" s="203"/>
      <c r="W57" s="205">
        <f>'Facility Safety Work Package'!W10</f>
        <v>0</v>
      </c>
      <c r="X57" s="194">
        <f>'Facility Safety Work Package'!X10</f>
        <v>0</v>
      </c>
      <c r="Y57" s="194">
        <f>'Facility Safety Work Package'!Y10</f>
        <v>0</v>
      </c>
      <c r="Z57" s="194">
        <f>'Facility Safety Work Package'!Z10</f>
        <v>8</v>
      </c>
      <c r="AA57" s="194">
        <f>'Facility Safety Work Package'!AA10</f>
        <v>0</v>
      </c>
      <c r="AB57" s="206">
        <f>'Facility Safety Work Package'!AB10</f>
        <v>0</v>
      </c>
      <c r="AC57" s="203"/>
      <c r="AD57" s="199">
        <f>'Facility Safety Work Package'!AD10</f>
        <v>0</v>
      </c>
      <c r="AE57" s="203"/>
      <c r="AF57" s="205">
        <f>'Facility Safety Work Package'!AF10</f>
        <v>0</v>
      </c>
      <c r="AG57" s="194">
        <f>'Facility Safety Work Package'!AG10</f>
        <v>0</v>
      </c>
      <c r="AH57" s="194">
        <f>'Facility Safety Work Package'!AH10</f>
        <v>0</v>
      </c>
      <c r="AI57" s="194">
        <f>'Facility Safety Work Package'!AI10</f>
        <v>0</v>
      </c>
      <c r="AJ57" s="194">
        <f>'Facility Safety Work Package'!AJ10</f>
        <v>0</v>
      </c>
      <c r="AK57" s="194">
        <f>'Facility Safety Work Package'!AK10</f>
        <v>0</v>
      </c>
      <c r="AL57" s="194">
        <f>'Facility Safety Work Package'!AL10</f>
        <v>0</v>
      </c>
      <c r="AM57" s="194">
        <f>'Facility Safety Work Package'!AM10</f>
        <v>0</v>
      </c>
      <c r="AN57" s="206">
        <f>'Facility Safety Work Package'!AN10</f>
        <v>0</v>
      </c>
      <c r="AO57" s="203"/>
      <c r="AP57" s="199">
        <f>'Facility Safety Work Package'!AP10</f>
        <v>0</v>
      </c>
      <c r="AQ57" s="203"/>
      <c r="AR57" s="205">
        <f>'Facility Safety Work Package'!AR10</f>
        <v>0</v>
      </c>
      <c r="AS57" s="194">
        <f>'Facility Safety Work Package'!AS10</f>
        <v>0</v>
      </c>
      <c r="AT57" s="194">
        <f>'Facility Safety Work Package'!AT10</f>
        <v>0</v>
      </c>
      <c r="AU57" s="194">
        <f>'Facility Safety Work Package'!AU10</f>
        <v>0</v>
      </c>
      <c r="AV57" s="206">
        <f>'Facility Safety Work Package'!AV10</f>
        <v>0</v>
      </c>
      <c r="AW57" s="203"/>
      <c r="AX57" s="199">
        <f>'Facility Safety Work Package'!AX10</f>
        <v>0</v>
      </c>
      <c r="AY57" s="203"/>
      <c r="AZ57" s="636">
        <f>'Facility Safety Work Package'!AZ10</f>
        <v>0</v>
      </c>
      <c r="BA57" s="203"/>
      <c r="BB57" s="591">
        <f>'Facility Safety Work Package'!BB10</f>
        <v>0.25</v>
      </c>
      <c r="BC57" s="592">
        <f>'Facility Safety Work Package'!BC10</f>
        <v>0</v>
      </c>
      <c r="BD57" s="203"/>
      <c r="BE57" s="199">
        <f>'Facility Safety Work Package'!BE10</f>
        <v>0</v>
      </c>
      <c r="BF57" s="203"/>
      <c r="BG57" s="205" t="str">
        <f>'Facility Safety Work Package'!BG10</f>
        <v>sPHENIX Engineers, Technicians, Designers and Scientists; effort is well defined/ L4</v>
      </c>
      <c r="BH57" s="206" t="str">
        <f>'Facility Safety Work Package'!BH10</f>
        <v>No Materials required for this task/M1</v>
      </c>
      <c r="BI57" s="203"/>
      <c r="BJ57" s="204">
        <f>'Facility Safety Work Package'!BJ10</f>
        <v>0</v>
      </c>
      <c r="BK57" s="194">
        <f>'Facility Safety Work Package'!BK10</f>
        <v>0</v>
      </c>
      <c r="BL57" s="194">
        <f>'Facility Safety Work Package'!BL10</f>
        <v>32</v>
      </c>
      <c r="BM57" s="194">
        <f>'Facility Safety Work Package'!BM10</f>
        <v>8</v>
      </c>
      <c r="BN57" s="194">
        <f>'Facility Safety Work Package'!BN10</f>
        <v>0</v>
      </c>
      <c r="BO57" s="194">
        <f>'Facility Safety Work Package'!BO10</f>
        <v>0</v>
      </c>
      <c r="BP57" s="206">
        <f>'Facility Safety Work Package'!BP10</f>
        <v>0</v>
      </c>
      <c r="BQ57" s="7"/>
      <c r="BR57" s="603">
        <f>'Facility Safety Work Package'!BR10</f>
        <v>0</v>
      </c>
      <c r="BS57" s="604">
        <f>'Facility Safety Work Package'!BS10</f>
        <v>0</v>
      </c>
      <c r="BT57" s="604">
        <f>'Facility Safety Work Package'!BT10</f>
        <v>3337.6</v>
      </c>
      <c r="BU57" s="604">
        <f>'Facility Safety Work Package'!BU10</f>
        <v>648.79999999999995</v>
      </c>
      <c r="BV57" s="604">
        <f>'Facility Safety Work Package'!BV10</f>
        <v>0</v>
      </c>
      <c r="BW57" s="604">
        <f>'Facility Safety Work Package'!BW10</f>
        <v>0</v>
      </c>
      <c r="BX57" s="605">
        <f>'Facility Safety Work Package'!BX10</f>
        <v>0</v>
      </c>
      <c r="BZ57" s="518">
        <f t="shared" si="30"/>
        <v>3986.3999999999996</v>
      </c>
      <c r="CA57" s="519">
        <f t="shared" si="31"/>
        <v>4983</v>
      </c>
      <c r="CB57" s="520">
        <f t="shared" si="32"/>
        <v>0</v>
      </c>
      <c r="CC57" s="507"/>
      <c r="CD57" s="507"/>
      <c r="CE57" s="507"/>
      <c r="CF57" s="507"/>
    </row>
    <row r="58" spans="2:84" ht="46.8">
      <c r="B58" s="195" t="str">
        <f>'Facility Safety Work Package'!B11</f>
        <v>S342200</v>
      </c>
      <c r="C58" s="195" t="str">
        <f>'Facility Safety Work Package'!C11</f>
        <v>Design/Safety Reviews Complete, IR/AH Safety Subsystems Components Released for Production</v>
      </c>
      <c r="D58" s="199" t="str">
        <f>'Facility Safety Work Package'!D11</f>
        <v>Milestone</v>
      </c>
      <c r="E58" s="51">
        <f>'Facility Safety Work Package'!E11</f>
        <v>0</v>
      </c>
      <c r="F58" s="199">
        <f>'Facility Safety Work Package'!F11</f>
        <v>0</v>
      </c>
      <c r="G58" s="203"/>
      <c r="H58" s="51">
        <f>'Facility Safety Work Package'!H11</f>
        <v>0</v>
      </c>
      <c r="I58" s="203"/>
      <c r="J58" s="205">
        <f>'Facility Safety Work Package'!J11</f>
        <v>0</v>
      </c>
      <c r="K58" s="194">
        <f>'Facility Safety Work Package'!K11</f>
        <v>0</v>
      </c>
      <c r="L58" s="206">
        <f>'Facility Safety Work Package'!L11</f>
        <v>0</v>
      </c>
      <c r="M58" s="203"/>
      <c r="N58" s="199">
        <f>'Facility Safety Work Package'!N11</f>
        <v>0</v>
      </c>
      <c r="O58" s="203"/>
      <c r="P58" s="205">
        <f>'Facility Safety Work Package'!P11</f>
        <v>0</v>
      </c>
      <c r="Q58" s="194">
        <f>'Facility Safety Work Package'!Q11</f>
        <v>0</v>
      </c>
      <c r="R58" s="194">
        <f>'Facility Safety Work Package'!R11</f>
        <v>0</v>
      </c>
      <c r="S58" s="206">
        <f>'Facility Safety Work Package'!S11</f>
        <v>0</v>
      </c>
      <c r="T58" s="203"/>
      <c r="U58" s="199">
        <f>'Facility Safety Work Package'!U11</f>
        <v>0</v>
      </c>
      <c r="V58" s="203"/>
      <c r="W58" s="205">
        <f>'Facility Safety Work Package'!W11</f>
        <v>0</v>
      </c>
      <c r="X58" s="194">
        <f>'Facility Safety Work Package'!X11</f>
        <v>0</v>
      </c>
      <c r="Y58" s="194">
        <f>'Facility Safety Work Package'!Y11</f>
        <v>0</v>
      </c>
      <c r="Z58" s="194">
        <f>'Facility Safety Work Package'!Z11</f>
        <v>0</v>
      </c>
      <c r="AA58" s="194">
        <f>'Facility Safety Work Package'!AA11</f>
        <v>0</v>
      </c>
      <c r="AB58" s="206">
        <f>'Facility Safety Work Package'!AB11</f>
        <v>0</v>
      </c>
      <c r="AC58" s="203"/>
      <c r="AD58" s="199">
        <f>'Facility Safety Work Package'!AD11</f>
        <v>0</v>
      </c>
      <c r="AE58" s="203"/>
      <c r="AF58" s="205">
        <f>'Facility Safety Work Package'!AF11</f>
        <v>0</v>
      </c>
      <c r="AG58" s="194">
        <f>'Facility Safety Work Package'!AG11</f>
        <v>0</v>
      </c>
      <c r="AH58" s="194">
        <f>'Facility Safety Work Package'!AH11</f>
        <v>0</v>
      </c>
      <c r="AI58" s="194">
        <f>'Facility Safety Work Package'!AI11</f>
        <v>0</v>
      </c>
      <c r="AJ58" s="194">
        <f>'Facility Safety Work Package'!AJ11</f>
        <v>0</v>
      </c>
      <c r="AK58" s="194">
        <f>'Facility Safety Work Package'!AK11</f>
        <v>0</v>
      </c>
      <c r="AL58" s="194">
        <f>'Facility Safety Work Package'!AL11</f>
        <v>0</v>
      </c>
      <c r="AM58" s="194">
        <f>'Facility Safety Work Package'!AM11</f>
        <v>0</v>
      </c>
      <c r="AN58" s="206">
        <f>'Facility Safety Work Package'!AN11</f>
        <v>0</v>
      </c>
      <c r="AO58" s="203"/>
      <c r="AP58" s="199">
        <f>'Facility Safety Work Package'!AP11</f>
        <v>0</v>
      </c>
      <c r="AQ58" s="203"/>
      <c r="AR58" s="205">
        <f>'Facility Safety Work Package'!AR11</f>
        <v>0</v>
      </c>
      <c r="AS58" s="194">
        <f>'Facility Safety Work Package'!AS11</f>
        <v>0</v>
      </c>
      <c r="AT58" s="194">
        <f>'Facility Safety Work Package'!AT11</f>
        <v>0</v>
      </c>
      <c r="AU58" s="194">
        <f>'Facility Safety Work Package'!AU11</f>
        <v>0</v>
      </c>
      <c r="AV58" s="206">
        <f>'Facility Safety Work Package'!AV11</f>
        <v>0</v>
      </c>
      <c r="AW58" s="203"/>
      <c r="AX58" s="199">
        <f>'Facility Safety Work Package'!AX11</f>
        <v>0</v>
      </c>
      <c r="AY58" s="203"/>
      <c r="AZ58" s="636">
        <f>'Facility Safety Work Package'!AZ11</f>
        <v>0</v>
      </c>
      <c r="BA58" s="203"/>
      <c r="BB58" s="591">
        <f>'Facility Safety Work Package'!BB11</f>
        <v>0</v>
      </c>
      <c r="BC58" s="592">
        <f>'Facility Safety Work Package'!BC11</f>
        <v>0</v>
      </c>
      <c r="BD58" s="203"/>
      <c r="BE58" s="199" t="str">
        <f>'Facility Safety Work Package'!BE11</f>
        <v/>
      </c>
      <c r="BF58" s="203"/>
      <c r="BG58" s="205" t="str">
        <f>'Facility Safety Work Package'!BG11</f>
        <v>n/a</v>
      </c>
      <c r="BH58" s="206" t="str">
        <f>'Facility Safety Work Package'!BH11</f>
        <v>n/a</v>
      </c>
      <c r="BI58" s="203"/>
      <c r="BJ58" s="204">
        <f>'Facility Safety Work Package'!BJ11</f>
        <v>0</v>
      </c>
      <c r="BK58" s="194">
        <f>'Facility Safety Work Package'!BK11</f>
        <v>0</v>
      </c>
      <c r="BL58" s="194">
        <f>'Facility Safety Work Package'!BL11</f>
        <v>0</v>
      </c>
      <c r="BM58" s="194">
        <f>'Facility Safety Work Package'!BM11</f>
        <v>0</v>
      </c>
      <c r="BN58" s="194">
        <f>'Facility Safety Work Package'!BN11</f>
        <v>0</v>
      </c>
      <c r="BO58" s="194">
        <f>'Facility Safety Work Package'!BO11</f>
        <v>0</v>
      </c>
      <c r="BP58" s="206">
        <f>'Facility Safety Work Package'!BP11</f>
        <v>0</v>
      </c>
      <c r="BQ58" s="7"/>
      <c r="BR58" s="603">
        <f>'Facility Safety Work Package'!BR11</f>
        <v>0</v>
      </c>
      <c r="BS58" s="604">
        <f>'Facility Safety Work Package'!BS11</f>
        <v>0</v>
      </c>
      <c r="BT58" s="604">
        <f>'Facility Safety Work Package'!BT11</f>
        <v>0</v>
      </c>
      <c r="BU58" s="604">
        <f>'Facility Safety Work Package'!BU11</f>
        <v>0</v>
      </c>
      <c r="BV58" s="604">
        <f>'Facility Safety Work Package'!BV11</f>
        <v>0</v>
      </c>
      <c r="BW58" s="604">
        <f>'Facility Safety Work Package'!BW11</f>
        <v>0</v>
      </c>
      <c r="BX58" s="605">
        <f>'Facility Safety Work Package'!BX11</f>
        <v>0</v>
      </c>
      <c r="BZ58" s="518">
        <f t="shared" si="30"/>
        <v>0</v>
      </c>
      <c r="CA58" s="519">
        <f t="shared" si="31"/>
        <v>0</v>
      </c>
      <c r="CB58" s="520">
        <f t="shared" si="32"/>
        <v>0</v>
      </c>
      <c r="CC58" s="507"/>
      <c r="CD58" s="507"/>
      <c r="CE58" s="507"/>
      <c r="CF58" s="507"/>
    </row>
    <row r="59" spans="2:84" ht="31.2">
      <c r="B59" s="195" t="str">
        <f>'Facility Safety Work Package'!B12</f>
        <v>S342300</v>
      </c>
      <c r="C59" s="195" t="str">
        <f>'Facility Safety Work Package'!C12</f>
        <v xml:space="preserve">Prepare IR/AH Safety Subsystems Components Procurement Package(s) </v>
      </c>
      <c r="D59" s="199" t="str">
        <f>'Facility Safety Work Package'!D12</f>
        <v>Technical Scope: Prepare Off Detector/Carriage Safety Subsystems Components Procurement Package(s) 
Work Statement: Prepare bid documents and initiate procurement of components.</v>
      </c>
      <c r="E59" s="51">
        <f>'Facility Safety Work Package'!E12</f>
        <v>10</v>
      </c>
      <c r="F59" s="199">
        <f>'Facility Safety Work Package'!F12</f>
        <v>0</v>
      </c>
      <c r="G59" s="203"/>
      <c r="H59" s="51">
        <f>'Facility Safety Work Package'!H12</f>
        <v>0</v>
      </c>
      <c r="I59" s="203"/>
      <c r="J59" s="205">
        <f>'Facility Safety Work Package'!J12</f>
        <v>0</v>
      </c>
      <c r="K59" s="194">
        <f>'Facility Safety Work Package'!K12</f>
        <v>0</v>
      </c>
      <c r="L59" s="206">
        <f>'Facility Safety Work Package'!L12</f>
        <v>0</v>
      </c>
      <c r="M59" s="203"/>
      <c r="N59" s="199">
        <f>'Facility Safety Work Package'!N12</f>
        <v>16</v>
      </c>
      <c r="O59" s="203"/>
      <c r="P59" s="205">
        <f>'Facility Safety Work Package'!P12</f>
        <v>16</v>
      </c>
      <c r="Q59" s="194">
        <f>'Facility Safety Work Package'!Q12</f>
        <v>0</v>
      </c>
      <c r="R59" s="194">
        <f>'Facility Safety Work Package'!R12</f>
        <v>0</v>
      </c>
      <c r="S59" s="206">
        <f>'Facility Safety Work Package'!S12</f>
        <v>0</v>
      </c>
      <c r="T59" s="203"/>
      <c r="U59" s="199">
        <f>'Facility Safety Work Package'!U12</f>
        <v>8</v>
      </c>
      <c r="V59" s="203"/>
      <c r="W59" s="205">
        <f>'Facility Safety Work Package'!W12</f>
        <v>0</v>
      </c>
      <c r="X59" s="194">
        <f>'Facility Safety Work Package'!X12</f>
        <v>0</v>
      </c>
      <c r="Y59" s="194">
        <f>'Facility Safety Work Package'!Y12</f>
        <v>0</v>
      </c>
      <c r="Z59" s="194">
        <f>'Facility Safety Work Package'!Z12</f>
        <v>8</v>
      </c>
      <c r="AA59" s="194">
        <f>'Facility Safety Work Package'!AA12</f>
        <v>0</v>
      </c>
      <c r="AB59" s="206">
        <f>'Facility Safety Work Package'!AB12</f>
        <v>0</v>
      </c>
      <c r="AC59" s="203"/>
      <c r="AD59" s="199">
        <f>'Facility Safety Work Package'!AD12</f>
        <v>0</v>
      </c>
      <c r="AE59" s="203"/>
      <c r="AF59" s="205">
        <f>'Facility Safety Work Package'!AF12</f>
        <v>0</v>
      </c>
      <c r="AG59" s="194">
        <f>'Facility Safety Work Package'!AG12</f>
        <v>0</v>
      </c>
      <c r="AH59" s="194">
        <f>'Facility Safety Work Package'!AH12</f>
        <v>0</v>
      </c>
      <c r="AI59" s="194">
        <f>'Facility Safety Work Package'!AI12</f>
        <v>0</v>
      </c>
      <c r="AJ59" s="194">
        <f>'Facility Safety Work Package'!AJ12</f>
        <v>0</v>
      </c>
      <c r="AK59" s="194">
        <f>'Facility Safety Work Package'!AK12</f>
        <v>0</v>
      </c>
      <c r="AL59" s="194">
        <f>'Facility Safety Work Package'!AL12</f>
        <v>0</v>
      </c>
      <c r="AM59" s="194">
        <f>'Facility Safety Work Package'!AM12</f>
        <v>0</v>
      </c>
      <c r="AN59" s="206">
        <f>'Facility Safety Work Package'!AN12</f>
        <v>0</v>
      </c>
      <c r="AO59" s="203"/>
      <c r="AP59" s="199">
        <f>'Facility Safety Work Package'!AP12</f>
        <v>0</v>
      </c>
      <c r="AQ59" s="203"/>
      <c r="AR59" s="205">
        <f>'Facility Safety Work Package'!AR12</f>
        <v>0</v>
      </c>
      <c r="AS59" s="194">
        <f>'Facility Safety Work Package'!AS12</f>
        <v>0</v>
      </c>
      <c r="AT59" s="194">
        <f>'Facility Safety Work Package'!AT12</f>
        <v>0</v>
      </c>
      <c r="AU59" s="194">
        <f>'Facility Safety Work Package'!AU12</f>
        <v>0</v>
      </c>
      <c r="AV59" s="206">
        <f>'Facility Safety Work Package'!AV12</f>
        <v>0</v>
      </c>
      <c r="AW59" s="203"/>
      <c r="AX59" s="199">
        <f>'Facility Safety Work Package'!AX12</f>
        <v>0</v>
      </c>
      <c r="AY59" s="203"/>
      <c r="AZ59" s="636">
        <f>'Facility Safety Work Package'!AZ12</f>
        <v>0</v>
      </c>
      <c r="BA59" s="203"/>
      <c r="BB59" s="591">
        <f>'Facility Safety Work Package'!BB12</f>
        <v>0.25</v>
      </c>
      <c r="BC59" s="592">
        <f>'Facility Safety Work Package'!BC12</f>
        <v>0</v>
      </c>
      <c r="BD59" s="203"/>
      <c r="BE59" s="199">
        <f>'Facility Safety Work Package'!BE12</f>
        <v>0</v>
      </c>
      <c r="BF59" s="203"/>
      <c r="BG59" s="205" t="str">
        <f>'Facility Safety Work Package'!BG12</f>
        <v>sPHENIX Engineers, Technicians, Designers and Scientists; effort is well defined/ L4</v>
      </c>
      <c r="BH59" s="206" t="str">
        <f>'Facility Safety Work Package'!BH12</f>
        <v>No Materials required for this task/M1</v>
      </c>
      <c r="BI59" s="203"/>
      <c r="BJ59" s="204">
        <f>'Facility Safety Work Package'!BJ12</f>
        <v>0</v>
      </c>
      <c r="BK59" s="194">
        <f>'Facility Safety Work Package'!BK12</f>
        <v>0</v>
      </c>
      <c r="BL59" s="194">
        <f>'Facility Safety Work Package'!BL12</f>
        <v>16</v>
      </c>
      <c r="BM59" s="194">
        <f>'Facility Safety Work Package'!BM12</f>
        <v>8</v>
      </c>
      <c r="BN59" s="194">
        <f>'Facility Safety Work Package'!BN12</f>
        <v>0</v>
      </c>
      <c r="BO59" s="194">
        <f>'Facility Safety Work Package'!BO12</f>
        <v>0</v>
      </c>
      <c r="BP59" s="206">
        <f>'Facility Safety Work Package'!BP12</f>
        <v>0</v>
      </c>
      <c r="BQ59" s="7"/>
      <c r="BR59" s="603">
        <f>'Facility Safety Work Package'!BR12</f>
        <v>0</v>
      </c>
      <c r="BS59" s="604">
        <f>'Facility Safety Work Package'!BS12</f>
        <v>0</v>
      </c>
      <c r="BT59" s="604">
        <f>'Facility Safety Work Package'!BT12</f>
        <v>1668.8</v>
      </c>
      <c r="BU59" s="604">
        <f>'Facility Safety Work Package'!BU12</f>
        <v>648.79999999999995</v>
      </c>
      <c r="BV59" s="604">
        <f>'Facility Safety Work Package'!BV12</f>
        <v>0</v>
      </c>
      <c r="BW59" s="604">
        <f>'Facility Safety Work Package'!BW12</f>
        <v>0</v>
      </c>
      <c r="BX59" s="605">
        <f>'Facility Safety Work Package'!BX12</f>
        <v>0</v>
      </c>
      <c r="BZ59" s="518">
        <f t="shared" si="30"/>
        <v>2317.6</v>
      </c>
      <c r="CA59" s="519">
        <f t="shared" si="31"/>
        <v>2897</v>
      </c>
      <c r="CB59" s="520">
        <f t="shared" si="32"/>
        <v>0</v>
      </c>
      <c r="CC59" s="507"/>
      <c r="CD59" s="507"/>
      <c r="CE59" s="507"/>
      <c r="CF59" s="507"/>
    </row>
    <row r="60" spans="2:84" ht="31.2">
      <c r="B60" s="195" t="str">
        <f>'Facility Safety Work Package'!B13</f>
        <v>S342400</v>
      </c>
      <c r="C60" s="195" t="str">
        <f>'Facility Safety Work Package'!C13</f>
        <v>Evaluate &amp; Process IR/AH Safety Subsystems Components Bids</v>
      </c>
      <c r="D60" s="199" t="str">
        <f>'Facility Safety Work Package'!D13</f>
        <v>Technical Scope: Evaluate &amp; Process Off Detector/Carriage Safety Subsystems Components Bids.
Work Statement: Evaluate vendor bids, select vendor, place contract with vendor.</v>
      </c>
      <c r="E60" s="51">
        <f>'Facility Safety Work Package'!E13</f>
        <v>30</v>
      </c>
      <c r="F60" s="199">
        <f>'Facility Safety Work Package'!F13</f>
        <v>0</v>
      </c>
      <c r="G60" s="203"/>
      <c r="H60" s="51">
        <f>'Facility Safety Work Package'!H13</f>
        <v>0</v>
      </c>
      <c r="I60" s="203"/>
      <c r="J60" s="205">
        <f>'Facility Safety Work Package'!J13</f>
        <v>0</v>
      </c>
      <c r="K60" s="194">
        <f>'Facility Safety Work Package'!K13</f>
        <v>0</v>
      </c>
      <c r="L60" s="206">
        <f>'Facility Safety Work Package'!L13</f>
        <v>0</v>
      </c>
      <c r="M60" s="203"/>
      <c r="N60" s="199">
        <f>'Facility Safety Work Package'!N13</f>
        <v>48</v>
      </c>
      <c r="O60" s="203"/>
      <c r="P60" s="205">
        <f>'Facility Safety Work Package'!P13</f>
        <v>48</v>
      </c>
      <c r="Q60" s="194">
        <f>'Facility Safety Work Package'!Q13</f>
        <v>0</v>
      </c>
      <c r="R60" s="194">
        <f>'Facility Safety Work Package'!R13</f>
        <v>0</v>
      </c>
      <c r="S60" s="206">
        <f>'Facility Safety Work Package'!S13</f>
        <v>0</v>
      </c>
      <c r="T60" s="203"/>
      <c r="U60" s="199">
        <f>'Facility Safety Work Package'!U13</f>
        <v>24</v>
      </c>
      <c r="V60" s="203"/>
      <c r="W60" s="205">
        <f>'Facility Safety Work Package'!W13</f>
        <v>0</v>
      </c>
      <c r="X60" s="194">
        <f>'Facility Safety Work Package'!X13</f>
        <v>0</v>
      </c>
      <c r="Y60" s="194">
        <f>'Facility Safety Work Package'!Y13</f>
        <v>0</v>
      </c>
      <c r="Z60" s="194">
        <f>'Facility Safety Work Package'!Z13</f>
        <v>24</v>
      </c>
      <c r="AA60" s="194">
        <f>'Facility Safety Work Package'!AA13</f>
        <v>0</v>
      </c>
      <c r="AB60" s="206">
        <f>'Facility Safety Work Package'!AB13</f>
        <v>0</v>
      </c>
      <c r="AC60" s="203"/>
      <c r="AD60" s="199">
        <f>'Facility Safety Work Package'!AD13</f>
        <v>0</v>
      </c>
      <c r="AE60" s="203"/>
      <c r="AF60" s="205">
        <f>'Facility Safety Work Package'!AF13</f>
        <v>0</v>
      </c>
      <c r="AG60" s="194">
        <f>'Facility Safety Work Package'!AG13</f>
        <v>0</v>
      </c>
      <c r="AH60" s="194">
        <f>'Facility Safety Work Package'!AH13</f>
        <v>0</v>
      </c>
      <c r="AI60" s="194">
        <f>'Facility Safety Work Package'!AI13</f>
        <v>0</v>
      </c>
      <c r="AJ60" s="194">
        <f>'Facility Safety Work Package'!AJ13</f>
        <v>0</v>
      </c>
      <c r="AK60" s="194">
        <f>'Facility Safety Work Package'!AK13</f>
        <v>0</v>
      </c>
      <c r="AL60" s="194">
        <f>'Facility Safety Work Package'!AL13</f>
        <v>0</v>
      </c>
      <c r="AM60" s="194">
        <f>'Facility Safety Work Package'!AM13</f>
        <v>0</v>
      </c>
      <c r="AN60" s="206">
        <f>'Facility Safety Work Package'!AN13</f>
        <v>0</v>
      </c>
      <c r="AO60" s="203"/>
      <c r="AP60" s="199">
        <f>'Facility Safety Work Package'!AP13</f>
        <v>0</v>
      </c>
      <c r="AQ60" s="203"/>
      <c r="AR60" s="205">
        <f>'Facility Safety Work Package'!AR13</f>
        <v>0</v>
      </c>
      <c r="AS60" s="194">
        <f>'Facility Safety Work Package'!AS13</f>
        <v>0</v>
      </c>
      <c r="AT60" s="194">
        <f>'Facility Safety Work Package'!AT13</f>
        <v>0</v>
      </c>
      <c r="AU60" s="194">
        <f>'Facility Safety Work Package'!AU13</f>
        <v>0</v>
      </c>
      <c r="AV60" s="206">
        <f>'Facility Safety Work Package'!AV13</f>
        <v>0</v>
      </c>
      <c r="AW60" s="203"/>
      <c r="AX60" s="199">
        <f>'Facility Safety Work Package'!AX13</f>
        <v>0</v>
      </c>
      <c r="AY60" s="203"/>
      <c r="AZ60" s="636">
        <f>'Facility Safety Work Package'!AZ13</f>
        <v>0</v>
      </c>
      <c r="BA60" s="203"/>
      <c r="BB60" s="591">
        <f>'Facility Safety Work Package'!BB13</f>
        <v>0.25</v>
      </c>
      <c r="BC60" s="592">
        <f>'Facility Safety Work Package'!BC13</f>
        <v>0</v>
      </c>
      <c r="BD60" s="203"/>
      <c r="BE60" s="199">
        <f>'Facility Safety Work Package'!BE13</f>
        <v>0</v>
      </c>
      <c r="BF60" s="203"/>
      <c r="BG60" s="205" t="str">
        <f>'Facility Safety Work Package'!BG13</f>
        <v>sPHENIX Engineers, Technicians, Designers and Scientists; effort is well defined/ L4</v>
      </c>
      <c r="BH60" s="206" t="str">
        <f>'Facility Safety Work Package'!BH13</f>
        <v>No Materials required for this task/M1</v>
      </c>
      <c r="BI60" s="203"/>
      <c r="BJ60" s="204">
        <f>'Facility Safety Work Package'!BJ13</f>
        <v>0</v>
      </c>
      <c r="BK60" s="194">
        <f>'Facility Safety Work Package'!BK13</f>
        <v>0</v>
      </c>
      <c r="BL60" s="194">
        <f>'Facility Safety Work Package'!BL13</f>
        <v>48</v>
      </c>
      <c r="BM60" s="194">
        <f>'Facility Safety Work Package'!BM13</f>
        <v>24</v>
      </c>
      <c r="BN60" s="194">
        <f>'Facility Safety Work Package'!BN13</f>
        <v>0</v>
      </c>
      <c r="BO60" s="194">
        <f>'Facility Safety Work Package'!BO13</f>
        <v>0</v>
      </c>
      <c r="BP60" s="206">
        <f>'Facility Safety Work Package'!BP13</f>
        <v>0</v>
      </c>
      <c r="BQ60" s="7"/>
      <c r="BR60" s="603">
        <f>'Facility Safety Work Package'!BR13</f>
        <v>0</v>
      </c>
      <c r="BS60" s="604">
        <f>'Facility Safety Work Package'!BS13</f>
        <v>0</v>
      </c>
      <c r="BT60" s="604">
        <f>'Facility Safety Work Package'!BT13</f>
        <v>5006.3999999999996</v>
      </c>
      <c r="BU60" s="604">
        <f>'Facility Safety Work Package'!BU13</f>
        <v>1946.3999999999999</v>
      </c>
      <c r="BV60" s="604">
        <f>'Facility Safety Work Package'!BV13</f>
        <v>0</v>
      </c>
      <c r="BW60" s="604">
        <f>'Facility Safety Work Package'!BW13</f>
        <v>0</v>
      </c>
      <c r="BX60" s="605">
        <f>'Facility Safety Work Package'!BX13</f>
        <v>0</v>
      </c>
      <c r="BZ60" s="518">
        <f t="shared" si="30"/>
        <v>6952.7999999999993</v>
      </c>
      <c r="CA60" s="519">
        <f t="shared" si="31"/>
        <v>8691</v>
      </c>
      <c r="CB60" s="520">
        <f t="shared" si="32"/>
        <v>0</v>
      </c>
      <c r="CC60" s="507"/>
      <c r="CD60" s="507"/>
      <c r="CE60" s="507"/>
      <c r="CF60" s="507"/>
    </row>
    <row r="61" spans="2:84" ht="46.8">
      <c r="B61" s="195" t="str">
        <f>'Facility Safety Work Package'!B14</f>
        <v>S342500  /S341700</v>
      </c>
      <c r="C61" s="195" t="str">
        <f>'Facility Safety Work Package'!C14</f>
        <v>Procure &amp; Deliver IR/AH Safety Subsystems Components   (leadtime and fabrication included)</v>
      </c>
      <c r="D61" s="199" t="str">
        <f>'Facility Safety Work Package'!D14</f>
        <v>Technical Scope: Procure &amp; Deliver Off Detector/Carriage Safety Subsystems Components   (leadtime and fabrication included)
Work Statement: Track and manage the procurement of all components for this item..</v>
      </c>
      <c r="E61" s="51">
        <f>'Facility Safety Work Package'!E14</f>
        <v>60</v>
      </c>
      <c r="F61" s="199">
        <f>'Facility Safety Work Package'!F14</f>
        <v>0</v>
      </c>
      <c r="G61" s="203"/>
      <c r="H61" s="51">
        <f>'Facility Safety Work Package'!H14</f>
        <v>0</v>
      </c>
      <c r="I61" s="203"/>
      <c r="J61" s="205">
        <f>'Facility Safety Work Package'!J14</f>
        <v>0</v>
      </c>
      <c r="K61" s="194">
        <f>'Facility Safety Work Package'!K14</f>
        <v>0</v>
      </c>
      <c r="L61" s="206">
        <f>'Facility Safety Work Package'!L14</f>
        <v>0</v>
      </c>
      <c r="M61" s="203"/>
      <c r="N61" s="199">
        <f>'Facility Safety Work Package'!N14</f>
        <v>96</v>
      </c>
      <c r="O61" s="203"/>
      <c r="P61" s="205">
        <f>'Facility Safety Work Package'!P14</f>
        <v>96</v>
      </c>
      <c r="Q61" s="194">
        <f>'Facility Safety Work Package'!Q14</f>
        <v>0</v>
      </c>
      <c r="R61" s="194">
        <f>'Facility Safety Work Package'!R14</f>
        <v>0</v>
      </c>
      <c r="S61" s="206">
        <f>'Facility Safety Work Package'!S14</f>
        <v>0</v>
      </c>
      <c r="T61" s="203"/>
      <c r="U61" s="199">
        <f>'Facility Safety Work Package'!U14</f>
        <v>0</v>
      </c>
      <c r="V61" s="203"/>
      <c r="W61" s="205">
        <f>'Facility Safety Work Package'!W14</f>
        <v>0</v>
      </c>
      <c r="X61" s="194">
        <f>'Facility Safety Work Package'!X14</f>
        <v>0</v>
      </c>
      <c r="Y61" s="194">
        <f>'Facility Safety Work Package'!Y14</f>
        <v>0</v>
      </c>
      <c r="Z61" s="194">
        <f>'Facility Safety Work Package'!Z14</f>
        <v>0</v>
      </c>
      <c r="AA61" s="194">
        <f>'Facility Safety Work Package'!AA14</f>
        <v>0</v>
      </c>
      <c r="AB61" s="206">
        <f>'Facility Safety Work Package'!AB14</f>
        <v>0</v>
      </c>
      <c r="AC61" s="203"/>
      <c r="AD61" s="199">
        <f>'Facility Safety Work Package'!AD14</f>
        <v>48</v>
      </c>
      <c r="AE61" s="203"/>
      <c r="AF61" s="205">
        <f>'Facility Safety Work Package'!AF14</f>
        <v>0</v>
      </c>
      <c r="AG61" s="194">
        <f>'Facility Safety Work Package'!AG14</f>
        <v>0</v>
      </c>
      <c r="AH61" s="194">
        <f>'Facility Safety Work Package'!AH14</f>
        <v>0</v>
      </c>
      <c r="AI61" s="194">
        <f>'Facility Safety Work Package'!AI14</f>
        <v>24</v>
      </c>
      <c r="AJ61" s="194">
        <f>'Facility Safety Work Package'!AJ14</f>
        <v>24</v>
      </c>
      <c r="AK61" s="194">
        <f>'Facility Safety Work Package'!AK14</f>
        <v>0</v>
      </c>
      <c r="AL61" s="194">
        <f>'Facility Safety Work Package'!AL14</f>
        <v>0</v>
      </c>
      <c r="AM61" s="194">
        <f>'Facility Safety Work Package'!AM14</f>
        <v>0</v>
      </c>
      <c r="AN61" s="206">
        <f>'Facility Safety Work Package'!AN14</f>
        <v>0</v>
      </c>
      <c r="AO61" s="203"/>
      <c r="AP61" s="199">
        <f>'Facility Safety Work Package'!AP14</f>
        <v>0</v>
      </c>
      <c r="AQ61" s="203"/>
      <c r="AR61" s="205">
        <f>'Facility Safety Work Package'!AR14</f>
        <v>0</v>
      </c>
      <c r="AS61" s="194">
        <f>'Facility Safety Work Package'!AS14</f>
        <v>0</v>
      </c>
      <c r="AT61" s="194">
        <f>'Facility Safety Work Package'!AT14</f>
        <v>0</v>
      </c>
      <c r="AU61" s="194">
        <f>'Facility Safety Work Package'!AU14</f>
        <v>0</v>
      </c>
      <c r="AV61" s="206">
        <f>'Facility Safety Work Package'!AV14</f>
        <v>0</v>
      </c>
      <c r="AW61" s="203"/>
      <c r="AX61" s="199">
        <f>'Facility Safety Work Package'!AX14</f>
        <v>0</v>
      </c>
      <c r="AY61" s="203"/>
      <c r="AZ61" s="636">
        <f>'Facility Safety Work Package'!AZ14</f>
        <v>32000</v>
      </c>
      <c r="BA61" s="203"/>
      <c r="BB61" s="591">
        <f>'Facility Safety Work Package'!BB14</f>
        <v>0.25</v>
      </c>
      <c r="BC61" s="592">
        <f>'Facility Safety Work Package'!BC14</f>
        <v>0.4</v>
      </c>
      <c r="BD61" s="203"/>
      <c r="BE61" s="199" t="str">
        <f>'Facility Safety Work Package'!BE14</f>
        <v>$25K for new ODH System needed for Cryo system: ROM estimate. All other off-detector safety systems to be repurposed $7K estimated to effect repurposing.</v>
      </c>
      <c r="BF61" s="203"/>
      <c r="BG61" s="205" t="str">
        <f>'Facility Safety Work Package'!BG14</f>
        <v>sPHENIX Engineers, Technicians, Designers and Scientists; effort is well defined/ L4</v>
      </c>
      <c r="BH61" s="206" t="str">
        <f>'Facility Safety Work Package'!BH14</f>
        <v>Rough order of magnitude estimate, but the work is fairly early though based on similar previous projects. 40% estimate uncertainty is reasonable./M5</v>
      </c>
      <c r="BI61" s="203"/>
      <c r="BJ61" s="204">
        <f>'Facility Safety Work Package'!BJ14</f>
        <v>0</v>
      </c>
      <c r="BK61" s="194">
        <f>'Facility Safety Work Package'!BK14</f>
        <v>0</v>
      </c>
      <c r="BL61" s="194">
        <f>'Facility Safety Work Package'!BL14</f>
        <v>96</v>
      </c>
      <c r="BM61" s="194">
        <f>'Facility Safety Work Package'!BM14</f>
        <v>0</v>
      </c>
      <c r="BN61" s="194">
        <f>'Facility Safety Work Package'!BN14</f>
        <v>48</v>
      </c>
      <c r="BO61" s="194">
        <f>'Facility Safety Work Package'!BO14</f>
        <v>0</v>
      </c>
      <c r="BP61" s="206">
        <f>'Facility Safety Work Package'!BP14</f>
        <v>0</v>
      </c>
      <c r="BQ61" s="7"/>
      <c r="BR61" s="603">
        <f>'Facility Safety Work Package'!BR14</f>
        <v>0</v>
      </c>
      <c r="BS61" s="604">
        <f>'Facility Safety Work Package'!BS14</f>
        <v>0</v>
      </c>
      <c r="BT61" s="604">
        <f>'Facility Safety Work Package'!BT14</f>
        <v>10012.799999999999</v>
      </c>
      <c r="BU61" s="604">
        <f>'Facility Safety Work Package'!BU14</f>
        <v>0</v>
      </c>
      <c r="BV61" s="604">
        <f>'Facility Safety Work Package'!BV14</f>
        <v>3892.7999999999997</v>
      </c>
      <c r="BW61" s="604">
        <f>'Facility Safety Work Package'!BW14</f>
        <v>0</v>
      </c>
      <c r="BX61" s="605">
        <f>'Facility Safety Work Package'!BX14</f>
        <v>0</v>
      </c>
      <c r="BZ61" s="518">
        <f t="shared" si="30"/>
        <v>13905.599999999999</v>
      </c>
      <c r="CA61" s="519">
        <f t="shared" si="31"/>
        <v>17382</v>
      </c>
      <c r="CB61" s="520">
        <f t="shared" si="32"/>
        <v>44800</v>
      </c>
      <c r="CC61" s="507"/>
      <c r="CD61" s="507"/>
      <c r="CE61" s="507"/>
      <c r="CF61" s="507"/>
    </row>
    <row r="62" spans="2:84" ht="31.2">
      <c r="B62" s="195" t="str">
        <f>'Facility Safety Work Package'!B15</f>
        <v>S342600</v>
      </c>
      <c r="C62" s="195" t="str">
        <f>'Facility Safety Work Package'!C15</f>
        <v>Perform IR/AH Safety Subsystems Components  Acceptance</v>
      </c>
      <c r="D62" s="199" t="str">
        <f>'Facility Safety Work Package'!D15</f>
        <v>Technical Scope: Perform Off Detector/Carriage Safety Subsystems Components  Acceptanc tests.
Work Statement: Receive, inspect and acceptance test all components for this item as appropriate.</v>
      </c>
      <c r="E62" s="51">
        <f>'Facility Safety Work Package'!E15</f>
        <v>10</v>
      </c>
      <c r="F62" s="199">
        <f>'Facility Safety Work Package'!F15</f>
        <v>0</v>
      </c>
      <c r="G62" s="203"/>
      <c r="H62" s="51">
        <f>'Facility Safety Work Package'!H15</f>
        <v>0</v>
      </c>
      <c r="I62" s="203"/>
      <c r="J62" s="205">
        <f>'Facility Safety Work Package'!J15</f>
        <v>0</v>
      </c>
      <c r="K62" s="194">
        <f>'Facility Safety Work Package'!K15</f>
        <v>0</v>
      </c>
      <c r="L62" s="206">
        <f>'Facility Safety Work Package'!L15</f>
        <v>0</v>
      </c>
      <c r="M62" s="203"/>
      <c r="N62" s="199">
        <f>'Facility Safety Work Package'!N15</f>
        <v>16</v>
      </c>
      <c r="O62" s="203"/>
      <c r="P62" s="205">
        <f>'Facility Safety Work Package'!P15</f>
        <v>16</v>
      </c>
      <c r="Q62" s="194">
        <f>'Facility Safety Work Package'!Q15</f>
        <v>0</v>
      </c>
      <c r="R62" s="194">
        <f>'Facility Safety Work Package'!R15</f>
        <v>0</v>
      </c>
      <c r="S62" s="206">
        <f>'Facility Safety Work Package'!S15</f>
        <v>0</v>
      </c>
      <c r="T62" s="203"/>
      <c r="U62" s="199">
        <f>'Facility Safety Work Package'!U15</f>
        <v>8</v>
      </c>
      <c r="V62" s="203"/>
      <c r="W62" s="205">
        <f>'Facility Safety Work Package'!W15</f>
        <v>0</v>
      </c>
      <c r="X62" s="194">
        <f>'Facility Safety Work Package'!X15</f>
        <v>0</v>
      </c>
      <c r="Y62" s="194">
        <f>'Facility Safety Work Package'!Y15</f>
        <v>0</v>
      </c>
      <c r="Z62" s="194">
        <f>'Facility Safety Work Package'!Z15</f>
        <v>8</v>
      </c>
      <c r="AA62" s="194">
        <f>'Facility Safety Work Package'!AA15</f>
        <v>0</v>
      </c>
      <c r="AB62" s="206">
        <f>'Facility Safety Work Package'!AB15</f>
        <v>0</v>
      </c>
      <c r="AC62" s="203"/>
      <c r="AD62" s="199">
        <f>'Facility Safety Work Package'!AD15</f>
        <v>80</v>
      </c>
      <c r="AE62" s="203"/>
      <c r="AF62" s="205">
        <f>'Facility Safety Work Package'!AF15</f>
        <v>0</v>
      </c>
      <c r="AG62" s="194">
        <f>'Facility Safety Work Package'!AG15</f>
        <v>0</v>
      </c>
      <c r="AH62" s="194">
        <f>'Facility Safety Work Package'!AH15</f>
        <v>0</v>
      </c>
      <c r="AI62" s="194">
        <f>'Facility Safety Work Package'!AI15</f>
        <v>40</v>
      </c>
      <c r="AJ62" s="194">
        <f>'Facility Safety Work Package'!AJ15</f>
        <v>40</v>
      </c>
      <c r="AK62" s="194">
        <f>'Facility Safety Work Package'!AK15</f>
        <v>0</v>
      </c>
      <c r="AL62" s="194">
        <f>'Facility Safety Work Package'!AL15</f>
        <v>0</v>
      </c>
      <c r="AM62" s="194">
        <f>'Facility Safety Work Package'!AM15</f>
        <v>0</v>
      </c>
      <c r="AN62" s="206">
        <f>'Facility Safety Work Package'!AN15</f>
        <v>0</v>
      </c>
      <c r="AO62" s="203"/>
      <c r="AP62" s="199">
        <f>'Facility Safety Work Package'!AP15</f>
        <v>0</v>
      </c>
      <c r="AQ62" s="203"/>
      <c r="AR62" s="205">
        <f>'Facility Safety Work Package'!AR15</f>
        <v>0</v>
      </c>
      <c r="AS62" s="194">
        <f>'Facility Safety Work Package'!AS15</f>
        <v>0</v>
      </c>
      <c r="AT62" s="194">
        <f>'Facility Safety Work Package'!AT15</f>
        <v>0</v>
      </c>
      <c r="AU62" s="194">
        <f>'Facility Safety Work Package'!AU15</f>
        <v>0</v>
      </c>
      <c r="AV62" s="206">
        <f>'Facility Safety Work Package'!AV15</f>
        <v>0</v>
      </c>
      <c r="AW62" s="203"/>
      <c r="AX62" s="199">
        <f>'Facility Safety Work Package'!AX15</f>
        <v>0</v>
      </c>
      <c r="AY62" s="203"/>
      <c r="AZ62" s="636">
        <f>'Facility Safety Work Package'!AZ15</f>
        <v>0</v>
      </c>
      <c r="BA62" s="203"/>
      <c r="BB62" s="591">
        <f>'Facility Safety Work Package'!BB15</f>
        <v>0.25</v>
      </c>
      <c r="BC62" s="592">
        <f>'Facility Safety Work Package'!BC15</f>
        <v>0</v>
      </c>
      <c r="BD62" s="203"/>
      <c r="BE62" s="199">
        <f>'Facility Safety Work Package'!BE15</f>
        <v>0</v>
      </c>
      <c r="BF62" s="203"/>
      <c r="BG62" s="205" t="str">
        <f>'Facility Safety Work Package'!BG15</f>
        <v>sPHENIX Engineers, Technicians, Designers and Scientists; effort is well defined/ L4</v>
      </c>
      <c r="BH62" s="206" t="str">
        <f>'Facility Safety Work Package'!BH15</f>
        <v>No Materials required for this task/M1</v>
      </c>
      <c r="BI62" s="203"/>
      <c r="BJ62" s="204">
        <f>'Facility Safety Work Package'!BJ15</f>
        <v>0</v>
      </c>
      <c r="BK62" s="194">
        <f>'Facility Safety Work Package'!BK15</f>
        <v>0</v>
      </c>
      <c r="BL62" s="194">
        <f>'Facility Safety Work Package'!BL15</f>
        <v>16</v>
      </c>
      <c r="BM62" s="194">
        <f>'Facility Safety Work Package'!BM15</f>
        <v>8</v>
      </c>
      <c r="BN62" s="194">
        <f>'Facility Safety Work Package'!BN15</f>
        <v>80</v>
      </c>
      <c r="BO62" s="194">
        <f>'Facility Safety Work Package'!BO15</f>
        <v>0</v>
      </c>
      <c r="BP62" s="206">
        <f>'Facility Safety Work Package'!BP15</f>
        <v>0</v>
      </c>
      <c r="BQ62" s="7"/>
      <c r="BR62" s="603">
        <f>'Facility Safety Work Package'!BR15</f>
        <v>0</v>
      </c>
      <c r="BS62" s="604">
        <f>'Facility Safety Work Package'!BS15</f>
        <v>0</v>
      </c>
      <c r="BT62" s="604">
        <f>'Facility Safety Work Package'!BT15</f>
        <v>1668.8</v>
      </c>
      <c r="BU62" s="604">
        <f>'Facility Safety Work Package'!BU15</f>
        <v>648.79999999999995</v>
      </c>
      <c r="BV62" s="604">
        <f>'Facility Safety Work Package'!BV15</f>
        <v>6488</v>
      </c>
      <c r="BW62" s="604">
        <f>'Facility Safety Work Package'!BW15</f>
        <v>0</v>
      </c>
      <c r="BX62" s="605">
        <f>'Facility Safety Work Package'!BX15</f>
        <v>0</v>
      </c>
      <c r="BZ62" s="518">
        <f t="shared" si="30"/>
        <v>8805.6</v>
      </c>
      <c r="CA62" s="519">
        <f t="shared" si="31"/>
        <v>11007</v>
      </c>
      <c r="CB62" s="520">
        <f t="shared" si="32"/>
        <v>0</v>
      </c>
      <c r="CC62" s="507"/>
      <c r="CD62" s="507"/>
      <c r="CE62" s="507"/>
      <c r="CF62" s="507"/>
    </row>
    <row r="63" spans="2:84" ht="31.8" thickBot="1">
      <c r="B63" s="212" t="str">
        <f>'Facility Safety Work Package'!B16</f>
        <v>S342700</v>
      </c>
      <c r="C63" s="212" t="str">
        <f>'Facility Safety Work Package'!C16</f>
        <v>IR/AH Safety Subsystems Components   Ready for Installation</v>
      </c>
      <c r="D63" s="214" t="str">
        <f>'Facility Safety Work Package'!D16</f>
        <v>Milestone</v>
      </c>
      <c r="E63" s="232">
        <f>'Facility Safety Work Package'!E16</f>
        <v>0</v>
      </c>
      <c r="F63" s="214">
        <f>'Facility Safety Work Package'!F16</f>
        <v>0</v>
      </c>
      <c r="G63" s="215"/>
      <c r="H63" s="232">
        <f>'Facility Safety Work Package'!H16</f>
        <v>0</v>
      </c>
      <c r="I63" s="215"/>
      <c r="J63" s="216">
        <f>'Facility Safety Work Package'!J16</f>
        <v>0</v>
      </c>
      <c r="K63" s="217">
        <f>'Facility Safety Work Package'!K16</f>
        <v>0</v>
      </c>
      <c r="L63" s="218">
        <f>'Facility Safety Work Package'!L16</f>
        <v>0</v>
      </c>
      <c r="M63" s="215"/>
      <c r="N63" s="214">
        <f>'Facility Safety Work Package'!N16</f>
        <v>0</v>
      </c>
      <c r="O63" s="215"/>
      <c r="P63" s="216">
        <f>'Facility Safety Work Package'!P16</f>
        <v>0</v>
      </c>
      <c r="Q63" s="217">
        <f>'Facility Safety Work Package'!Q16</f>
        <v>0</v>
      </c>
      <c r="R63" s="217">
        <f>'Facility Safety Work Package'!R16</f>
        <v>0</v>
      </c>
      <c r="S63" s="218">
        <f>'Facility Safety Work Package'!S16</f>
        <v>0</v>
      </c>
      <c r="T63" s="215"/>
      <c r="U63" s="214">
        <f>'Facility Safety Work Package'!U16</f>
        <v>0</v>
      </c>
      <c r="V63" s="215"/>
      <c r="W63" s="216">
        <f>'Facility Safety Work Package'!W16</f>
        <v>0</v>
      </c>
      <c r="X63" s="217">
        <f>'Facility Safety Work Package'!X16</f>
        <v>0</v>
      </c>
      <c r="Y63" s="217">
        <f>'Facility Safety Work Package'!Y16</f>
        <v>0</v>
      </c>
      <c r="Z63" s="217">
        <f>'Facility Safety Work Package'!Z16</f>
        <v>0</v>
      </c>
      <c r="AA63" s="217">
        <f>'Facility Safety Work Package'!AA16</f>
        <v>0</v>
      </c>
      <c r="AB63" s="218">
        <f>'Facility Safety Work Package'!AB16</f>
        <v>0</v>
      </c>
      <c r="AC63" s="215"/>
      <c r="AD63" s="214">
        <f>'Facility Safety Work Package'!AD16</f>
        <v>0</v>
      </c>
      <c r="AE63" s="215"/>
      <c r="AF63" s="216">
        <f>'Facility Safety Work Package'!AF16</f>
        <v>0</v>
      </c>
      <c r="AG63" s="217">
        <f>'Facility Safety Work Package'!AG16</f>
        <v>0</v>
      </c>
      <c r="AH63" s="217">
        <f>'Facility Safety Work Package'!AH16</f>
        <v>0</v>
      </c>
      <c r="AI63" s="217">
        <f>'Facility Safety Work Package'!AI16</f>
        <v>0</v>
      </c>
      <c r="AJ63" s="217">
        <f>'Facility Safety Work Package'!AJ16</f>
        <v>0</v>
      </c>
      <c r="AK63" s="217">
        <f>'Facility Safety Work Package'!AK16</f>
        <v>0</v>
      </c>
      <c r="AL63" s="217">
        <f>'Facility Safety Work Package'!AL16</f>
        <v>0</v>
      </c>
      <c r="AM63" s="217">
        <f>'Facility Safety Work Package'!AM16</f>
        <v>0</v>
      </c>
      <c r="AN63" s="218">
        <f>'Facility Safety Work Package'!AN16</f>
        <v>0</v>
      </c>
      <c r="AO63" s="215"/>
      <c r="AP63" s="214">
        <f>'Facility Safety Work Package'!AP16</f>
        <v>0</v>
      </c>
      <c r="AQ63" s="215"/>
      <c r="AR63" s="216">
        <f>'Facility Safety Work Package'!AR16</f>
        <v>0</v>
      </c>
      <c r="AS63" s="217">
        <f>'Facility Safety Work Package'!AS16</f>
        <v>0</v>
      </c>
      <c r="AT63" s="217">
        <f>'Facility Safety Work Package'!AT16</f>
        <v>0</v>
      </c>
      <c r="AU63" s="217">
        <f>'Facility Safety Work Package'!AU16</f>
        <v>0</v>
      </c>
      <c r="AV63" s="218">
        <f>'Facility Safety Work Package'!AV16</f>
        <v>0</v>
      </c>
      <c r="AW63" s="215"/>
      <c r="AX63" s="214">
        <f>'Facility Safety Work Package'!AX16</f>
        <v>0</v>
      </c>
      <c r="AY63" s="215"/>
      <c r="AZ63" s="637">
        <f>'Facility Safety Work Package'!AZ16</f>
        <v>0</v>
      </c>
      <c r="BA63" s="215"/>
      <c r="BB63" s="593">
        <f>'Facility Safety Work Package'!BB16</f>
        <v>0</v>
      </c>
      <c r="BC63" s="594">
        <f>'Facility Safety Work Package'!BC16</f>
        <v>0</v>
      </c>
      <c r="BD63" s="215"/>
      <c r="BE63" s="214" t="str">
        <f>'Facility Safety Work Package'!BE16</f>
        <v/>
      </c>
      <c r="BF63" s="215"/>
      <c r="BG63" s="216" t="str">
        <f>'Facility Safety Work Package'!BG16</f>
        <v>n/a</v>
      </c>
      <c r="BH63" s="218" t="str">
        <f>'Facility Safety Work Package'!BH16</f>
        <v>n/a</v>
      </c>
      <c r="BI63" s="215"/>
      <c r="BJ63" s="234">
        <f>'Facility Safety Work Package'!BJ16</f>
        <v>0</v>
      </c>
      <c r="BK63" s="217">
        <f>'Facility Safety Work Package'!BK16</f>
        <v>0</v>
      </c>
      <c r="BL63" s="217">
        <f>'Facility Safety Work Package'!BL16</f>
        <v>0</v>
      </c>
      <c r="BM63" s="217">
        <f>'Facility Safety Work Package'!BM16</f>
        <v>0</v>
      </c>
      <c r="BN63" s="217">
        <f>'Facility Safety Work Package'!BN16</f>
        <v>0</v>
      </c>
      <c r="BO63" s="217">
        <f>'Facility Safety Work Package'!BO16</f>
        <v>0</v>
      </c>
      <c r="BP63" s="218">
        <f>'Facility Safety Work Package'!BP16</f>
        <v>0</v>
      </c>
      <c r="BQ63" s="7"/>
      <c r="BR63" s="606">
        <f>'Facility Safety Work Package'!BR16</f>
        <v>0</v>
      </c>
      <c r="BS63" s="607">
        <f>'Facility Safety Work Package'!BS16</f>
        <v>0</v>
      </c>
      <c r="BT63" s="607">
        <f>'Facility Safety Work Package'!BT16</f>
        <v>0</v>
      </c>
      <c r="BU63" s="607">
        <f>'Facility Safety Work Package'!BU16</f>
        <v>0</v>
      </c>
      <c r="BV63" s="607">
        <f>'Facility Safety Work Package'!BV16</f>
        <v>0</v>
      </c>
      <c r="BW63" s="607">
        <f>'Facility Safety Work Package'!BW16</f>
        <v>0</v>
      </c>
      <c r="BX63" s="608">
        <f>'Facility Safety Work Package'!BX16</f>
        <v>0</v>
      </c>
      <c r="BZ63" s="609">
        <f t="shared" si="30"/>
        <v>0</v>
      </c>
      <c r="CA63" s="610">
        <f t="shared" si="31"/>
        <v>0</v>
      </c>
      <c r="CB63" s="611">
        <f t="shared" si="32"/>
        <v>0</v>
      </c>
      <c r="CC63" s="507"/>
      <c r="CD63" s="507"/>
      <c r="CE63" s="507"/>
      <c r="CF63" s="507"/>
    </row>
    <row r="64" spans="2:84" ht="18.600000000000001" thickBot="1">
      <c r="B64" s="697" t="str">
        <f>'Assembly Hall Work Package'!C4</f>
        <v>2.04.02.06</v>
      </c>
      <c r="C64" s="191" t="str">
        <f>'Assembly Hall Work Package'!C5</f>
        <v>Assembly Hall Modifications</v>
      </c>
      <c r="D64" s="224"/>
      <c r="E64" s="58"/>
      <c r="F64" s="58"/>
      <c r="G64" s="245"/>
      <c r="H64" s="58"/>
      <c r="I64" s="245"/>
      <c r="J64" s="225"/>
      <c r="K64" s="226"/>
      <c r="L64" s="227"/>
      <c r="M64" s="245"/>
      <c r="N64" s="58"/>
      <c r="O64" s="245"/>
      <c r="P64" s="225"/>
      <c r="Q64" s="226"/>
      <c r="R64" s="226"/>
      <c r="S64" s="227"/>
      <c r="T64" s="245"/>
      <c r="U64" s="58"/>
      <c r="V64" s="245"/>
      <c r="W64" s="225"/>
      <c r="X64" s="226"/>
      <c r="Y64" s="226"/>
      <c r="Z64" s="226"/>
      <c r="AA64" s="226"/>
      <c r="AB64" s="227"/>
      <c r="AC64" s="245"/>
      <c r="AD64" s="58"/>
      <c r="AE64" s="245"/>
      <c r="AF64" s="225"/>
      <c r="AG64" s="226"/>
      <c r="AH64" s="226"/>
      <c r="AI64" s="226"/>
      <c r="AJ64" s="226"/>
      <c r="AK64" s="226"/>
      <c r="AL64" s="226"/>
      <c r="AM64" s="226"/>
      <c r="AN64" s="227"/>
      <c r="AO64" s="245"/>
      <c r="AP64" s="58"/>
      <c r="AQ64" s="245"/>
      <c r="AR64" s="225"/>
      <c r="AS64" s="226"/>
      <c r="AT64" s="226"/>
      <c r="AU64" s="226"/>
      <c r="AV64" s="227"/>
      <c r="AW64" s="59"/>
      <c r="AX64" s="58"/>
      <c r="AY64" s="59"/>
      <c r="AZ64" s="634">
        <f t="shared" ref="AZ64" si="33">SUM(AZ65:AZ74)</f>
        <v>10000</v>
      </c>
      <c r="BA64" s="229"/>
      <c r="BB64" s="581"/>
      <c r="BC64" s="582"/>
      <c r="BD64" s="59"/>
      <c r="BE64" s="58"/>
      <c r="BF64" s="59"/>
      <c r="BG64" s="225"/>
      <c r="BH64" s="227"/>
      <c r="BI64" s="59"/>
      <c r="BJ64" s="959"/>
      <c r="BK64" s="960"/>
      <c r="BL64" s="960"/>
      <c r="BM64" s="960"/>
      <c r="BN64" s="960"/>
      <c r="BO64" s="960"/>
      <c r="BP64" s="961"/>
      <c r="BQ64" s="7"/>
      <c r="BR64" s="618">
        <f>SUM(BR65:BR74)</f>
        <v>0</v>
      </c>
      <c r="BS64" s="619">
        <f t="shared" ref="BS64:BX64" si="34">SUM(BS65:BS74)</f>
        <v>0</v>
      </c>
      <c r="BT64" s="619">
        <f t="shared" si="34"/>
        <v>47560.800000000003</v>
      </c>
      <c r="BU64" s="619">
        <f t="shared" si="34"/>
        <v>10380.799999999999</v>
      </c>
      <c r="BV64" s="619">
        <f t="shared" si="34"/>
        <v>18815.199999999997</v>
      </c>
      <c r="BW64" s="619">
        <f t="shared" si="34"/>
        <v>0</v>
      </c>
      <c r="BX64" s="620">
        <f t="shared" si="34"/>
        <v>0</v>
      </c>
      <c r="BZ64" s="621">
        <f t="shared" ref="BZ64:CB64" si="35">SUM(BZ65:BZ74)</f>
        <v>76756.799999999988</v>
      </c>
      <c r="CA64" s="622">
        <f t="shared" si="35"/>
        <v>95946</v>
      </c>
      <c r="CB64" s="623">
        <f t="shared" si="35"/>
        <v>14000</v>
      </c>
      <c r="CC64" s="507"/>
      <c r="CD64" s="507"/>
      <c r="CE64" s="507"/>
      <c r="CF64" s="507"/>
    </row>
    <row r="65" spans="2:86" ht="31.2">
      <c r="B65" s="425" t="str">
        <f>'Assembly Hall Work Package'!B7</f>
        <v>S342900</v>
      </c>
      <c r="C65" s="425" t="str">
        <f>'Assembly Hall Work Package'!C7</f>
        <v>Analyze Assembly Hall Modification Requirements</v>
      </c>
      <c r="D65" s="675" t="str">
        <f>'Assembly Hall Work Package'!D7</f>
        <v>Technical Scope: Analyze Assembly Hall Modification Requirements
Work Statement: Gather all relevant information from existing PHENIX documentation.</v>
      </c>
      <c r="E65" s="676">
        <f>'Assembly Hall Work Package'!E7</f>
        <v>30</v>
      </c>
      <c r="F65" s="675">
        <f>'Assembly Hall Work Package'!F7</f>
        <v>0</v>
      </c>
      <c r="G65" s="677"/>
      <c r="H65" s="676">
        <f>'Assembly Hall Work Package'!H7</f>
        <v>0</v>
      </c>
      <c r="I65" s="677"/>
      <c r="J65" s="678">
        <f>'Assembly Hall Work Package'!J7</f>
        <v>0</v>
      </c>
      <c r="K65" s="679">
        <f>'Assembly Hall Work Package'!K7</f>
        <v>0</v>
      </c>
      <c r="L65" s="680">
        <f>'Assembly Hall Work Package'!L7</f>
        <v>0</v>
      </c>
      <c r="M65" s="677"/>
      <c r="N65" s="675">
        <f>'Assembly Hall Work Package'!N7</f>
        <v>120</v>
      </c>
      <c r="O65" s="677"/>
      <c r="P65" s="678">
        <f>'Assembly Hall Work Package'!P7</f>
        <v>120</v>
      </c>
      <c r="Q65" s="679">
        <f>'Assembly Hall Work Package'!Q7</f>
        <v>0</v>
      </c>
      <c r="R65" s="679">
        <f>'Assembly Hall Work Package'!R7</f>
        <v>0</v>
      </c>
      <c r="S65" s="680">
        <f>'Assembly Hall Work Package'!S7</f>
        <v>0</v>
      </c>
      <c r="T65" s="677"/>
      <c r="U65" s="675">
        <f>'Assembly Hall Work Package'!U7</f>
        <v>24</v>
      </c>
      <c r="V65" s="677"/>
      <c r="W65" s="678">
        <f>'Assembly Hall Work Package'!W7</f>
        <v>0</v>
      </c>
      <c r="X65" s="679">
        <f>'Assembly Hall Work Package'!X7</f>
        <v>0</v>
      </c>
      <c r="Y65" s="679">
        <f>'Assembly Hall Work Package'!Y7</f>
        <v>0</v>
      </c>
      <c r="Z65" s="679">
        <f>'Assembly Hall Work Package'!Z7</f>
        <v>24</v>
      </c>
      <c r="AA65" s="679">
        <f>'Assembly Hall Work Package'!AA7</f>
        <v>0</v>
      </c>
      <c r="AB65" s="680">
        <f>'Assembly Hall Work Package'!AB7</f>
        <v>0</v>
      </c>
      <c r="AC65" s="677"/>
      <c r="AD65" s="675">
        <f>'Assembly Hall Work Package'!AD7</f>
        <v>48</v>
      </c>
      <c r="AE65" s="677"/>
      <c r="AF65" s="678">
        <f>'Assembly Hall Work Package'!AF7</f>
        <v>0</v>
      </c>
      <c r="AG65" s="679">
        <f>'Assembly Hall Work Package'!AG7</f>
        <v>0</v>
      </c>
      <c r="AH65" s="679">
        <f>'Assembly Hall Work Package'!AH7</f>
        <v>0</v>
      </c>
      <c r="AI65" s="679">
        <f>'Assembly Hall Work Package'!AI7</f>
        <v>48</v>
      </c>
      <c r="AJ65" s="679">
        <f>'Assembly Hall Work Package'!AJ7</f>
        <v>0</v>
      </c>
      <c r="AK65" s="679">
        <f>'Assembly Hall Work Package'!AK7</f>
        <v>0</v>
      </c>
      <c r="AL65" s="679">
        <f>'Assembly Hall Work Package'!AL7</f>
        <v>0</v>
      </c>
      <c r="AM65" s="679">
        <f>'Assembly Hall Work Package'!AM7</f>
        <v>0</v>
      </c>
      <c r="AN65" s="680">
        <f>'Assembly Hall Work Package'!AN7</f>
        <v>0</v>
      </c>
      <c r="AO65" s="677"/>
      <c r="AP65" s="675">
        <f>'Assembly Hall Work Package'!AP7</f>
        <v>0</v>
      </c>
      <c r="AQ65" s="677"/>
      <c r="AR65" s="678">
        <f>'Assembly Hall Work Package'!AR7</f>
        <v>0</v>
      </c>
      <c r="AS65" s="679">
        <f>'Assembly Hall Work Package'!AS7</f>
        <v>0</v>
      </c>
      <c r="AT65" s="679">
        <f>'Assembly Hall Work Package'!AT7</f>
        <v>0</v>
      </c>
      <c r="AU65" s="679">
        <f>'Assembly Hall Work Package'!AU7</f>
        <v>0</v>
      </c>
      <c r="AV65" s="680">
        <f>'Assembly Hall Work Package'!AV7</f>
        <v>0</v>
      </c>
      <c r="AW65" s="677"/>
      <c r="AX65" s="675">
        <f>'Assembly Hall Work Package'!AX7</f>
        <v>0</v>
      </c>
      <c r="AY65" s="677"/>
      <c r="AZ65" s="681">
        <f>'Assembly Hall Work Package'!AZ7</f>
        <v>0</v>
      </c>
      <c r="BA65" s="677"/>
      <c r="BB65" s="682">
        <f>'Assembly Hall Work Package'!BB7</f>
        <v>0.25</v>
      </c>
      <c r="BC65" s="683">
        <f>'Assembly Hall Work Package'!BC7</f>
        <v>0</v>
      </c>
      <c r="BD65" s="677"/>
      <c r="BE65" s="675">
        <f>'Assembly Hall Work Package'!BE7</f>
        <v>0</v>
      </c>
      <c r="BF65" s="677"/>
      <c r="BG65" s="678" t="str">
        <f>'Assembly Hall Work Package'!BG7</f>
        <v>sPHENIX Engineers, Technicians, Designers and Scientists; effort is well defined/ L4</v>
      </c>
      <c r="BH65" s="680" t="str">
        <f>'Assembly Hall Work Package'!BH7</f>
        <v>No Materials required for this task/M1</v>
      </c>
      <c r="BI65" s="677"/>
      <c r="BJ65" s="684">
        <f>'Assembly Hall Work Package'!BJ7</f>
        <v>0</v>
      </c>
      <c r="BK65" s="679">
        <f>'Assembly Hall Work Package'!BK7</f>
        <v>0</v>
      </c>
      <c r="BL65" s="679">
        <f>'Assembly Hall Work Package'!BL7</f>
        <v>120</v>
      </c>
      <c r="BM65" s="679">
        <f>'Assembly Hall Work Package'!BM7</f>
        <v>24</v>
      </c>
      <c r="BN65" s="679">
        <f>'Assembly Hall Work Package'!BN7</f>
        <v>48</v>
      </c>
      <c r="BO65" s="679">
        <f>'Assembly Hall Work Package'!BO7</f>
        <v>0</v>
      </c>
      <c r="BP65" s="680">
        <f>'Assembly Hall Work Package'!BP7</f>
        <v>0</v>
      </c>
      <c r="BQ65" s="7"/>
      <c r="BR65" s="685">
        <f>'Assembly Hall Work Package'!BR7</f>
        <v>0</v>
      </c>
      <c r="BS65" s="686">
        <f>'Assembly Hall Work Package'!BS7</f>
        <v>0</v>
      </c>
      <c r="BT65" s="686">
        <f>'Assembly Hall Work Package'!BT7</f>
        <v>12516</v>
      </c>
      <c r="BU65" s="686">
        <f>'Assembly Hall Work Package'!BU7</f>
        <v>1946.3999999999999</v>
      </c>
      <c r="BV65" s="686">
        <f>'Assembly Hall Work Package'!BV7</f>
        <v>3892.7999999999997</v>
      </c>
      <c r="BW65" s="686">
        <f>'Assembly Hall Work Package'!BW7</f>
        <v>0</v>
      </c>
      <c r="BX65" s="687">
        <f>'Assembly Hall Work Package'!BX7</f>
        <v>0</v>
      </c>
      <c r="BZ65" s="691">
        <f t="shared" ref="BZ65:BZ74" si="36">SUM(BR65:BX65)</f>
        <v>18355.2</v>
      </c>
      <c r="CA65" s="692">
        <f t="shared" ref="CA65:CA74" si="37">BZ65*(1+BB65)</f>
        <v>22944</v>
      </c>
      <c r="CB65" s="693">
        <f t="shared" ref="CB65:CB74" si="38">AZ65*(1+BC65)</f>
        <v>0</v>
      </c>
      <c r="CC65" s="507"/>
      <c r="CD65" s="507"/>
      <c r="CE65" s="507"/>
      <c r="CF65" s="507"/>
    </row>
    <row r="66" spans="2:86" ht="46.8">
      <c r="B66" s="195" t="str">
        <f>'Assembly Hall Work Package'!B8</f>
        <v>S343000</v>
      </c>
      <c r="C66" s="195" t="str">
        <f>'Assembly Hall Work Package'!C8</f>
        <v>Create Assembly Hall Modifications Schematic Design and Specification Control Documents</v>
      </c>
      <c r="D66" s="199" t="str">
        <f>'Assembly Hall Work Package'!D8</f>
        <v>Technical Scope: Create Assembly Hall Modifications Schematic Design and Specification Control Documents
Work Statement: Make appropriate detail drawings for Assembly Hall Modifications.</v>
      </c>
      <c r="E66" s="51">
        <f>'Assembly Hall Work Package'!E8</f>
        <v>30</v>
      </c>
      <c r="F66" s="199">
        <f>'Assembly Hall Work Package'!F8</f>
        <v>0</v>
      </c>
      <c r="G66" s="203"/>
      <c r="H66" s="51">
        <f>'Assembly Hall Work Package'!H8</f>
        <v>0</v>
      </c>
      <c r="I66" s="203"/>
      <c r="J66" s="205">
        <f>'Assembly Hall Work Package'!J8</f>
        <v>0</v>
      </c>
      <c r="K66" s="194">
        <f>'Assembly Hall Work Package'!K8</f>
        <v>0</v>
      </c>
      <c r="L66" s="206">
        <f>'Assembly Hall Work Package'!L8</f>
        <v>0</v>
      </c>
      <c r="M66" s="203"/>
      <c r="N66" s="199">
        <f>'Assembly Hall Work Package'!N8</f>
        <v>48</v>
      </c>
      <c r="O66" s="203"/>
      <c r="P66" s="205">
        <f>'Assembly Hall Work Package'!P8</f>
        <v>48</v>
      </c>
      <c r="Q66" s="194">
        <f>'Assembly Hall Work Package'!Q8</f>
        <v>0</v>
      </c>
      <c r="R66" s="194">
        <f>'Assembly Hall Work Package'!R8</f>
        <v>0</v>
      </c>
      <c r="S66" s="206">
        <f>'Assembly Hall Work Package'!S8</f>
        <v>0</v>
      </c>
      <c r="T66" s="203"/>
      <c r="U66" s="199">
        <f>'Assembly Hall Work Package'!U8</f>
        <v>8</v>
      </c>
      <c r="V66" s="203"/>
      <c r="W66" s="205">
        <f>'Assembly Hall Work Package'!W8</f>
        <v>0</v>
      </c>
      <c r="X66" s="194">
        <f>'Assembly Hall Work Package'!X8</f>
        <v>0</v>
      </c>
      <c r="Y66" s="194">
        <f>'Assembly Hall Work Package'!Y8</f>
        <v>0</v>
      </c>
      <c r="Z66" s="194">
        <f>'Assembly Hall Work Package'!Z8</f>
        <v>8</v>
      </c>
      <c r="AA66" s="194">
        <f>'Assembly Hall Work Package'!AA8</f>
        <v>0</v>
      </c>
      <c r="AB66" s="206">
        <f>'Assembly Hall Work Package'!AB8</f>
        <v>0</v>
      </c>
      <c r="AC66" s="203"/>
      <c r="AD66" s="199">
        <f>'Assembly Hall Work Package'!AD8</f>
        <v>24</v>
      </c>
      <c r="AE66" s="203"/>
      <c r="AF66" s="205">
        <f>'Assembly Hall Work Package'!AF8</f>
        <v>0</v>
      </c>
      <c r="AG66" s="194">
        <f>'Assembly Hall Work Package'!AG8</f>
        <v>8</v>
      </c>
      <c r="AH66" s="194">
        <f>'Assembly Hall Work Package'!AH8</f>
        <v>0</v>
      </c>
      <c r="AI66" s="194">
        <f>'Assembly Hall Work Package'!AI8</f>
        <v>16</v>
      </c>
      <c r="AJ66" s="194">
        <f>'Assembly Hall Work Package'!AJ8</f>
        <v>0</v>
      </c>
      <c r="AK66" s="194">
        <f>'Assembly Hall Work Package'!AK8</f>
        <v>0</v>
      </c>
      <c r="AL66" s="194">
        <f>'Assembly Hall Work Package'!AL8</f>
        <v>0</v>
      </c>
      <c r="AM66" s="194">
        <f>'Assembly Hall Work Package'!AM8</f>
        <v>0</v>
      </c>
      <c r="AN66" s="206">
        <f>'Assembly Hall Work Package'!AN8</f>
        <v>0</v>
      </c>
      <c r="AO66" s="203"/>
      <c r="AP66" s="199">
        <f>'Assembly Hall Work Package'!AP8</f>
        <v>0</v>
      </c>
      <c r="AQ66" s="203"/>
      <c r="AR66" s="205">
        <f>'Assembly Hall Work Package'!AR8</f>
        <v>0</v>
      </c>
      <c r="AS66" s="194">
        <f>'Assembly Hall Work Package'!AS8</f>
        <v>0</v>
      </c>
      <c r="AT66" s="194">
        <f>'Assembly Hall Work Package'!AT8</f>
        <v>0</v>
      </c>
      <c r="AU66" s="194">
        <f>'Assembly Hall Work Package'!AU8</f>
        <v>0</v>
      </c>
      <c r="AV66" s="206">
        <f>'Assembly Hall Work Package'!AV8</f>
        <v>0</v>
      </c>
      <c r="AW66" s="203"/>
      <c r="AX66" s="199">
        <f>'Assembly Hall Work Package'!AX8</f>
        <v>0</v>
      </c>
      <c r="AY66" s="203"/>
      <c r="AZ66" s="636">
        <f>'Assembly Hall Work Package'!AZ8</f>
        <v>0</v>
      </c>
      <c r="BA66" s="203"/>
      <c r="BB66" s="591">
        <f>'Assembly Hall Work Package'!BB8</f>
        <v>0.25</v>
      </c>
      <c r="BC66" s="592">
        <f>'Assembly Hall Work Package'!BC8</f>
        <v>0</v>
      </c>
      <c r="BD66" s="203"/>
      <c r="BE66" s="199">
        <f>'Assembly Hall Work Package'!BE8</f>
        <v>0</v>
      </c>
      <c r="BF66" s="203"/>
      <c r="BG66" s="205" t="str">
        <f>'Assembly Hall Work Package'!BG8</f>
        <v>sPHENIX Engineers, Technicians, Designers and Scientists; effort is well defined/ L4</v>
      </c>
      <c r="BH66" s="206" t="str">
        <f>'Assembly Hall Work Package'!BH8</f>
        <v>No Materials required for this task/M1</v>
      </c>
      <c r="BI66" s="203"/>
      <c r="BJ66" s="204">
        <f>'Assembly Hall Work Package'!BJ8</f>
        <v>0</v>
      </c>
      <c r="BK66" s="194">
        <f>'Assembly Hall Work Package'!BK8</f>
        <v>0</v>
      </c>
      <c r="BL66" s="194">
        <f>'Assembly Hall Work Package'!BL8</f>
        <v>48</v>
      </c>
      <c r="BM66" s="194">
        <f>'Assembly Hall Work Package'!BM8</f>
        <v>8</v>
      </c>
      <c r="BN66" s="194">
        <f>'Assembly Hall Work Package'!BN8</f>
        <v>24</v>
      </c>
      <c r="BO66" s="194">
        <f>'Assembly Hall Work Package'!BO8</f>
        <v>0</v>
      </c>
      <c r="BP66" s="206">
        <f>'Assembly Hall Work Package'!BP8</f>
        <v>0</v>
      </c>
      <c r="BQ66" s="7"/>
      <c r="BR66" s="603">
        <f>'Assembly Hall Work Package'!BR8</f>
        <v>0</v>
      </c>
      <c r="BS66" s="604">
        <f>'Assembly Hall Work Package'!BS8</f>
        <v>0</v>
      </c>
      <c r="BT66" s="604">
        <f>'Assembly Hall Work Package'!BT8</f>
        <v>5006.3999999999996</v>
      </c>
      <c r="BU66" s="604">
        <f>'Assembly Hall Work Package'!BU8</f>
        <v>648.79999999999995</v>
      </c>
      <c r="BV66" s="604">
        <f>'Assembly Hall Work Package'!BV8</f>
        <v>1946.3999999999999</v>
      </c>
      <c r="BW66" s="604">
        <f>'Assembly Hall Work Package'!BW8</f>
        <v>0</v>
      </c>
      <c r="BX66" s="605">
        <f>'Assembly Hall Work Package'!BX8</f>
        <v>0</v>
      </c>
      <c r="BZ66" s="518">
        <f t="shared" si="36"/>
        <v>7601.5999999999995</v>
      </c>
      <c r="CA66" s="519">
        <f t="shared" si="37"/>
        <v>9502</v>
      </c>
      <c r="CB66" s="520">
        <f t="shared" si="38"/>
        <v>0</v>
      </c>
      <c r="CC66" s="507"/>
      <c r="CD66" s="507"/>
      <c r="CE66" s="507"/>
      <c r="CF66" s="507"/>
    </row>
    <row r="67" spans="2:86" ht="31.2">
      <c r="B67" s="195" t="str">
        <f>'Assembly Hall Work Package'!B9</f>
        <v>S343100</v>
      </c>
      <c r="C67" s="195" t="str">
        <f>'Assembly Hall Work Package'!C9</f>
        <v>Review Assembly Hall Modifications Design/Safety</v>
      </c>
      <c r="D67" s="199" t="str">
        <f>'Assembly Hall Work Package'!D9</f>
        <v>Technical Scope: Review Assembly Hall Modifications Design/Safety criteria.
Work Statement: Prepare documents and presentations as appropriate for review by CAD Safety Committee.</v>
      </c>
      <c r="E67" s="51">
        <f>'Assembly Hall Work Package'!E9</f>
        <v>10</v>
      </c>
      <c r="F67" s="199">
        <f>'Assembly Hall Work Package'!F9</f>
        <v>0</v>
      </c>
      <c r="G67" s="203"/>
      <c r="H67" s="51">
        <f>'Assembly Hall Work Package'!H9</f>
        <v>0</v>
      </c>
      <c r="I67" s="203"/>
      <c r="J67" s="205">
        <f>'Assembly Hall Work Package'!J9</f>
        <v>0</v>
      </c>
      <c r="K67" s="194">
        <f>'Assembly Hall Work Package'!K9</f>
        <v>0</v>
      </c>
      <c r="L67" s="206">
        <f>'Assembly Hall Work Package'!L9</f>
        <v>0</v>
      </c>
      <c r="M67" s="203"/>
      <c r="N67" s="199">
        <f>'Assembly Hall Work Package'!N9</f>
        <v>16</v>
      </c>
      <c r="O67" s="203"/>
      <c r="P67" s="205">
        <f>'Assembly Hall Work Package'!P9</f>
        <v>16</v>
      </c>
      <c r="Q67" s="194">
        <f>'Assembly Hall Work Package'!Q9</f>
        <v>0</v>
      </c>
      <c r="R67" s="194">
        <f>'Assembly Hall Work Package'!R9</f>
        <v>0</v>
      </c>
      <c r="S67" s="206">
        <f>'Assembly Hall Work Package'!S9</f>
        <v>0</v>
      </c>
      <c r="T67" s="203"/>
      <c r="U67" s="199">
        <f>'Assembly Hall Work Package'!U9</f>
        <v>8</v>
      </c>
      <c r="V67" s="203"/>
      <c r="W67" s="205">
        <f>'Assembly Hall Work Package'!W9</f>
        <v>0</v>
      </c>
      <c r="X67" s="194">
        <f>'Assembly Hall Work Package'!X9</f>
        <v>0</v>
      </c>
      <c r="Y67" s="194">
        <f>'Assembly Hall Work Package'!Y9</f>
        <v>0</v>
      </c>
      <c r="Z67" s="194">
        <f>'Assembly Hall Work Package'!Z9</f>
        <v>8</v>
      </c>
      <c r="AA67" s="194">
        <f>'Assembly Hall Work Package'!AA9</f>
        <v>0</v>
      </c>
      <c r="AB67" s="206">
        <f>'Assembly Hall Work Package'!AB9</f>
        <v>0</v>
      </c>
      <c r="AC67" s="203"/>
      <c r="AD67" s="199">
        <f>'Assembly Hall Work Package'!AD9</f>
        <v>0</v>
      </c>
      <c r="AE67" s="203"/>
      <c r="AF67" s="205">
        <f>'Assembly Hall Work Package'!AF9</f>
        <v>0</v>
      </c>
      <c r="AG67" s="194">
        <f>'Assembly Hall Work Package'!AG9</f>
        <v>0</v>
      </c>
      <c r="AH67" s="194">
        <f>'Assembly Hall Work Package'!AH9</f>
        <v>0</v>
      </c>
      <c r="AI67" s="194">
        <f>'Assembly Hall Work Package'!AI9</f>
        <v>0</v>
      </c>
      <c r="AJ67" s="194">
        <f>'Assembly Hall Work Package'!AJ9</f>
        <v>0</v>
      </c>
      <c r="AK67" s="194">
        <f>'Assembly Hall Work Package'!AK9</f>
        <v>0</v>
      </c>
      <c r="AL67" s="194">
        <f>'Assembly Hall Work Package'!AL9</f>
        <v>0</v>
      </c>
      <c r="AM67" s="194">
        <f>'Assembly Hall Work Package'!AM9</f>
        <v>0</v>
      </c>
      <c r="AN67" s="206">
        <f>'Assembly Hall Work Package'!AN9</f>
        <v>0</v>
      </c>
      <c r="AO67" s="203"/>
      <c r="AP67" s="199">
        <f>'Assembly Hall Work Package'!AP9</f>
        <v>0</v>
      </c>
      <c r="AQ67" s="203"/>
      <c r="AR67" s="205">
        <f>'Assembly Hall Work Package'!AR9</f>
        <v>0</v>
      </c>
      <c r="AS67" s="194">
        <f>'Assembly Hall Work Package'!AS9</f>
        <v>0</v>
      </c>
      <c r="AT67" s="194">
        <f>'Assembly Hall Work Package'!AT9</f>
        <v>0</v>
      </c>
      <c r="AU67" s="194">
        <f>'Assembly Hall Work Package'!AU9</f>
        <v>0</v>
      </c>
      <c r="AV67" s="206">
        <f>'Assembly Hall Work Package'!AV9</f>
        <v>0</v>
      </c>
      <c r="AW67" s="203"/>
      <c r="AX67" s="199">
        <f>'Assembly Hall Work Package'!AX9</f>
        <v>0</v>
      </c>
      <c r="AY67" s="203"/>
      <c r="AZ67" s="636">
        <f>'Assembly Hall Work Package'!AZ9</f>
        <v>0</v>
      </c>
      <c r="BA67" s="203"/>
      <c r="BB67" s="591">
        <f>'Assembly Hall Work Package'!BB9</f>
        <v>0.25</v>
      </c>
      <c r="BC67" s="592">
        <f>'Assembly Hall Work Package'!BC9</f>
        <v>0</v>
      </c>
      <c r="BD67" s="203"/>
      <c r="BE67" s="199">
        <f>'Assembly Hall Work Package'!BE9</f>
        <v>0</v>
      </c>
      <c r="BF67" s="203"/>
      <c r="BG67" s="205" t="str">
        <f>'Assembly Hall Work Package'!BG9</f>
        <v>sPHENIX Engineers, Technicians, Designers and Scientists; effort is well defined/ L4</v>
      </c>
      <c r="BH67" s="206" t="str">
        <f>'Assembly Hall Work Package'!BH9</f>
        <v>No Materials required for this task/M1</v>
      </c>
      <c r="BI67" s="203"/>
      <c r="BJ67" s="204">
        <f>'Assembly Hall Work Package'!BJ9</f>
        <v>0</v>
      </c>
      <c r="BK67" s="194">
        <f>'Assembly Hall Work Package'!BK9</f>
        <v>0</v>
      </c>
      <c r="BL67" s="194">
        <f>'Assembly Hall Work Package'!BL9</f>
        <v>16</v>
      </c>
      <c r="BM67" s="194">
        <f>'Assembly Hall Work Package'!BM9</f>
        <v>8</v>
      </c>
      <c r="BN67" s="194">
        <f>'Assembly Hall Work Package'!BN9</f>
        <v>0</v>
      </c>
      <c r="BO67" s="194">
        <f>'Assembly Hall Work Package'!BO9</f>
        <v>0</v>
      </c>
      <c r="BP67" s="206">
        <f>'Assembly Hall Work Package'!BP9</f>
        <v>0</v>
      </c>
      <c r="BQ67" s="7"/>
      <c r="BR67" s="603">
        <f>'Assembly Hall Work Package'!BR9</f>
        <v>0</v>
      </c>
      <c r="BS67" s="604">
        <f>'Assembly Hall Work Package'!BS9</f>
        <v>0</v>
      </c>
      <c r="BT67" s="604">
        <f>'Assembly Hall Work Package'!BT9</f>
        <v>1668.8</v>
      </c>
      <c r="BU67" s="604">
        <f>'Assembly Hall Work Package'!BU9</f>
        <v>648.79999999999995</v>
      </c>
      <c r="BV67" s="604">
        <f>'Assembly Hall Work Package'!BV9</f>
        <v>0</v>
      </c>
      <c r="BW67" s="604">
        <f>'Assembly Hall Work Package'!BW9</f>
        <v>0</v>
      </c>
      <c r="BX67" s="605">
        <f>'Assembly Hall Work Package'!BX9</f>
        <v>0</v>
      </c>
      <c r="BZ67" s="518">
        <f t="shared" si="36"/>
        <v>2317.6</v>
      </c>
      <c r="CA67" s="519">
        <f t="shared" si="37"/>
        <v>2897</v>
      </c>
      <c r="CB67" s="520">
        <f t="shared" si="38"/>
        <v>0</v>
      </c>
      <c r="CC67" s="507"/>
      <c r="CD67" s="507"/>
      <c r="CE67" s="507"/>
      <c r="CF67" s="507"/>
    </row>
    <row r="68" spans="2:86" ht="31.2">
      <c r="B68" s="195" t="str">
        <f>'Assembly Hall Work Package'!B10</f>
        <v>S343200</v>
      </c>
      <c r="C68" s="195" t="str">
        <f>'Assembly Hall Work Package'!C10</f>
        <v>Address Action Items from  Assembly Hall Modifications Design &amp; Safety Reviews</v>
      </c>
      <c r="D68" s="199" t="str">
        <f>'Assembly Hall Work Package'!D10</f>
        <v>Technical Scope: Address Action Items from  Assembly Hall Modifications Design &amp; Safety Reviews.
Work Statement: Evaluate committee action items and address appropriately.</v>
      </c>
      <c r="E68" s="51">
        <f>'Assembly Hall Work Package'!E10</f>
        <v>10</v>
      </c>
      <c r="F68" s="199">
        <f>'Assembly Hall Work Package'!F10</f>
        <v>0</v>
      </c>
      <c r="G68" s="203"/>
      <c r="H68" s="51">
        <f>'Assembly Hall Work Package'!H10</f>
        <v>0</v>
      </c>
      <c r="I68" s="203"/>
      <c r="J68" s="205">
        <f>'Assembly Hall Work Package'!J10</f>
        <v>0</v>
      </c>
      <c r="K68" s="194">
        <f>'Assembly Hall Work Package'!K10</f>
        <v>0</v>
      </c>
      <c r="L68" s="206">
        <f>'Assembly Hall Work Package'!L10</f>
        <v>0</v>
      </c>
      <c r="M68" s="203"/>
      <c r="N68" s="199">
        <f>'Assembly Hall Work Package'!N10</f>
        <v>16</v>
      </c>
      <c r="O68" s="203"/>
      <c r="P68" s="205">
        <f>'Assembly Hall Work Package'!P10</f>
        <v>16</v>
      </c>
      <c r="Q68" s="194">
        <f>'Assembly Hall Work Package'!Q10</f>
        <v>0</v>
      </c>
      <c r="R68" s="194">
        <f>'Assembly Hall Work Package'!R10</f>
        <v>0</v>
      </c>
      <c r="S68" s="206">
        <f>'Assembly Hall Work Package'!S10</f>
        <v>0</v>
      </c>
      <c r="T68" s="203"/>
      <c r="U68" s="199">
        <f>'Assembly Hall Work Package'!U10</f>
        <v>8</v>
      </c>
      <c r="V68" s="203"/>
      <c r="W68" s="205">
        <f>'Assembly Hall Work Package'!W10</f>
        <v>0</v>
      </c>
      <c r="X68" s="194">
        <f>'Assembly Hall Work Package'!X10</f>
        <v>0</v>
      </c>
      <c r="Y68" s="194">
        <f>'Assembly Hall Work Package'!Y10</f>
        <v>0</v>
      </c>
      <c r="Z68" s="194">
        <f>'Assembly Hall Work Package'!Z10</f>
        <v>8</v>
      </c>
      <c r="AA68" s="194">
        <f>'Assembly Hall Work Package'!AA10</f>
        <v>0</v>
      </c>
      <c r="AB68" s="206">
        <f>'Assembly Hall Work Package'!AB10</f>
        <v>0</v>
      </c>
      <c r="AC68" s="203"/>
      <c r="AD68" s="199">
        <f>'Assembly Hall Work Package'!AD10</f>
        <v>0</v>
      </c>
      <c r="AE68" s="203"/>
      <c r="AF68" s="205">
        <f>'Assembly Hall Work Package'!AF10</f>
        <v>0</v>
      </c>
      <c r="AG68" s="194">
        <f>'Assembly Hall Work Package'!AG10</f>
        <v>0</v>
      </c>
      <c r="AH68" s="194">
        <f>'Assembly Hall Work Package'!AH10</f>
        <v>0</v>
      </c>
      <c r="AI68" s="194">
        <f>'Assembly Hall Work Package'!AI10</f>
        <v>0</v>
      </c>
      <c r="AJ68" s="194">
        <f>'Assembly Hall Work Package'!AJ10</f>
        <v>0</v>
      </c>
      <c r="AK68" s="194">
        <f>'Assembly Hall Work Package'!AK10</f>
        <v>0</v>
      </c>
      <c r="AL68" s="194">
        <f>'Assembly Hall Work Package'!AL10</f>
        <v>0</v>
      </c>
      <c r="AM68" s="194">
        <f>'Assembly Hall Work Package'!AM10</f>
        <v>0</v>
      </c>
      <c r="AN68" s="206">
        <f>'Assembly Hall Work Package'!AN10</f>
        <v>0</v>
      </c>
      <c r="AO68" s="203"/>
      <c r="AP68" s="199">
        <f>'Assembly Hall Work Package'!AP10</f>
        <v>0</v>
      </c>
      <c r="AQ68" s="203"/>
      <c r="AR68" s="205">
        <f>'Assembly Hall Work Package'!AR10</f>
        <v>0</v>
      </c>
      <c r="AS68" s="194">
        <f>'Assembly Hall Work Package'!AS10</f>
        <v>0</v>
      </c>
      <c r="AT68" s="194">
        <f>'Assembly Hall Work Package'!AT10</f>
        <v>0</v>
      </c>
      <c r="AU68" s="194">
        <f>'Assembly Hall Work Package'!AU10</f>
        <v>0</v>
      </c>
      <c r="AV68" s="206">
        <f>'Assembly Hall Work Package'!AV10</f>
        <v>0</v>
      </c>
      <c r="AW68" s="203"/>
      <c r="AX68" s="199">
        <f>'Assembly Hall Work Package'!AX10</f>
        <v>0</v>
      </c>
      <c r="AY68" s="203"/>
      <c r="AZ68" s="636">
        <f>'Assembly Hall Work Package'!AZ10</f>
        <v>0</v>
      </c>
      <c r="BA68" s="203"/>
      <c r="BB68" s="591">
        <f>'Assembly Hall Work Package'!BB10</f>
        <v>0.25</v>
      </c>
      <c r="BC68" s="592">
        <f>'Assembly Hall Work Package'!BC10</f>
        <v>0</v>
      </c>
      <c r="BD68" s="203"/>
      <c r="BE68" s="199">
        <f>'Assembly Hall Work Package'!BE10</f>
        <v>0</v>
      </c>
      <c r="BF68" s="203"/>
      <c r="BG68" s="205" t="str">
        <f>'Assembly Hall Work Package'!BG10</f>
        <v>sPHENIX Engineers, Technicians, Designers and Scientists; effort is well defined/ L4</v>
      </c>
      <c r="BH68" s="206" t="str">
        <f>'Assembly Hall Work Package'!BH10</f>
        <v>No Materials required for this task/M1</v>
      </c>
      <c r="BI68" s="203"/>
      <c r="BJ68" s="204">
        <f>'Assembly Hall Work Package'!BJ10</f>
        <v>0</v>
      </c>
      <c r="BK68" s="194">
        <f>'Assembly Hall Work Package'!BK10</f>
        <v>0</v>
      </c>
      <c r="BL68" s="194">
        <f>'Assembly Hall Work Package'!BL10</f>
        <v>16</v>
      </c>
      <c r="BM68" s="194">
        <f>'Assembly Hall Work Package'!BM10</f>
        <v>8</v>
      </c>
      <c r="BN68" s="194">
        <f>'Assembly Hall Work Package'!BN10</f>
        <v>0</v>
      </c>
      <c r="BO68" s="194">
        <f>'Assembly Hall Work Package'!BO10</f>
        <v>0</v>
      </c>
      <c r="BP68" s="206">
        <f>'Assembly Hall Work Package'!BP10</f>
        <v>0</v>
      </c>
      <c r="BQ68" s="7"/>
      <c r="BR68" s="603">
        <f>'Assembly Hall Work Package'!BR10</f>
        <v>0</v>
      </c>
      <c r="BS68" s="604">
        <f>'Assembly Hall Work Package'!BS10</f>
        <v>0</v>
      </c>
      <c r="BT68" s="604">
        <f>'Assembly Hall Work Package'!BT10</f>
        <v>1668.8</v>
      </c>
      <c r="BU68" s="604">
        <f>'Assembly Hall Work Package'!BU10</f>
        <v>648.79999999999995</v>
      </c>
      <c r="BV68" s="604">
        <f>'Assembly Hall Work Package'!BV10</f>
        <v>0</v>
      </c>
      <c r="BW68" s="604">
        <f>'Assembly Hall Work Package'!BW10</f>
        <v>0</v>
      </c>
      <c r="BX68" s="605">
        <f>'Assembly Hall Work Package'!BX10</f>
        <v>0</v>
      </c>
      <c r="BZ68" s="518">
        <f t="shared" si="36"/>
        <v>2317.6</v>
      </c>
      <c r="CA68" s="519">
        <f t="shared" si="37"/>
        <v>2897</v>
      </c>
      <c r="CB68" s="520">
        <f t="shared" si="38"/>
        <v>0</v>
      </c>
      <c r="CC68" s="507"/>
      <c r="CD68" s="507"/>
      <c r="CE68" s="507"/>
      <c r="CF68" s="507"/>
    </row>
    <row r="69" spans="2:86" ht="46.8">
      <c r="B69" s="195" t="str">
        <f>'Assembly Hall Work Package'!B11</f>
        <v>S343300</v>
      </c>
      <c r="C69" s="195" t="str">
        <f>'Assembly Hall Work Package'!C11</f>
        <v>Design/Safety Reviews Complete, Assembly Hall Modifications Components Released for Production</v>
      </c>
      <c r="D69" s="199" t="str">
        <f>'Assembly Hall Work Package'!D11</f>
        <v>Milestone</v>
      </c>
      <c r="E69" s="51">
        <f>'Assembly Hall Work Package'!E11</f>
        <v>0</v>
      </c>
      <c r="F69" s="199">
        <f>'Assembly Hall Work Package'!F11</f>
        <v>0</v>
      </c>
      <c r="G69" s="203"/>
      <c r="H69" s="51">
        <f>'Assembly Hall Work Package'!H11</f>
        <v>0</v>
      </c>
      <c r="I69" s="203"/>
      <c r="J69" s="205">
        <f>'Assembly Hall Work Package'!J11</f>
        <v>0</v>
      </c>
      <c r="K69" s="194">
        <f>'Assembly Hall Work Package'!K11</f>
        <v>0</v>
      </c>
      <c r="L69" s="206">
        <f>'Assembly Hall Work Package'!L11</f>
        <v>0</v>
      </c>
      <c r="M69" s="203"/>
      <c r="N69" s="199">
        <f>'Assembly Hall Work Package'!N11</f>
        <v>0</v>
      </c>
      <c r="O69" s="203"/>
      <c r="P69" s="205">
        <f>'Assembly Hall Work Package'!P11</f>
        <v>0</v>
      </c>
      <c r="Q69" s="194">
        <f>'Assembly Hall Work Package'!Q11</f>
        <v>0</v>
      </c>
      <c r="R69" s="194">
        <f>'Assembly Hall Work Package'!R11</f>
        <v>0</v>
      </c>
      <c r="S69" s="206">
        <f>'Assembly Hall Work Package'!S11</f>
        <v>0</v>
      </c>
      <c r="T69" s="203"/>
      <c r="U69" s="199">
        <f>'Assembly Hall Work Package'!U11</f>
        <v>0</v>
      </c>
      <c r="V69" s="203"/>
      <c r="W69" s="205">
        <f>'Assembly Hall Work Package'!W11</f>
        <v>0</v>
      </c>
      <c r="X69" s="194">
        <f>'Assembly Hall Work Package'!X11</f>
        <v>0</v>
      </c>
      <c r="Y69" s="194">
        <f>'Assembly Hall Work Package'!Y11</f>
        <v>0</v>
      </c>
      <c r="Z69" s="194">
        <f>'Assembly Hall Work Package'!Z11</f>
        <v>0</v>
      </c>
      <c r="AA69" s="194">
        <f>'Assembly Hall Work Package'!AA11</f>
        <v>0</v>
      </c>
      <c r="AB69" s="206">
        <f>'Assembly Hall Work Package'!AB11</f>
        <v>0</v>
      </c>
      <c r="AC69" s="203"/>
      <c r="AD69" s="199">
        <f>'Assembly Hall Work Package'!AD11</f>
        <v>0</v>
      </c>
      <c r="AE69" s="203"/>
      <c r="AF69" s="205">
        <f>'Assembly Hall Work Package'!AF11</f>
        <v>0</v>
      </c>
      <c r="AG69" s="194">
        <f>'Assembly Hall Work Package'!AG11</f>
        <v>0</v>
      </c>
      <c r="AH69" s="194">
        <f>'Assembly Hall Work Package'!AH11</f>
        <v>0</v>
      </c>
      <c r="AI69" s="194">
        <f>'Assembly Hall Work Package'!AI11</f>
        <v>0</v>
      </c>
      <c r="AJ69" s="194">
        <f>'Assembly Hall Work Package'!AJ11</f>
        <v>0</v>
      </c>
      <c r="AK69" s="194">
        <f>'Assembly Hall Work Package'!AK11</f>
        <v>0</v>
      </c>
      <c r="AL69" s="194">
        <f>'Assembly Hall Work Package'!AL11</f>
        <v>0</v>
      </c>
      <c r="AM69" s="194">
        <f>'Assembly Hall Work Package'!AM11</f>
        <v>0</v>
      </c>
      <c r="AN69" s="206">
        <f>'Assembly Hall Work Package'!AN11</f>
        <v>0</v>
      </c>
      <c r="AO69" s="203"/>
      <c r="AP69" s="199">
        <f>'Assembly Hall Work Package'!AP11</f>
        <v>0</v>
      </c>
      <c r="AQ69" s="203"/>
      <c r="AR69" s="205">
        <f>'Assembly Hall Work Package'!AR11</f>
        <v>0</v>
      </c>
      <c r="AS69" s="194">
        <f>'Assembly Hall Work Package'!AS11</f>
        <v>0</v>
      </c>
      <c r="AT69" s="194">
        <f>'Assembly Hall Work Package'!AT11</f>
        <v>0</v>
      </c>
      <c r="AU69" s="194">
        <f>'Assembly Hall Work Package'!AU11</f>
        <v>0</v>
      </c>
      <c r="AV69" s="206">
        <f>'Assembly Hall Work Package'!AV11</f>
        <v>0</v>
      </c>
      <c r="AW69" s="203"/>
      <c r="AX69" s="199">
        <f>'Assembly Hall Work Package'!AX11</f>
        <v>0</v>
      </c>
      <c r="AY69" s="203"/>
      <c r="AZ69" s="636">
        <f>'Assembly Hall Work Package'!AZ11</f>
        <v>0</v>
      </c>
      <c r="BA69" s="203"/>
      <c r="BB69" s="591">
        <f>'Assembly Hall Work Package'!BB11</f>
        <v>0</v>
      </c>
      <c r="BC69" s="592">
        <f>'Assembly Hall Work Package'!BC11</f>
        <v>0</v>
      </c>
      <c r="BD69" s="203"/>
      <c r="BE69" s="199" t="str">
        <f>'Assembly Hall Work Package'!BE11</f>
        <v/>
      </c>
      <c r="BF69" s="203"/>
      <c r="BG69" s="205" t="str">
        <f>'Assembly Hall Work Package'!BG11</f>
        <v>n/a</v>
      </c>
      <c r="BH69" s="206" t="str">
        <f>'Assembly Hall Work Package'!BH11</f>
        <v>n/a</v>
      </c>
      <c r="BI69" s="203"/>
      <c r="BJ69" s="204">
        <f>'Assembly Hall Work Package'!BJ11</f>
        <v>0</v>
      </c>
      <c r="BK69" s="194">
        <f>'Assembly Hall Work Package'!BK11</f>
        <v>0</v>
      </c>
      <c r="BL69" s="194">
        <f>'Assembly Hall Work Package'!BL11</f>
        <v>0</v>
      </c>
      <c r="BM69" s="194">
        <f>'Assembly Hall Work Package'!BM11</f>
        <v>0</v>
      </c>
      <c r="BN69" s="194">
        <f>'Assembly Hall Work Package'!BN11</f>
        <v>0</v>
      </c>
      <c r="BO69" s="194">
        <f>'Assembly Hall Work Package'!BO11</f>
        <v>0</v>
      </c>
      <c r="BP69" s="206">
        <f>'Assembly Hall Work Package'!BP11</f>
        <v>0</v>
      </c>
      <c r="BQ69" s="7"/>
      <c r="BR69" s="603">
        <f>'Assembly Hall Work Package'!BR11</f>
        <v>0</v>
      </c>
      <c r="BS69" s="604">
        <f>'Assembly Hall Work Package'!BS11</f>
        <v>0</v>
      </c>
      <c r="BT69" s="604">
        <f>'Assembly Hall Work Package'!BT11</f>
        <v>0</v>
      </c>
      <c r="BU69" s="604">
        <f>'Assembly Hall Work Package'!BU11</f>
        <v>0</v>
      </c>
      <c r="BV69" s="604">
        <f>'Assembly Hall Work Package'!BV11</f>
        <v>0</v>
      </c>
      <c r="BW69" s="604">
        <f>'Assembly Hall Work Package'!BW11</f>
        <v>0</v>
      </c>
      <c r="BX69" s="605">
        <f>'Assembly Hall Work Package'!BX11</f>
        <v>0</v>
      </c>
      <c r="BZ69" s="518">
        <f t="shared" si="36"/>
        <v>0</v>
      </c>
      <c r="CA69" s="519">
        <f t="shared" si="37"/>
        <v>0</v>
      </c>
      <c r="CB69" s="520">
        <f t="shared" si="38"/>
        <v>0</v>
      </c>
      <c r="CC69" s="507"/>
      <c r="CD69" s="507"/>
      <c r="CE69" s="507"/>
      <c r="CF69" s="507"/>
    </row>
    <row r="70" spans="2:86" ht="31.2">
      <c r="B70" s="195" t="str">
        <f>'Assembly Hall Work Package'!B12</f>
        <v>S343400</v>
      </c>
      <c r="C70" s="195" t="str">
        <f>'Assembly Hall Work Package'!C12</f>
        <v xml:space="preserve">Prepare Assembly Hall Modifications Components Procurement Package(s) </v>
      </c>
      <c r="D70" s="199" t="str">
        <f>'Assembly Hall Work Package'!D12</f>
        <v>Technical Scope: Prepare Assembly Hall Modifications Components Procurement Package(s) 
Work Statement: Prepare bid documents and initiate procurement of components.</v>
      </c>
      <c r="E70" s="51">
        <f>'Assembly Hall Work Package'!E12</f>
        <v>30</v>
      </c>
      <c r="F70" s="199">
        <f>'Assembly Hall Work Package'!F12</f>
        <v>0</v>
      </c>
      <c r="G70" s="203"/>
      <c r="H70" s="51">
        <f>'Assembly Hall Work Package'!H12</f>
        <v>0</v>
      </c>
      <c r="I70" s="203"/>
      <c r="J70" s="205">
        <f>'Assembly Hall Work Package'!J12</f>
        <v>0</v>
      </c>
      <c r="K70" s="194">
        <f>'Assembly Hall Work Package'!K12</f>
        <v>0</v>
      </c>
      <c r="L70" s="206">
        <f>'Assembly Hall Work Package'!L12</f>
        <v>0</v>
      </c>
      <c r="M70" s="203"/>
      <c r="N70" s="199">
        <f>'Assembly Hall Work Package'!N12</f>
        <v>48</v>
      </c>
      <c r="O70" s="203"/>
      <c r="P70" s="205">
        <f>'Assembly Hall Work Package'!P12</f>
        <v>48</v>
      </c>
      <c r="Q70" s="194">
        <f>'Assembly Hall Work Package'!Q12</f>
        <v>0</v>
      </c>
      <c r="R70" s="194">
        <f>'Assembly Hall Work Package'!R12</f>
        <v>0</v>
      </c>
      <c r="S70" s="206">
        <f>'Assembly Hall Work Package'!S12</f>
        <v>0</v>
      </c>
      <c r="T70" s="203"/>
      <c r="U70" s="199">
        <f>'Assembly Hall Work Package'!U12</f>
        <v>24</v>
      </c>
      <c r="V70" s="203"/>
      <c r="W70" s="205">
        <f>'Assembly Hall Work Package'!W12</f>
        <v>0</v>
      </c>
      <c r="X70" s="194">
        <f>'Assembly Hall Work Package'!X12</f>
        <v>0</v>
      </c>
      <c r="Y70" s="194">
        <f>'Assembly Hall Work Package'!Y12</f>
        <v>0</v>
      </c>
      <c r="Z70" s="194">
        <f>'Assembly Hall Work Package'!Z12</f>
        <v>24</v>
      </c>
      <c r="AA70" s="194">
        <f>'Assembly Hall Work Package'!AA12</f>
        <v>0</v>
      </c>
      <c r="AB70" s="206">
        <f>'Assembly Hall Work Package'!AB12</f>
        <v>0</v>
      </c>
      <c r="AC70" s="203"/>
      <c r="AD70" s="199">
        <f>'Assembly Hall Work Package'!AD12</f>
        <v>48</v>
      </c>
      <c r="AE70" s="203"/>
      <c r="AF70" s="205">
        <f>'Assembly Hall Work Package'!AF12</f>
        <v>0</v>
      </c>
      <c r="AG70" s="194">
        <f>'Assembly Hall Work Package'!AG12</f>
        <v>0</v>
      </c>
      <c r="AH70" s="194">
        <f>'Assembly Hall Work Package'!AH12</f>
        <v>0</v>
      </c>
      <c r="AI70" s="194">
        <f>'Assembly Hall Work Package'!AI12</f>
        <v>48</v>
      </c>
      <c r="AJ70" s="194">
        <f>'Assembly Hall Work Package'!AJ12</f>
        <v>0</v>
      </c>
      <c r="AK70" s="194">
        <f>'Assembly Hall Work Package'!AK12</f>
        <v>0</v>
      </c>
      <c r="AL70" s="194">
        <f>'Assembly Hall Work Package'!AL12</f>
        <v>0</v>
      </c>
      <c r="AM70" s="194">
        <f>'Assembly Hall Work Package'!AM12</f>
        <v>0</v>
      </c>
      <c r="AN70" s="206">
        <f>'Assembly Hall Work Package'!AN12</f>
        <v>0</v>
      </c>
      <c r="AO70" s="203"/>
      <c r="AP70" s="199">
        <f>'Assembly Hall Work Package'!AP12</f>
        <v>0</v>
      </c>
      <c r="AQ70" s="203"/>
      <c r="AR70" s="205">
        <f>'Assembly Hall Work Package'!AR12</f>
        <v>0</v>
      </c>
      <c r="AS70" s="194">
        <f>'Assembly Hall Work Package'!AS12</f>
        <v>0</v>
      </c>
      <c r="AT70" s="194">
        <f>'Assembly Hall Work Package'!AT12</f>
        <v>0</v>
      </c>
      <c r="AU70" s="194">
        <f>'Assembly Hall Work Package'!AU12</f>
        <v>0</v>
      </c>
      <c r="AV70" s="206">
        <f>'Assembly Hall Work Package'!AV12</f>
        <v>0</v>
      </c>
      <c r="AW70" s="203"/>
      <c r="AX70" s="199">
        <f>'Assembly Hall Work Package'!AX12</f>
        <v>0</v>
      </c>
      <c r="AY70" s="203"/>
      <c r="AZ70" s="636">
        <f>'Assembly Hall Work Package'!AZ12</f>
        <v>0</v>
      </c>
      <c r="BA70" s="203"/>
      <c r="BB70" s="591">
        <f>'Assembly Hall Work Package'!BB12</f>
        <v>0.25</v>
      </c>
      <c r="BC70" s="592">
        <f>'Assembly Hall Work Package'!BC12</f>
        <v>0</v>
      </c>
      <c r="BD70" s="203"/>
      <c r="BE70" s="199">
        <f>'Assembly Hall Work Package'!BE12</f>
        <v>0</v>
      </c>
      <c r="BF70" s="203"/>
      <c r="BG70" s="205" t="str">
        <f>'Assembly Hall Work Package'!BG12</f>
        <v>sPHENIX Engineers, Technicians, Designers and Scientists; effort is well defined/ L4</v>
      </c>
      <c r="BH70" s="206" t="str">
        <f>'Assembly Hall Work Package'!BH12</f>
        <v>No Materials required for this task/M1</v>
      </c>
      <c r="BI70" s="203"/>
      <c r="BJ70" s="204">
        <f>'Assembly Hall Work Package'!BJ12</f>
        <v>0</v>
      </c>
      <c r="BK70" s="194">
        <f>'Assembly Hall Work Package'!BK12</f>
        <v>0</v>
      </c>
      <c r="BL70" s="194">
        <f>'Assembly Hall Work Package'!BL12</f>
        <v>48</v>
      </c>
      <c r="BM70" s="194">
        <f>'Assembly Hall Work Package'!BM12</f>
        <v>24</v>
      </c>
      <c r="BN70" s="194">
        <f>'Assembly Hall Work Package'!BN12</f>
        <v>48</v>
      </c>
      <c r="BO70" s="194">
        <f>'Assembly Hall Work Package'!BO12</f>
        <v>0</v>
      </c>
      <c r="BP70" s="206">
        <f>'Assembly Hall Work Package'!BP12</f>
        <v>0</v>
      </c>
      <c r="BQ70" s="7"/>
      <c r="BR70" s="603">
        <f>'Assembly Hall Work Package'!BR12</f>
        <v>0</v>
      </c>
      <c r="BS70" s="604">
        <f>'Assembly Hall Work Package'!BS12</f>
        <v>0</v>
      </c>
      <c r="BT70" s="604">
        <f>'Assembly Hall Work Package'!BT12</f>
        <v>5006.3999999999996</v>
      </c>
      <c r="BU70" s="604">
        <f>'Assembly Hall Work Package'!BU12</f>
        <v>1946.3999999999999</v>
      </c>
      <c r="BV70" s="604">
        <f>'Assembly Hall Work Package'!BV12</f>
        <v>3892.7999999999997</v>
      </c>
      <c r="BW70" s="604">
        <f>'Assembly Hall Work Package'!BW12</f>
        <v>0</v>
      </c>
      <c r="BX70" s="605">
        <f>'Assembly Hall Work Package'!BX12</f>
        <v>0</v>
      </c>
      <c r="BZ70" s="518">
        <f t="shared" si="36"/>
        <v>10845.599999999999</v>
      </c>
      <c r="CA70" s="519">
        <f t="shared" si="37"/>
        <v>13556.999999999998</v>
      </c>
      <c r="CB70" s="520">
        <f t="shared" si="38"/>
        <v>0</v>
      </c>
      <c r="CC70" s="507"/>
      <c r="CD70" s="507"/>
      <c r="CE70" s="507"/>
      <c r="CF70" s="507"/>
    </row>
    <row r="71" spans="2:86" ht="31.2">
      <c r="B71" s="195" t="str">
        <f>'Assembly Hall Work Package'!B13</f>
        <v>S343500</v>
      </c>
      <c r="C71" s="195" t="str">
        <f>'Assembly Hall Work Package'!C13</f>
        <v>Evaluate &amp; Process Assembly Hall Modifications Components Bids</v>
      </c>
      <c r="D71" s="199" t="str">
        <f>'Assembly Hall Work Package'!D13</f>
        <v>Technical Scope: Evaluate &amp; Process Assembly Hall Modifications Components Bids
Work Statement: Evaluate vendor bids, select vendor, place contract with vendor.</v>
      </c>
      <c r="E71" s="51">
        <f>'Assembly Hall Work Package'!E13</f>
        <v>30</v>
      </c>
      <c r="F71" s="199">
        <f>'Assembly Hall Work Package'!F13</f>
        <v>0</v>
      </c>
      <c r="G71" s="203"/>
      <c r="H71" s="51">
        <f>'Assembly Hall Work Package'!H13</f>
        <v>0</v>
      </c>
      <c r="I71" s="203"/>
      <c r="J71" s="205">
        <f>'Assembly Hall Work Package'!J13</f>
        <v>0</v>
      </c>
      <c r="K71" s="194">
        <f>'Assembly Hall Work Package'!K13</f>
        <v>0</v>
      </c>
      <c r="L71" s="206">
        <f>'Assembly Hall Work Package'!L13</f>
        <v>0</v>
      </c>
      <c r="M71" s="203"/>
      <c r="N71" s="199">
        <f>'Assembly Hall Work Package'!N13</f>
        <v>48</v>
      </c>
      <c r="O71" s="203"/>
      <c r="P71" s="205">
        <f>'Assembly Hall Work Package'!P13</f>
        <v>48</v>
      </c>
      <c r="Q71" s="194">
        <f>'Assembly Hall Work Package'!Q13</f>
        <v>0</v>
      </c>
      <c r="R71" s="194">
        <f>'Assembly Hall Work Package'!R13</f>
        <v>0</v>
      </c>
      <c r="S71" s="206">
        <f>'Assembly Hall Work Package'!S13</f>
        <v>0</v>
      </c>
      <c r="T71" s="203"/>
      <c r="U71" s="199">
        <f>'Assembly Hall Work Package'!U13</f>
        <v>24</v>
      </c>
      <c r="V71" s="203"/>
      <c r="W71" s="205">
        <f>'Assembly Hall Work Package'!W13</f>
        <v>0</v>
      </c>
      <c r="X71" s="194">
        <f>'Assembly Hall Work Package'!X13</f>
        <v>0</v>
      </c>
      <c r="Y71" s="194">
        <f>'Assembly Hall Work Package'!Y13</f>
        <v>0</v>
      </c>
      <c r="Z71" s="194">
        <f>'Assembly Hall Work Package'!Z13</f>
        <v>24</v>
      </c>
      <c r="AA71" s="194">
        <f>'Assembly Hall Work Package'!AA13</f>
        <v>0</v>
      </c>
      <c r="AB71" s="206">
        <f>'Assembly Hall Work Package'!AB13</f>
        <v>0</v>
      </c>
      <c r="AC71" s="203"/>
      <c r="AD71" s="199">
        <f>'Assembly Hall Work Package'!AD13</f>
        <v>48</v>
      </c>
      <c r="AE71" s="203"/>
      <c r="AF71" s="205">
        <f>'Assembly Hall Work Package'!AF13</f>
        <v>0</v>
      </c>
      <c r="AG71" s="194">
        <f>'Assembly Hall Work Package'!AG13</f>
        <v>0</v>
      </c>
      <c r="AH71" s="194">
        <f>'Assembly Hall Work Package'!AH13</f>
        <v>0</v>
      </c>
      <c r="AI71" s="194">
        <f>'Assembly Hall Work Package'!AI13</f>
        <v>48</v>
      </c>
      <c r="AJ71" s="194">
        <f>'Assembly Hall Work Package'!AJ13</f>
        <v>0</v>
      </c>
      <c r="AK71" s="194">
        <f>'Assembly Hall Work Package'!AK13</f>
        <v>0</v>
      </c>
      <c r="AL71" s="194">
        <f>'Assembly Hall Work Package'!AL13</f>
        <v>0</v>
      </c>
      <c r="AM71" s="194">
        <f>'Assembly Hall Work Package'!AM13</f>
        <v>0</v>
      </c>
      <c r="AN71" s="206">
        <f>'Assembly Hall Work Package'!AN13</f>
        <v>0</v>
      </c>
      <c r="AO71" s="203"/>
      <c r="AP71" s="199">
        <f>'Assembly Hall Work Package'!AP13</f>
        <v>0</v>
      </c>
      <c r="AQ71" s="203"/>
      <c r="AR71" s="205">
        <f>'Assembly Hall Work Package'!AR13</f>
        <v>0</v>
      </c>
      <c r="AS71" s="194">
        <f>'Assembly Hall Work Package'!AS13</f>
        <v>0</v>
      </c>
      <c r="AT71" s="194">
        <f>'Assembly Hall Work Package'!AT13</f>
        <v>0</v>
      </c>
      <c r="AU71" s="194">
        <f>'Assembly Hall Work Package'!AU13</f>
        <v>0</v>
      </c>
      <c r="AV71" s="206">
        <f>'Assembly Hall Work Package'!AV13</f>
        <v>0</v>
      </c>
      <c r="AW71" s="203"/>
      <c r="AX71" s="199">
        <f>'Assembly Hall Work Package'!AX13</f>
        <v>0</v>
      </c>
      <c r="AY71" s="203"/>
      <c r="AZ71" s="636">
        <f>'Assembly Hall Work Package'!AZ13</f>
        <v>0</v>
      </c>
      <c r="BA71" s="203"/>
      <c r="BB71" s="591">
        <f>'Assembly Hall Work Package'!BB13</f>
        <v>0.25</v>
      </c>
      <c r="BC71" s="592">
        <f>'Assembly Hall Work Package'!BC13</f>
        <v>0</v>
      </c>
      <c r="BD71" s="203"/>
      <c r="BE71" s="199">
        <f>'Assembly Hall Work Package'!BE13</f>
        <v>0</v>
      </c>
      <c r="BF71" s="203"/>
      <c r="BG71" s="205" t="str">
        <f>'Assembly Hall Work Package'!BG13</f>
        <v>sPHENIX Engineers, Technicians, Designers and Scientists; effort is well defined/ L4</v>
      </c>
      <c r="BH71" s="206" t="str">
        <f>'Assembly Hall Work Package'!BH13</f>
        <v>No Materials required for this task/M1</v>
      </c>
      <c r="BI71" s="203"/>
      <c r="BJ71" s="204">
        <f>'Assembly Hall Work Package'!BJ13</f>
        <v>0</v>
      </c>
      <c r="BK71" s="194">
        <f>'Assembly Hall Work Package'!BK13</f>
        <v>0</v>
      </c>
      <c r="BL71" s="194">
        <f>'Assembly Hall Work Package'!BL13</f>
        <v>48</v>
      </c>
      <c r="BM71" s="194">
        <f>'Assembly Hall Work Package'!BM13</f>
        <v>24</v>
      </c>
      <c r="BN71" s="194">
        <f>'Assembly Hall Work Package'!BN13</f>
        <v>48</v>
      </c>
      <c r="BO71" s="194">
        <f>'Assembly Hall Work Package'!BO13</f>
        <v>0</v>
      </c>
      <c r="BP71" s="206">
        <f>'Assembly Hall Work Package'!BP13</f>
        <v>0</v>
      </c>
      <c r="BQ71" s="7"/>
      <c r="BR71" s="603">
        <f>'Assembly Hall Work Package'!BR13</f>
        <v>0</v>
      </c>
      <c r="BS71" s="604">
        <f>'Assembly Hall Work Package'!BS13</f>
        <v>0</v>
      </c>
      <c r="BT71" s="604">
        <f>'Assembly Hall Work Package'!BT13</f>
        <v>5006.3999999999996</v>
      </c>
      <c r="BU71" s="604">
        <f>'Assembly Hall Work Package'!BU13</f>
        <v>1946.3999999999999</v>
      </c>
      <c r="BV71" s="604">
        <f>'Assembly Hall Work Package'!BV13</f>
        <v>3892.7999999999997</v>
      </c>
      <c r="BW71" s="604">
        <f>'Assembly Hall Work Package'!BW13</f>
        <v>0</v>
      </c>
      <c r="BX71" s="605">
        <f>'Assembly Hall Work Package'!BX13</f>
        <v>0</v>
      </c>
      <c r="BZ71" s="518">
        <f t="shared" si="36"/>
        <v>10845.599999999999</v>
      </c>
      <c r="CA71" s="519">
        <f t="shared" si="37"/>
        <v>13556.999999999998</v>
      </c>
      <c r="CB71" s="520">
        <f t="shared" si="38"/>
        <v>0</v>
      </c>
      <c r="CC71" s="507"/>
      <c r="CD71" s="507"/>
      <c r="CE71" s="507"/>
      <c r="CF71" s="507"/>
    </row>
    <row r="72" spans="2:86" ht="46.8">
      <c r="B72" s="195" t="str">
        <f>'Assembly Hall Work Package'!B14</f>
        <v>S342800 /S343600</v>
      </c>
      <c r="C72" s="195" t="str">
        <f>'Assembly Hall Work Package'!C14</f>
        <v>Procure &amp; Deliver Assembly Hall Modifications Components   (leadtime and fabrication included)</v>
      </c>
      <c r="D72" s="199" t="str">
        <f>'Assembly Hall Work Package'!D14</f>
        <v>Technical Scope: Procure &amp; Deliver Assembly Hall Modifications Components   (leadtime and fabrication included)
Work Statement: Track and manage the procurement of all components for this item.</v>
      </c>
      <c r="E72" s="51">
        <f>'Assembly Hall Work Package'!E14</f>
        <v>90</v>
      </c>
      <c r="F72" s="199">
        <f>'Assembly Hall Work Package'!F14</f>
        <v>0</v>
      </c>
      <c r="G72" s="203"/>
      <c r="H72" s="51">
        <f>'Assembly Hall Work Package'!H14</f>
        <v>0</v>
      </c>
      <c r="I72" s="203"/>
      <c r="J72" s="205">
        <f>'Assembly Hall Work Package'!J14</f>
        <v>0</v>
      </c>
      <c r="K72" s="194">
        <f>'Assembly Hall Work Package'!K14</f>
        <v>0</v>
      </c>
      <c r="L72" s="206">
        <f>'Assembly Hall Work Package'!L14</f>
        <v>0</v>
      </c>
      <c r="M72" s="203"/>
      <c r="N72" s="199">
        <f>'Assembly Hall Work Package'!N14</f>
        <v>144</v>
      </c>
      <c r="O72" s="203"/>
      <c r="P72" s="205">
        <f>'Assembly Hall Work Package'!P14</f>
        <v>144</v>
      </c>
      <c r="Q72" s="194">
        <f>'Assembly Hall Work Package'!Q14</f>
        <v>0</v>
      </c>
      <c r="R72" s="194">
        <f>'Assembly Hall Work Package'!R14</f>
        <v>0</v>
      </c>
      <c r="S72" s="206">
        <f>'Assembly Hall Work Package'!S14</f>
        <v>0</v>
      </c>
      <c r="T72" s="203"/>
      <c r="U72" s="199">
        <f>'Assembly Hall Work Package'!U14</f>
        <v>24</v>
      </c>
      <c r="V72" s="203"/>
      <c r="W72" s="205">
        <f>'Assembly Hall Work Package'!W14</f>
        <v>0</v>
      </c>
      <c r="X72" s="194">
        <f>'Assembly Hall Work Package'!X14</f>
        <v>0</v>
      </c>
      <c r="Y72" s="194">
        <f>'Assembly Hall Work Package'!Y14</f>
        <v>0</v>
      </c>
      <c r="Z72" s="194">
        <f>'Assembly Hall Work Package'!Z14</f>
        <v>24</v>
      </c>
      <c r="AA72" s="194">
        <f>'Assembly Hall Work Package'!AA14</f>
        <v>0</v>
      </c>
      <c r="AB72" s="206">
        <f>'Assembly Hall Work Package'!AB14</f>
        <v>0</v>
      </c>
      <c r="AC72" s="203"/>
      <c r="AD72" s="199">
        <f>'Assembly Hall Work Package'!AD14</f>
        <v>48</v>
      </c>
      <c r="AE72" s="203"/>
      <c r="AF72" s="205">
        <f>'Assembly Hall Work Package'!AF14</f>
        <v>0</v>
      </c>
      <c r="AG72" s="194">
        <f>'Assembly Hall Work Package'!AG14</f>
        <v>0</v>
      </c>
      <c r="AH72" s="194">
        <f>'Assembly Hall Work Package'!AH14</f>
        <v>0</v>
      </c>
      <c r="AI72" s="194">
        <f>'Assembly Hall Work Package'!AI14</f>
        <v>48</v>
      </c>
      <c r="AJ72" s="194">
        <f>'Assembly Hall Work Package'!AJ14</f>
        <v>0</v>
      </c>
      <c r="AK72" s="194">
        <f>'Assembly Hall Work Package'!AK14</f>
        <v>0</v>
      </c>
      <c r="AL72" s="194">
        <f>'Assembly Hall Work Package'!AL14</f>
        <v>0</v>
      </c>
      <c r="AM72" s="194">
        <f>'Assembly Hall Work Package'!AM14</f>
        <v>0</v>
      </c>
      <c r="AN72" s="206">
        <f>'Assembly Hall Work Package'!AN14</f>
        <v>0</v>
      </c>
      <c r="AO72" s="203"/>
      <c r="AP72" s="199">
        <f>'Assembly Hall Work Package'!AP14</f>
        <v>0</v>
      </c>
      <c r="AQ72" s="203"/>
      <c r="AR72" s="205">
        <f>'Assembly Hall Work Package'!AR14</f>
        <v>0</v>
      </c>
      <c r="AS72" s="194">
        <f>'Assembly Hall Work Package'!AS14</f>
        <v>0</v>
      </c>
      <c r="AT72" s="194">
        <f>'Assembly Hall Work Package'!AT14</f>
        <v>0</v>
      </c>
      <c r="AU72" s="194">
        <f>'Assembly Hall Work Package'!AU14</f>
        <v>0</v>
      </c>
      <c r="AV72" s="206">
        <f>'Assembly Hall Work Package'!AV14</f>
        <v>0</v>
      </c>
      <c r="AW72" s="203"/>
      <c r="AX72" s="199">
        <f>'Assembly Hall Work Package'!AX14</f>
        <v>0</v>
      </c>
      <c r="AY72" s="203"/>
      <c r="AZ72" s="636">
        <f>'Assembly Hall Work Package'!AZ14</f>
        <v>10000</v>
      </c>
      <c r="BA72" s="203"/>
      <c r="BB72" s="591">
        <f>'Assembly Hall Work Package'!BB14</f>
        <v>0.25</v>
      </c>
      <c r="BC72" s="592">
        <f>'Assembly Hall Work Package'!BC14</f>
        <v>0.4</v>
      </c>
      <c r="BD72" s="203"/>
      <c r="BE72" s="199" t="str">
        <f>'Assembly Hall Work Package'!BE14</f>
        <v>No real modifications needed except to support assembly operations. Estimate $10K for minor modifications.</v>
      </c>
      <c r="BF72" s="203"/>
      <c r="BG72" s="205" t="str">
        <f>'Assembly Hall Work Package'!BG14</f>
        <v>sPHENIX Engineers, Technicians, Designers and Scientists; effort is well defined/ L4</v>
      </c>
      <c r="BH72" s="206" t="str">
        <f>'Assembly Hall Work Package'!BH14</f>
        <v>Rough order of magnitude estimate, but the work is fairly early though based on similar previous projects. 40% estimate uncertainty is reasonable./M5</v>
      </c>
      <c r="BI72" s="203"/>
      <c r="BJ72" s="204">
        <f>'Assembly Hall Work Package'!BJ14</f>
        <v>0</v>
      </c>
      <c r="BK72" s="194">
        <f>'Assembly Hall Work Package'!BK14</f>
        <v>0</v>
      </c>
      <c r="BL72" s="194">
        <f>'Assembly Hall Work Package'!BL14</f>
        <v>144</v>
      </c>
      <c r="BM72" s="194">
        <f>'Assembly Hall Work Package'!BM14</f>
        <v>24</v>
      </c>
      <c r="BN72" s="194">
        <f>'Assembly Hall Work Package'!BN14</f>
        <v>48</v>
      </c>
      <c r="BO72" s="194">
        <f>'Assembly Hall Work Package'!BO14</f>
        <v>0</v>
      </c>
      <c r="BP72" s="206">
        <f>'Assembly Hall Work Package'!BP14</f>
        <v>0</v>
      </c>
      <c r="BQ72" s="7"/>
      <c r="BR72" s="603">
        <f>'Assembly Hall Work Package'!BR14</f>
        <v>0</v>
      </c>
      <c r="BS72" s="604">
        <f>'Assembly Hall Work Package'!BS14</f>
        <v>0</v>
      </c>
      <c r="BT72" s="604">
        <f>'Assembly Hall Work Package'!BT14</f>
        <v>15019.199999999999</v>
      </c>
      <c r="BU72" s="604">
        <f>'Assembly Hall Work Package'!BU14</f>
        <v>1946.3999999999999</v>
      </c>
      <c r="BV72" s="604">
        <f>'Assembly Hall Work Package'!BV14</f>
        <v>3892.7999999999997</v>
      </c>
      <c r="BW72" s="604">
        <f>'Assembly Hall Work Package'!BW14</f>
        <v>0</v>
      </c>
      <c r="BX72" s="605">
        <f>'Assembly Hall Work Package'!BX14</f>
        <v>0</v>
      </c>
      <c r="BZ72" s="518">
        <f t="shared" si="36"/>
        <v>20858.399999999998</v>
      </c>
      <c r="CA72" s="519">
        <f t="shared" si="37"/>
        <v>26072.999999999996</v>
      </c>
      <c r="CB72" s="520">
        <f t="shared" si="38"/>
        <v>14000</v>
      </c>
      <c r="CC72" s="507"/>
      <c r="CD72" s="507"/>
      <c r="CE72" s="507"/>
      <c r="CF72" s="507"/>
    </row>
    <row r="73" spans="2:86" ht="31.2">
      <c r="B73" s="195" t="str">
        <f>'Assembly Hall Work Package'!B15</f>
        <v>S343700</v>
      </c>
      <c r="C73" s="195" t="str">
        <f>'Assembly Hall Work Package'!C15</f>
        <v>Perform Assembly Hall Modifications Components Acceptance</v>
      </c>
      <c r="D73" s="199" t="str">
        <f>'Assembly Hall Work Package'!D15</f>
        <v>Technical Scope:Perform Assembly Hall Modifications Components Acceptance tests.
Work Statement: Receive, inspect and acceptance test all components for this item as appropriate.</v>
      </c>
      <c r="E73" s="51">
        <f>'Assembly Hall Work Package'!E15</f>
        <v>10</v>
      </c>
      <c r="F73" s="199">
        <f>'Assembly Hall Work Package'!F15</f>
        <v>0</v>
      </c>
      <c r="G73" s="203"/>
      <c r="H73" s="51">
        <f>'Assembly Hall Work Package'!H15</f>
        <v>0</v>
      </c>
      <c r="I73" s="203"/>
      <c r="J73" s="205">
        <f>'Assembly Hall Work Package'!J15</f>
        <v>0</v>
      </c>
      <c r="K73" s="194">
        <f>'Assembly Hall Work Package'!K15</f>
        <v>0</v>
      </c>
      <c r="L73" s="206">
        <f>'Assembly Hall Work Package'!L15</f>
        <v>0</v>
      </c>
      <c r="M73" s="203"/>
      <c r="N73" s="199">
        <f>'Assembly Hall Work Package'!N15</f>
        <v>16</v>
      </c>
      <c r="O73" s="203"/>
      <c r="P73" s="205">
        <f>'Assembly Hall Work Package'!P15</f>
        <v>16</v>
      </c>
      <c r="Q73" s="194">
        <f>'Assembly Hall Work Package'!Q15</f>
        <v>0</v>
      </c>
      <c r="R73" s="194">
        <f>'Assembly Hall Work Package'!R15</f>
        <v>0</v>
      </c>
      <c r="S73" s="206">
        <f>'Assembly Hall Work Package'!S15</f>
        <v>0</v>
      </c>
      <c r="T73" s="203"/>
      <c r="U73" s="199">
        <f>'Assembly Hall Work Package'!U15</f>
        <v>8</v>
      </c>
      <c r="V73" s="203"/>
      <c r="W73" s="205">
        <f>'Assembly Hall Work Package'!W15</f>
        <v>0</v>
      </c>
      <c r="X73" s="194">
        <f>'Assembly Hall Work Package'!X15</f>
        <v>0</v>
      </c>
      <c r="Y73" s="194">
        <f>'Assembly Hall Work Package'!Y15</f>
        <v>0</v>
      </c>
      <c r="Z73" s="194">
        <f>'Assembly Hall Work Package'!Z15</f>
        <v>8</v>
      </c>
      <c r="AA73" s="194">
        <f>'Assembly Hall Work Package'!AA15</f>
        <v>0</v>
      </c>
      <c r="AB73" s="206">
        <f>'Assembly Hall Work Package'!AB15</f>
        <v>0</v>
      </c>
      <c r="AC73" s="203"/>
      <c r="AD73" s="199">
        <f>'Assembly Hall Work Package'!AD15</f>
        <v>16</v>
      </c>
      <c r="AE73" s="203"/>
      <c r="AF73" s="205">
        <f>'Assembly Hall Work Package'!AF15</f>
        <v>0</v>
      </c>
      <c r="AG73" s="194">
        <f>'Assembly Hall Work Package'!AG15</f>
        <v>0</v>
      </c>
      <c r="AH73" s="194">
        <f>'Assembly Hall Work Package'!AH15</f>
        <v>0</v>
      </c>
      <c r="AI73" s="194">
        <f>'Assembly Hall Work Package'!AI15</f>
        <v>16</v>
      </c>
      <c r="AJ73" s="194">
        <f>'Assembly Hall Work Package'!AJ15</f>
        <v>0</v>
      </c>
      <c r="AK73" s="194">
        <f>'Assembly Hall Work Package'!AK15</f>
        <v>0</v>
      </c>
      <c r="AL73" s="194">
        <f>'Assembly Hall Work Package'!AL15</f>
        <v>0</v>
      </c>
      <c r="AM73" s="194">
        <f>'Assembly Hall Work Package'!AM15</f>
        <v>0</v>
      </c>
      <c r="AN73" s="206">
        <f>'Assembly Hall Work Package'!AN15</f>
        <v>0</v>
      </c>
      <c r="AO73" s="203"/>
      <c r="AP73" s="199">
        <f>'Assembly Hall Work Package'!AP15</f>
        <v>0</v>
      </c>
      <c r="AQ73" s="203"/>
      <c r="AR73" s="205">
        <f>'Assembly Hall Work Package'!AR15</f>
        <v>0</v>
      </c>
      <c r="AS73" s="194">
        <f>'Assembly Hall Work Package'!AS15</f>
        <v>0</v>
      </c>
      <c r="AT73" s="194">
        <f>'Assembly Hall Work Package'!AT15</f>
        <v>0</v>
      </c>
      <c r="AU73" s="194">
        <f>'Assembly Hall Work Package'!AU15</f>
        <v>0</v>
      </c>
      <c r="AV73" s="206">
        <f>'Assembly Hall Work Package'!AV15</f>
        <v>0</v>
      </c>
      <c r="AW73" s="203"/>
      <c r="AX73" s="199">
        <f>'Assembly Hall Work Package'!AX15</f>
        <v>0</v>
      </c>
      <c r="AY73" s="203"/>
      <c r="AZ73" s="636">
        <f>'Assembly Hall Work Package'!AZ15</f>
        <v>0</v>
      </c>
      <c r="BA73" s="203"/>
      <c r="BB73" s="591">
        <f>'Assembly Hall Work Package'!BB15</f>
        <v>0.25</v>
      </c>
      <c r="BC73" s="592">
        <f>'Assembly Hall Work Package'!BC15</f>
        <v>0</v>
      </c>
      <c r="BD73" s="203"/>
      <c r="BE73" s="199">
        <f>'Assembly Hall Work Package'!BE15</f>
        <v>0</v>
      </c>
      <c r="BF73" s="203"/>
      <c r="BG73" s="205" t="str">
        <f>'Assembly Hall Work Package'!BG15</f>
        <v>sPHENIX Engineers, Technicians, Designers and Scientists; effort is well defined/ L4</v>
      </c>
      <c r="BH73" s="206" t="str">
        <f>'Assembly Hall Work Package'!BH15</f>
        <v>No Materials required for this task/M1</v>
      </c>
      <c r="BI73" s="203"/>
      <c r="BJ73" s="204">
        <f>'Assembly Hall Work Package'!BJ15</f>
        <v>0</v>
      </c>
      <c r="BK73" s="194">
        <f>'Assembly Hall Work Package'!BK15</f>
        <v>0</v>
      </c>
      <c r="BL73" s="194">
        <f>'Assembly Hall Work Package'!BL15</f>
        <v>16</v>
      </c>
      <c r="BM73" s="194">
        <f>'Assembly Hall Work Package'!BM15</f>
        <v>8</v>
      </c>
      <c r="BN73" s="194">
        <f>'Assembly Hall Work Package'!BN15</f>
        <v>16</v>
      </c>
      <c r="BO73" s="194">
        <f>'Assembly Hall Work Package'!BO15</f>
        <v>0</v>
      </c>
      <c r="BP73" s="206">
        <f>'Assembly Hall Work Package'!BP15</f>
        <v>0</v>
      </c>
      <c r="BQ73" s="7"/>
      <c r="BR73" s="603">
        <f>'Assembly Hall Work Package'!BR15</f>
        <v>0</v>
      </c>
      <c r="BS73" s="604">
        <f>'Assembly Hall Work Package'!BS15</f>
        <v>0</v>
      </c>
      <c r="BT73" s="604">
        <f>'Assembly Hall Work Package'!BT15</f>
        <v>1668.8</v>
      </c>
      <c r="BU73" s="604">
        <f>'Assembly Hall Work Package'!BU15</f>
        <v>648.79999999999995</v>
      </c>
      <c r="BV73" s="604">
        <f>'Assembly Hall Work Package'!BV15</f>
        <v>1297.5999999999999</v>
      </c>
      <c r="BW73" s="604">
        <f>'Assembly Hall Work Package'!BW15</f>
        <v>0</v>
      </c>
      <c r="BX73" s="605">
        <f>'Assembly Hall Work Package'!BX15</f>
        <v>0</v>
      </c>
      <c r="BZ73" s="518">
        <f t="shared" si="36"/>
        <v>3615.2</v>
      </c>
      <c r="CA73" s="519">
        <f t="shared" si="37"/>
        <v>4519</v>
      </c>
      <c r="CB73" s="520">
        <f t="shared" si="38"/>
        <v>0</v>
      </c>
      <c r="CC73" s="507"/>
      <c r="CD73" s="507"/>
      <c r="CE73" s="507"/>
      <c r="CF73" s="507"/>
    </row>
    <row r="74" spans="2:86" ht="31.8" thickBot="1">
      <c r="B74" s="196" t="str">
        <f>'Assembly Hall Work Package'!B16</f>
        <v>S343800</v>
      </c>
      <c r="C74" s="196" t="str">
        <f>'Assembly Hall Work Package'!C16</f>
        <v>Assembly Hall  Components Ready for Installation</v>
      </c>
      <c r="D74" s="200" t="str">
        <f>'Assembly Hall Work Package'!D16</f>
        <v>Milestone</v>
      </c>
      <c r="E74" s="579">
        <f>'Assembly Hall Work Package'!E16</f>
        <v>0</v>
      </c>
      <c r="F74" s="200">
        <f>'Assembly Hall Work Package'!F16</f>
        <v>0</v>
      </c>
      <c r="G74" s="211"/>
      <c r="H74" s="579">
        <f>'Assembly Hall Work Package'!H16</f>
        <v>0</v>
      </c>
      <c r="I74" s="211"/>
      <c r="J74" s="207">
        <f>'Assembly Hall Work Package'!J16</f>
        <v>0</v>
      </c>
      <c r="K74" s="208">
        <f>'Assembly Hall Work Package'!K16</f>
        <v>0</v>
      </c>
      <c r="L74" s="209">
        <f>'Assembly Hall Work Package'!L16</f>
        <v>0</v>
      </c>
      <c r="M74" s="211"/>
      <c r="N74" s="200">
        <f>'Assembly Hall Work Package'!N16</f>
        <v>0</v>
      </c>
      <c r="O74" s="211"/>
      <c r="P74" s="207">
        <f>'Assembly Hall Work Package'!P16</f>
        <v>0</v>
      </c>
      <c r="Q74" s="208">
        <f>'Assembly Hall Work Package'!Q16</f>
        <v>0</v>
      </c>
      <c r="R74" s="208">
        <f>'Assembly Hall Work Package'!R16</f>
        <v>0</v>
      </c>
      <c r="S74" s="209">
        <f>'Assembly Hall Work Package'!S16</f>
        <v>0</v>
      </c>
      <c r="T74" s="211"/>
      <c r="U74" s="200">
        <f>'Assembly Hall Work Package'!U16</f>
        <v>0</v>
      </c>
      <c r="V74" s="211"/>
      <c r="W74" s="207">
        <f>'Assembly Hall Work Package'!W16</f>
        <v>0</v>
      </c>
      <c r="X74" s="208">
        <f>'Assembly Hall Work Package'!X16</f>
        <v>0</v>
      </c>
      <c r="Y74" s="208">
        <f>'Assembly Hall Work Package'!Y16</f>
        <v>0</v>
      </c>
      <c r="Z74" s="208">
        <f>'Assembly Hall Work Package'!Z16</f>
        <v>0</v>
      </c>
      <c r="AA74" s="208">
        <f>'Assembly Hall Work Package'!AA16</f>
        <v>0</v>
      </c>
      <c r="AB74" s="209">
        <f>'Assembly Hall Work Package'!AB16</f>
        <v>0</v>
      </c>
      <c r="AC74" s="211"/>
      <c r="AD74" s="200">
        <f>'Assembly Hall Work Package'!AD16</f>
        <v>0</v>
      </c>
      <c r="AE74" s="211"/>
      <c r="AF74" s="207">
        <f>'Assembly Hall Work Package'!AF16</f>
        <v>0</v>
      </c>
      <c r="AG74" s="208">
        <f>'Assembly Hall Work Package'!AG16</f>
        <v>0</v>
      </c>
      <c r="AH74" s="208">
        <f>'Assembly Hall Work Package'!AH16</f>
        <v>0</v>
      </c>
      <c r="AI74" s="208">
        <f>'Assembly Hall Work Package'!AI16</f>
        <v>0</v>
      </c>
      <c r="AJ74" s="208">
        <f>'Assembly Hall Work Package'!AJ16</f>
        <v>0</v>
      </c>
      <c r="AK74" s="208">
        <f>'Assembly Hall Work Package'!AK16</f>
        <v>0</v>
      </c>
      <c r="AL74" s="208">
        <f>'Assembly Hall Work Package'!AL16</f>
        <v>0</v>
      </c>
      <c r="AM74" s="208">
        <f>'Assembly Hall Work Package'!AM16</f>
        <v>0</v>
      </c>
      <c r="AN74" s="209">
        <f>'Assembly Hall Work Package'!AN16</f>
        <v>0</v>
      </c>
      <c r="AO74" s="211"/>
      <c r="AP74" s="200">
        <f>'Assembly Hall Work Package'!AP16</f>
        <v>0</v>
      </c>
      <c r="AQ74" s="211"/>
      <c r="AR74" s="207">
        <f>'Assembly Hall Work Package'!AR16</f>
        <v>0</v>
      </c>
      <c r="AS74" s="208">
        <f>'Assembly Hall Work Package'!AS16</f>
        <v>0</v>
      </c>
      <c r="AT74" s="208">
        <f>'Assembly Hall Work Package'!AT16</f>
        <v>0</v>
      </c>
      <c r="AU74" s="208">
        <f>'Assembly Hall Work Package'!AU16</f>
        <v>0</v>
      </c>
      <c r="AV74" s="209">
        <f>'Assembly Hall Work Package'!AV16</f>
        <v>0</v>
      </c>
      <c r="AW74" s="211"/>
      <c r="AX74" s="200">
        <f>'Assembly Hall Work Package'!AX16</f>
        <v>0</v>
      </c>
      <c r="AY74" s="211"/>
      <c r="AZ74" s="638">
        <f>'Assembly Hall Work Package'!AZ16</f>
        <v>0</v>
      </c>
      <c r="BA74" s="211"/>
      <c r="BB74" s="595">
        <f>'Assembly Hall Work Package'!BB16</f>
        <v>0</v>
      </c>
      <c r="BC74" s="596">
        <f>'Assembly Hall Work Package'!BC16</f>
        <v>0</v>
      </c>
      <c r="BD74" s="211"/>
      <c r="BE74" s="200" t="str">
        <f>'Assembly Hall Work Package'!BE16</f>
        <v/>
      </c>
      <c r="BF74" s="211"/>
      <c r="BG74" s="207" t="str">
        <f>'Assembly Hall Work Package'!BG16</f>
        <v>n/a</v>
      </c>
      <c r="BH74" s="209" t="str">
        <f>'Assembly Hall Work Package'!BH16</f>
        <v>n/a</v>
      </c>
      <c r="BI74" s="211"/>
      <c r="BJ74" s="580">
        <f>'Assembly Hall Work Package'!BJ16</f>
        <v>0</v>
      </c>
      <c r="BK74" s="208">
        <f>'Assembly Hall Work Package'!BK16</f>
        <v>0</v>
      </c>
      <c r="BL74" s="208">
        <f>'Assembly Hall Work Package'!BL16</f>
        <v>0</v>
      </c>
      <c r="BM74" s="208">
        <f>'Assembly Hall Work Package'!BM16</f>
        <v>0</v>
      </c>
      <c r="BN74" s="208">
        <f>'Assembly Hall Work Package'!BN16</f>
        <v>0</v>
      </c>
      <c r="BO74" s="208">
        <f>'Assembly Hall Work Package'!BO16</f>
        <v>0</v>
      </c>
      <c r="BP74" s="209">
        <f>'Assembly Hall Work Package'!BP16</f>
        <v>0</v>
      </c>
      <c r="BQ74" s="7"/>
      <c r="BR74" s="688">
        <f>'Assembly Hall Work Package'!BR16</f>
        <v>0</v>
      </c>
      <c r="BS74" s="689">
        <f>'Assembly Hall Work Package'!BS16</f>
        <v>0</v>
      </c>
      <c r="BT74" s="689">
        <f>'Assembly Hall Work Package'!BT16</f>
        <v>0</v>
      </c>
      <c r="BU74" s="689">
        <f>'Assembly Hall Work Package'!BU16</f>
        <v>0</v>
      </c>
      <c r="BV74" s="689">
        <f>'Assembly Hall Work Package'!BV16</f>
        <v>0</v>
      </c>
      <c r="BW74" s="689">
        <f>'Assembly Hall Work Package'!BW16</f>
        <v>0</v>
      </c>
      <c r="BX74" s="690">
        <f>'Assembly Hall Work Package'!BX16</f>
        <v>0</v>
      </c>
      <c r="BZ74" s="576">
        <f t="shared" si="36"/>
        <v>0</v>
      </c>
      <c r="CA74" s="577">
        <f t="shared" si="37"/>
        <v>0</v>
      </c>
      <c r="CB74" s="578">
        <f t="shared" si="38"/>
        <v>0</v>
      </c>
      <c r="CC74" s="507"/>
      <c r="CD74" s="507"/>
      <c r="CE74" s="507"/>
      <c r="CF74" s="507"/>
    </row>
    <row r="75" spans="2:86">
      <c r="BR75" s="597"/>
      <c r="BS75" s="597"/>
      <c r="BT75" s="597"/>
      <c r="BU75" s="597"/>
      <c r="BV75" s="597"/>
      <c r="BW75" s="597"/>
      <c r="BX75" s="597"/>
      <c r="BZ75" s="505"/>
      <c r="CA75" s="505"/>
      <c r="CB75" s="505"/>
      <c r="CC75" s="507"/>
      <c r="CD75" s="507"/>
      <c r="CE75" s="507"/>
      <c r="CF75" s="507"/>
    </row>
    <row r="76" spans="2:86" ht="16.2" thickBot="1">
      <c r="BR76" s="597"/>
      <c r="BS76" s="597"/>
      <c r="BT76" s="597"/>
      <c r="BU76" s="597"/>
      <c r="BV76" s="597"/>
      <c r="BW76" s="597"/>
      <c r="BX76" s="597"/>
      <c r="BZ76" s="505"/>
      <c r="CA76" s="505"/>
      <c r="CB76" s="505"/>
      <c r="CC76" s="507"/>
      <c r="CD76" s="507"/>
      <c r="CE76" s="507"/>
      <c r="CF76" s="507"/>
    </row>
    <row r="77" spans="2:86" ht="30" customHeight="1" thickBot="1">
      <c r="F77" s="949" t="s">
        <v>49</v>
      </c>
      <c r="G77" s="935"/>
      <c r="H77" s="946" t="s">
        <v>1</v>
      </c>
      <c r="I77" s="951"/>
      <c r="J77" s="953" t="s">
        <v>1</v>
      </c>
      <c r="K77" s="954"/>
      <c r="L77" s="955"/>
      <c r="M77" s="956"/>
      <c r="N77" s="946" t="s">
        <v>2</v>
      </c>
      <c r="O77" s="935"/>
      <c r="P77" s="937" t="s">
        <v>10</v>
      </c>
      <c r="Q77" s="938"/>
      <c r="R77" s="938"/>
      <c r="S77" s="939"/>
      <c r="T77" s="944"/>
      <c r="U77" s="946" t="s">
        <v>3</v>
      </c>
      <c r="V77" s="935"/>
      <c r="W77" s="937" t="s">
        <v>11</v>
      </c>
      <c r="X77" s="938"/>
      <c r="Y77" s="938"/>
      <c r="Z77" s="938"/>
      <c r="AA77" s="938"/>
      <c r="AB77" s="939"/>
      <c r="AC77" s="944"/>
      <c r="AD77" s="946" t="s">
        <v>4</v>
      </c>
      <c r="AE77" s="935"/>
      <c r="AF77" s="937" t="s">
        <v>12</v>
      </c>
      <c r="AG77" s="938"/>
      <c r="AH77" s="938"/>
      <c r="AI77" s="938"/>
      <c r="AJ77" s="938"/>
      <c r="AK77" s="938"/>
      <c r="AL77" s="938"/>
      <c r="AM77" s="938"/>
      <c r="AN77" s="939"/>
      <c r="AO77" s="944"/>
      <c r="AP77" s="946" t="s">
        <v>5</v>
      </c>
      <c r="AQ77" s="935"/>
      <c r="AR77" s="937" t="s">
        <v>13</v>
      </c>
      <c r="AS77" s="938"/>
      <c r="AT77" s="938"/>
      <c r="AU77" s="938"/>
      <c r="AV77" s="939"/>
      <c r="AW77" s="964"/>
      <c r="AX77" s="946" t="s">
        <v>63</v>
      </c>
      <c r="CC77" s="507"/>
      <c r="CD77" s="507"/>
      <c r="CE77" s="507"/>
      <c r="CF77" s="507"/>
    </row>
    <row r="78" spans="2:86" ht="30" customHeight="1">
      <c r="F78" s="950"/>
      <c r="G78" s="936"/>
      <c r="H78" s="947"/>
      <c r="I78" s="952"/>
      <c r="J78" s="535" t="s">
        <v>52</v>
      </c>
      <c r="K78" s="181" t="s">
        <v>48</v>
      </c>
      <c r="L78" s="534" t="s">
        <v>53</v>
      </c>
      <c r="M78" s="957"/>
      <c r="N78" s="947"/>
      <c r="O78" s="936"/>
      <c r="P78" s="958" t="s">
        <v>51</v>
      </c>
      <c r="Q78" s="934" t="s">
        <v>106</v>
      </c>
      <c r="R78" s="934" t="s">
        <v>107</v>
      </c>
      <c r="S78" s="948" t="s">
        <v>108</v>
      </c>
      <c r="T78" s="945"/>
      <c r="U78" s="947"/>
      <c r="V78" s="936"/>
      <c r="W78" s="958" t="s">
        <v>50</v>
      </c>
      <c r="X78" s="934" t="s">
        <v>102</v>
      </c>
      <c r="Y78" s="934" t="s">
        <v>173</v>
      </c>
      <c r="Z78" s="934" t="s">
        <v>103</v>
      </c>
      <c r="AA78" s="934" t="s">
        <v>104</v>
      </c>
      <c r="AB78" s="948" t="s">
        <v>109</v>
      </c>
      <c r="AC78" s="945"/>
      <c r="AD78" s="947"/>
      <c r="AE78" s="936"/>
      <c r="AF78" s="940" t="s">
        <v>61</v>
      </c>
      <c r="AG78" s="942" t="s">
        <v>62</v>
      </c>
      <c r="AH78" s="942" t="s">
        <v>59</v>
      </c>
      <c r="AI78" s="942" t="s">
        <v>111</v>
      </c>
      <c r="AJ78" s="942" t="s">
        <v>105</v>
      </c>
      <c r="AK78" s="942" t="s">
        <v>60</v>
      </c>
      <c r="AL78" s="942" t="s">
        <v>112</v>
      </c>
      <c r="AM78" s="942" t="s">
        <v>110</v>
      </c>
      <c r="AN78" s="962" t="s">
        <v>64</v>
      </c>
      <c r="AO78" s="945"/>
      <c r="AP78" s="947"/>
      <c r="AQ78" s="936"/>
      <c r="AR78" s="958" t="s">
        <v>54</v>
      </c>
      <c r="AS78" s="934" t="s">
        <v>55</v>
      </c>
      <c r="AT78" s="934" t="s">
        <v>56</v>
      </c>
      <c r="AU78" s="934" t="s">
        <v>57</v>
      </c>
      <c r="AV78" s="948" t="s">
        <v>58</v>
      </c>
      <c r="AW78" s="965"/>
      <c r="AX78" s="947"/>
      <c r="BR78" s="599"/>
      <c r="BS78" s="599"/>
      <c r="BT78" s="599"/>
      <c r="BU78" s="599"/>
      <c r="BV78" s="599"/>
      <c r="BW78" s="599"/>
      <c r="BX78" s="599"/>
      <c r="BZ78" s="523"/>
      <c r="CA78" s="523"/>
      <c r="CB78" s="523"/>
      <c r="CC78" s="507"/>
      <c r="CD78" s="507"/>
      <c r="CE78" s="507"/>
      <c r="CF78" s="507"/>
    </row>
    <row r="79" spans="2:86" ht="30" customHeight="1" thickBot="1">
      <c r="F79" s="201" t="s">
        <v>334</v>
      </c>
      <c r="G79" s="936"/>
      <c r="H79" s="531" t="s">
        <v>334</v>
      </c>
      <c r="I79" s="952"/>
      <c r="J79" s="532" t="s">
        <v>1</v>
      </c>
      <c r="K79" s="45" t="s">
        <v>1</v>
      </c>
      <c r="L79" s="533" t="s">
        <v>1</v>
      </c>
      <c r="M79" s="957"/>
      <c r="N79" s="531" t="s">
        <v>334</v>
      </c>
      <c r="O79" s="936"/>
      <c r="P79" s="958"/>
      <c r="Q79" s="934"/>
      <c r="R79" s="934"/>
      <c r="S79" s="948"/>
      <c r="T79" s="945"/>
      <c r="U79" s="531" t="s">
        <v>334</v>
      </c>
      <c r="V79" s="936"/>
      <c r="W79" s="958"/>
      <c r="X79" s="934"/>
      <c r="Y79" s="934"/>
      <c r="Z79" s="934"/>
      <c r="AA79" s="934"/>
      <c r="AB79" s="948"/>
      <c r="AC79" s="945"/>
      <c r="AD79" s="531" t="s">
        <v>334</v>
      </c>
      <c r="AE79" s="936"/>
      <c r="AF79" s="941"/>
      <c r="AG79" s="943"/>
      <c r="AH79" s="943"/>
      <c r="AI79" s="943"/>
      <c r="AJ79" s="943"/>
      <c r="AK79" s="943"/>
      <c r="AL79" s="943"/>
      <c r="AM79" s="943"/>
      <c r="AN79" s="963"/>
      <c r="AO79" s="945"/>
      <c r="AP79" s="531" t="s">
        <v>334</v>
      </c>
      <c r="AQ79" s="936"/>
      <c r="AR79" s="958"/>
      <c r="AS79" s="934"/>
      <c r="AT79" s="934"/>
      <c r="AU79" s="934"/>
      <c r="AV79" s="948"/>
      <c r="AW79" s="965"/>
      <c r="AX79" s="531" t="s">
        <v>334</v>
      </c>
      <c r="BR79" s="600"/>
      <c r="BS79" s="600"/>
      <c r="BT79" s="600"/>
      <c r="BU79" s="600"/>
      <c r="BV79" s="600"/>
      <c r="BW79" s="600"/>
      <c r="BX79" s="600"/>
      <c r="BZ79" s="524"/>
      <c r="CA79" s="524"/>
      <c r="CB79" s="524"/>
      <c r="CC79" s="507"/>
      <c r="CD79" s="507"/>
      <c r="CE79" s="507"/>
      <c r="CF79" s="507"/>
    </row>
    <row r="80" spans="2:86" ht="78.900000000000006" customHeight="1" thickBot="1">
      <c r="D80" s="932" t="s">
        <v>333</v>
      </c>
      <c r="E80" s="933"/>
      <c r="F80" s="705">
        <f>SUM(F8:F74)</f>
        <v>0</v>
      </c>
      <c r="G80" s="247"/>
      <c r="H80" s="247">
        <f>SUM(H8:H74)</f>
        <v>55</v>
      </c>
      <c r="I80" s="247"/>
      <c r="J80" s="247">
        <f t="shared" ref="J80:L80" si="39">SUM(J8:J74)</f>
        <v>0</v>
      </c>
      <c r="K80" s="247">
        <f t="shared" si="39"/>
        <v>55</v>
      </c>
      <c r="L80" s="247">
        <f t="shared" si="39"/>
        <v>0</v>
      </c>
      <c r="M80" s="247"/>
      <c r="N80" s="247">
        <f>SUM(N8:N74)</f>
        <v>2224</v>
      </c>
      <c r="O80" s="247"/>
      <c r="P80" s="247">
        <f t="shared" ref="P80:S80" si="40">SUM(P8:P74)</f>
        <v>2184</v>
      </c>
      <c r="Q80" s="247">
        <f t="shared" si="40"/>
        <v>0</v>
      </c>
      <c r="R80" s="247">
        <f t="shared" si="40"/>
        <v>40</v>
      </c>
      <c r="S80" s="247">
        <f t="shared" si="40"/>
        <v>0</v>
      </c>
      <c r="T80" s="247"/>
      <c r="U80" s="247">
        <f>SUM(U8:U74)</f>
        <v>980</v>
      </c>
      <c r="V80" s="247"/>
      <c r="W80" s="247">
        <f t="shared" ref="W80:AB80" si="41">SUM(W8:W74)</f>
        <v>232</v>
      </c>
      <c r="X80" s="247">
        <f t="shared" si="41"/>
        <v>0</v>
      </c>
      <c r="Y80" s="247">
        <f t="shared" si="41"/>
        <v>0</v>
      </c>
      <c r="Z80" s="247">
        <f t="shared" si="41"/>
        <v>748</v>
      </c>
      <c r="AA80" s="247">
        <f t="shared" si="41"/>
        <v>0</v>
      </c>
      <c r="AB80" s="247">
        <f t="shared" si="41"/>
        <v>0</v>
      </c>
      <c r="AC80" s="247"/>
      <c r="AD80" s="247">
        <f>SUM(AD8:AD74)</f>
        <v>636</v>
      </c>
      <c r="AE80" s="247"/>
      <c r="AF80" s="247">
        <f t="shared" ref="AF80:AN80" si="42">SUM(AF8:AF74)</f>
        <v>0</v>
      </c>
      <c r="AG80" s="247">
        <f t="shared" si="42"/>
        <v>8</v>
      </c>
      <c r="AH80" s="247">
        <f t="shared" si="42"/>
        <v>0</v>
      </c>
      <c r="AI80" s="247">
        <f t="shared" si="42"/>
        <v>436</v>
      </c>
      <c r="AJ80" s="247">
        <f t="shared" si="42"/>
        <v>128</v>
      </c>
      <c r="AK80" s="247">
        <f t="shared" si="42"/>
        <v>64</v>
      </c>
      <c r="AL80" s="247">
        <f t="shared" si="42"/>
        <v>0</v>
      </c>
      <c r="AM80" s="247">
        <f t="shared" si="42"/>
        <v>0</v>
      </c>
      <c r="AN80" s="247">
        <f t="shared" si="42"/>
        <v>0</v>
      </c>
      <c r="AO80" s="247"/>
      <c r="AP80" s="247">
        <f>SUM(AP8:AP74)</f>
        <v>0</v>
      </c>
      <c r="AQ80" s="247"/>
      <c r="AR80" s="247">
        <f t="shared" ref="AR80:AV80" si="43">SUM(AR8:AR74)</f>
        <v>0</v>
      </c>
      <c r="AS80" s="247">
        <f t="shared" si="43"/>
        <v>0</v>
      </c>
      <c r="AT80" s="247">
        <f t="shared" si="43"/>
        <v>0</v>
      </c>
      <c r="AU80" s="247">
        <f t="shared" si="43"/>
        <v>0</v>
      </c>
      <c r="AV80" s="247">
        <f t="shared" si="43"/>
        <v>0</v>
      </c>
      <c r="AW80" s="248"/>
      <c r="AX80" s="249">
        <f>SUM(AX8:AX74)</f>
        <v>0</v>
      </c>
      <c r="BR80" s="601"/>
      <c r="BS80" s="601"/>
      <c r="BT80" s="601"/>
      <c r="BU80" s="601"/>
      <c r="BV80" s="601"/>
      <c r="BW80" s="601"/>
      <c r="BX80" s="601"/>
      <c r="CC80" s="507"/>
      <c r="CD80" s="507"/>
      <c r="CE80" s="507"/>
      <c r="CF80" s="507"/>
      <c r="CG80" s="65"/>
      <c r="CH80" s="65"/>
    </row>
    <row r="81" spans="8:84">
      <c r="CC81" s="55"/>
      <c r="CD81" s="55"/>
      <c r="CE81" s="55"/>
      <c r="CF81" s="55"/>
    </row>
    <row r="82" spans="8:84" ht="31.2">
      <c r="H82" s="3" t="s">
        <v>338</v>
      </c>
      <c r="J82" s="3">
        <f>SUM(H80+N80+U80+AD80)</f>
        <v>3895</v>
      </c>
      <c r="CC82" s="55"/>
      <c r="CD82" s="55"/>
      <c r="CE82" s="55"/>
      <c r="CF82" s="55"/>
    </row>
    <row r="83" spans="8:84">
      <c r="CC83" s="55"/>
      <c r="CD83" s="55"/>
      <c r="CE83" s="55"/>
      <c r="CF83" s="55"/>
    </row>
    <row r="84" spans="8:84">
      <c r="CC84" s="55"/>
      <c r="CD84" s="55"/>
      <c r="CE84" s="55"/>
      <c r="CF84" s="55"/>
    </row>
    <row r="85" spans="8:84">
      <c r="CC85" s="55"/>
      <c r="CD85" s="55"/>
      <c r="CE85" s="55"/>
      <c r="CF85" s="55"/>
    </row>
    <row r="86" spans="8:84">
      <c r="CC86" s="55"/>
      <c r="CD86" s="55"/>
      <c r="CE86" s="55"/>
      <c r="CF86" s="55"/>
    </row>
    <row r="87" spans="8:84">
      <c r="CC87" s="55"/>
      <c r="CD87" s="55"/>
      <c r="CE87" s="55"/>
      <c r="CF87" s="55"/>
    </row>
    <row r="88" spans="8:84">
      <c r="CC88" s="55"/>
      <c r="CD88" s="55"/>
      <c r="CE88" s="55"/>
      <c r="CF88" s="55"/>
    </row>
    <row r="89" spans="8:84">
      <c r="CC89" s="55"/>
      <c r="CD89" s="55"/>
      <c r="CE89" s="55"/>
      <c r="CF89" s="55"/>
    </row>
    <row r="140" spans="3:76">
      <c r="BR140" s="602"/>
      <c r="BS140" s="602"/>
      <c r="BT140" s="602"/>
      <c r="BU140" s="602"/>
      <c r="BV140" s="602"/>
      <c r="BW140" s="602"/>
      <c r="BX140" s="602"/>
    </row>
    <row r="141" spans="3:76">
      <c r="BR141" s="602"/>
      <c r="BS141" s="602"/>
      <c r="BT141" s="602"/>
      <c r="BU141" s="602"/>
      <c r="BV141" s="602"/>
      <c r="BW141" s="602"/>
      <c r="BX141" s="602"/>
    </row>
    <row r="142" spans="3:76">
      <c r="C142" s="7"/>
      <c r="BR142" s="602"/>
      <c r="BS142" s="602"/>
      <c r="BT142" s="602"/>
      <c r="BU142" s="602"/>
      <c r="BV142" s="602"/>
      <c r="BW142" s="602"/>
      <c r="BX142" s="602"/>
    </row>
    <row r="143" spans="3:76">
      <c r="C143" s="7"/>
      <c r="BR143" s="602"/>
      <c r="BS143" s="602"/>
      <c r="BT143" s="602"/>
      <c r="BU143" s="602"/>
      <c r="BV143" s="602"/>
      <c r="BW143" s="602"/>
      <c r="BX143" s="602"/>
    </row>
    <row r="144" spans="3:76">
      <c r="C144" s="7"/>
      <c r="BR144" s="602"/>
      <c r="BS144" s="602"/>
      <c r="BT144" s="602"/>
      <c r="BU144" s="602"/>
      <c r="BV144" s="602"/>
      <c r="BW144" s="602"/>
      <c r="BX144" s="602"/>
    </row>
    <row r="145" spans="3:80">
      <c r="C145" s="7"/>
      <c r="BR145" s="602"/>
      <c r="BS145" s="602"/>
      <c r="BT145" s="602"/>
      <c r="BU145" s="602"/>
      <c r="BV145" s="602"/>
      <c r="BW145" s="602"/>
      <c r="BX145" s="602"/>
    </row>
    <row r="146" spans="3:80">
      <c r="C146" s="7"/>
      <c r="BR146" s="602"/>
      <c r="BS146" s="602"/>
      <c r="BT146" s="602"/>
      <c r="BU146" s="602"/>
      <c r="BV146" s="602"/>
      <c r="BW146" s="602"/>
      <c r="BX146" s="602"/>
    </row>
    <row r="147" spans="3:80">
      <c r="C147" s="7"/>
      <c r="BR147" s="602"/>
      <c r="BS147" s="602"/>
      <c r="BT147" s="602"/>
      <c r="BU147" s="602"/>
      <c r="BV147" s="602"/>
      <c r="BW147" s="602"/>
      <c r="BX147" s="602"/>
    </row>
    <row r="148" spans="3:80">
      <c r="C148" s="7"/>
      <c r="BR148" s="602"/>
      <c r="BS148" s="602"/>
      <c r="BT148" s="602"/>
      <c r="BU148" s="602"/>
      <c r="BV148" s="602"/>
      <c r="BW148" s="602"/>
      <c r="BX148" s="602"/>
    </row>
    <row r="149" spans="3:80">
      <c r="C149" s="7"/>
      <c r="BR149" s="602"/>
      <c r="BS149" s="602"/>
      <c r="BT149" s="602"/>
      <c r="BU149" s="602"/>
      <c r="BV149" s="602"/>
      <c r="BW149" s="602"/>
      <c r="BX149" s="602"/>
    </row>
    <row r="150" spans="3:80">
      <c r="C150" s="7"/>
      <c r="BR150" s="602"/>
      <c r="BS150" s="602"/>
      <c r="BT150" s="602"/>
      <c r="BU150" s="602"/>
      <c r="BV150" s="602"/>
      <c r="BW150" s="602"/>
      <c r="BX150" s="602"/>
    </row>
    <row r="151" spans="3:80">
      <c r="C151" s="7"/>
      <c r="BR151" s="602"/>
      <c r="BS151" s="602"/>
      <c r="BT151" s="602"/>
      <c r="BU151" s="602"/>
      <c r="BV151" s="602"/>
      <c r="BW151" s="602"/>
      <c r="BX151" s="602"/>
    </row>
    <row r="152" spans="3:80">
      <c r="C152" s="7"/>
      <c r="BR152" s="602"/>
      <c r="BS152" s="602"/>
      <c r="BT152" s="602"/>
      <c r="BU152" s="602"/>
      <c r="BV152" s="602"/>
      <c r="BW152" s="602"/>
      <c r="BX152" s="602"/>
    </row>
    <row r="153" spans="3:80">
      <c r="C153" s="7"/>
      <c r="BR153" s="602"/>
      <c r="BS153" s="602"/>
      <c r="BT153" s="602"/>
      <c r="BU153" s="602"/>
      <c r="BV153" s="602"/>
      <c r="BW153" s="602"/>
      <c r="BX153" s="602"/>
    </row>
    <row r="154" spans="3:80">
      <c r="C154" s="7"/>
      <c r="BR154" s="602"/>
      <c r="BS154" s="602"/>
      <c r="BT154" s="602"/>
      <c r="BU154" s="602"/>
      <c r="BV154" s="602"/>
      <c r="BW154" s="602"/>
      <c r="BX154" s="602"/>
    </row>
    <row r="155" spans="3:80">
      <c r="C155" s="7"/>
      <c r="BR155" s="602"/>
      <c r="BS155" s="602"/>
      <c r="BT155" s="602"/>
      <c r="BU155" s="602"/>
      <c r="BV155" s="602"/>
      <c r="BW155" s="602"/>
      <c r="BX155" s="602"/>
    </row>
    <row r="156" spans="3:80">
      <c r="C156" s="7"/>
      <c r="BR156" s="602"/>
      <c r="BS156" s="602"/>
      <c r="BT156" s="602"/>
      <c r="BU156" s="602"/>
      <c r="BV156" s="602"/>
      <c r="BW156" s="602"/>
      <c r="BX156" s="602"/>
    </row>
    <row r="157" spans="3:80">
      <c r="C157" s="7"/>
      <c r="BR157" s="602"/>
      <c r="BS157" s="602"/>
      <c r="BT157" s="602"/>
      <c r="BU157" s="602"/>
      <c r="BV157" s="602"/>
      <c r="BW157" s="602"/>
      <c r="BX157" s="602"/>
    </row>
    <row r="158" spans="3:80">
      <c r="C158" s="7"/>
      <c r="BR158" s="602"/>
      <c r="BS158" s="602"/>
      <c r="BT158" s="602"/>
      <c r="BU158" s="602"/>
      <c r="BV158" s="602"/>
      <c r="BW158" s="602"/>
      <c r="BX158" s="602"/>
      <c r="BZ158" s="7"/>
      <c r="CA158" s="7"/>
      <c r="CB158" s="7"/>
    </row>
    <row r="159" spans="3:80">
      <c r="C159" s="7"/>
      <c r="BZ159" s="7"/>
      <c r="CA159" s="7"/>
      <c r="CB159" s="7"/>
    </row>
    <row r="160" spans="3:80">
      <c r="C160" s="7"/>
      <c r="BZ160" s="7"/>
      <c r="CA160" s="7"/>
      <c r="CB160" s="7"/>
    </row>
    <row r="161" spans="3:80">
      <c r="C161" s="7"/>
      <c r="BZ161" s="7"/>
      <c r="CA161" s="7"/>
      <c r="CB161" s="7"/>
    </row>
    <row r="162" spans="3:80">
      <c r="C162" s="7"/>
      <c r="BZ162" s="7"/>
      <c r="CA162" s="7"/>
      <c r="CB162" s="7"/>
    </row>
  </sheetData>
  <mergeCells count="120">
    <mergeCell ref="B2:C2"/>
    <mergeCell ref="B4:B6"/>
    <mergeCell ref="D4:D6"/>
    <mergeCell ref="E4:E6"/>
    <mergeCell ref="F4:F5"/>
    <mergeCell ref="G4:G6"/>
    <mergeCell ref="P4:S4"/>
    <mergeCell ref="T4:T6"/>
    <mergeCell ref="U4:U5"/>
    <mergeCell ref="V4:V6"/>
    <mergeCell ref="W4:AB4"/>
    <mergeCell ref="AC4:AC6"/>
    <mergeCell ref="AB5:AB6"/>
    <mergeCell ref="H4:H5"/>
    <mergeCell ref="I4:I6"/>
    <mergeCell ref="J4:L4"/>
    <mergeCell ref="M4:M6"/>
    <mergeCell ref="N4:N5"/>
    <mergeCell ref="O4:O6"/>
    <mergeCell ref="AD4:AD5"/>
    <mergeCell ref="AE4:AE6"/>
    <mergeCell ref="AF4:AN4"/>
    <mergeCell ref="AO4:AO6"/>
    <mergeCell ref="AP4:AP5"/>
    <mergeCell ref="AQ4:AQ6"/>
    <mergeCell ref="AF5:AF6"/>
    <mergeCell ref="AG5:AG6"/>
    <mergeCell ref="AH5:AH6"/>
    <mergeCell ref="AI5:AI6"/>
    <mergeCell ref="BR4:BX4"/>
    <mergeCell ref="P5:P6"/>
    <mergeCell ref="Q5:Q6"/>
    <mergeCell ref="R5:R6"/>
    <mergeCell ref="S5:S6"/>
    <mergeCell ref="W5:W6"/>
    <mergeCell ref="X5:X6"/>
    <mergeCell ref="Y5:Y6"/>
    <mergeCell ref="Z5:Z6"/>
    <mergeCell ref="AA5:AA6"/>
    <mergeCell ref="BB4:BC5"/>
    <mergeCell ref="BE4:BE6"/>
    <mergeCell ref="BG4:BG6"/>
    <mergeCell ref="BH4:BH6"/>
    <mergeCell ref="BI4:BI6"/>
    <mergeCell ref="BJ4:BP4"/>
    <mergeCell ref="AR4:AV4"/>
    <mergeCell ref="AW4:AW6"/>
    <mergeCell ref="AX4:AX5"/>
    <mergeCell ref="AY4:AY6"/>
    <mergeCell ref="AZ4:AZ6"/>
    <mergeCell ref="BA4:BA6"/>
    <mergeCell ref="AS5:AS6"/>
    <mergeCell ref="AT5:AT6"/>
    <mergeCell ref="BZ5:BZ6"/>
    <mergeCell ref="CA5:CA6"/>
    <mergeCell ref="CB5:CB6"/>
    <mergeCell ref="CD5:CE6"/>
    <mergeCell ref="BJ7:BP7"/>
    <mergeCell ref="AJ5:AJ6"/>
    <mergeCell ref="AK5:AK6"/>
    <mergeCell ref="AL5:AL6"/>
    <mergeCell ref="AM5:AM6"/>
    <mergeCell ref="AN5:AN6"/>
    <mergeCell ref="AR5:AR6"/>
    <mergeCell ref="AU5:AU6"/>
    <mergeCell ref="AV5:AV6"/>
    <mergeCell ref="Z78:Z79"/>
    <mergeCell ref="AE77:AE79"/>
    <mergeCell ref="BJ53:BP53"/>
    <mergeCell ref="BJ64:BP64"/>
    <mergeCell ref="BJ8:BP8"/>
    <mergeCell ref="BJ19:BP19"/>
    <mergeCell ref="BJ31:BP31"/>
    <mergeCell ref="BJ42:BP42"/>
    <mergeCell ref="AJ78:AJ79"/>
    <mergeCell ref="AK78:AK79"/>
    <mergeCell ref="AL78:AL79"/>
    <mergeCell ref="AM78:AM79"/>
    <mergeCell ref="AN78:AN79"/>
    <mergeCell ref="AR78:AR79"/>
    <mergeCell ref="AW77:AW79"/>
    <mergeCell ref="AX77:AX78"/>
    <mergeCell ref="AF77:AN77"/>
    <mergeCell ref="AO77:AO79"/>
    <mergeCell ref="AP77:AP78"/>
    <mergeCell ref="AU78:AU79"/>
    <mergeCell ref="AV78:AV79"/>
    <mergeCell ref="O77:O79"/>
    <mergeCell ref="P77:S77"/>
    <mergeCell ref="P78:P79"/>
    <mergeCell ref="Q78:Q79"/>
    <mergeCell ref="R78:R79"/>
    <mergeCell ref="S78:S79"/>
    <mergeCell ref="W78:W79"/>
    <mergeCell ref="X78:X79"/>
    <mergeCell ref="Y78:Y79"/>
    <mergeCell ref="D80:E80"/>
    <mergeCell ref="AS78:AS79"/>
    <mergeCell ref="AT78:AT79"/>
    <mergeCell ref="AQ77:AQ79"/>
    <mergeCell ref="AR77:AV77"/>
    <mergeCell ref="AF78:AF79"/>
    <mergeCell ref="AG78:AG79"/>
    <mergeCell ref="AH78:AH79"/>
    <mergeCell ref="AI78:AI79"/>
    <mergeCell ref="T77:T79"/>
    <mergeCell ref="U77:U78"/>
    <mergeCell ref="V77:V79"/>
    <mergeCell ref="W77:AB77"/>
    <mergeCell ref="AC77:AC79"/>
    <mergeCell ref="AD77:AD78"/>
    <mergeCell ref="AA78:AA79"/>
    <mergeCell ref="AB78:AB79"/>
    <mergeCell ref="F77:F78"/>
    <mergeCell ref="G77:G79"/>
    <mergeCell ref="H77:H78"/>
    <mergeCell ref="I77:I79"/>
    <mergeCell ref="J77:L77"/>
    <mergeCell ref="M77:M79"/>
    <mergeCell ref="N77:N78"/>
  </mergeCells>
  <hyperlinks>
    <hyperlink ref="B8" location="'Cryo Support Work Package'!A1" display="'Cryo Support Work Package'!A1" xr:uid="{00000000-0004-0000-0D00-000000000000}"/>
    <hyperlink ref="B19" location="'Beampipe_Vac Work Package'!A1" display="'Beampipe_Vac Work Package'!A1" xr:uid="{00000000-0004-0000-0D00-000001000000}"/>
    <hyperlink ref="B31" location="'IR HVAC Work Package'!A1" display="'IR HVAC Work Package'!A1" xr:uid="{00000000-0004-0000-0D00-000002000000}"/>
    <hyperlink ref="B42" location="'Cooling Water Work Package'!A1" display="'Cooling Water Work Package'!A1" xr:uid="{00000000-0004-0000-0D00-000003000000}"/>
    <hyperlink ref="B53" location="'Facility Safety Work Package'!A1" display="'Facility Safety Work Package'!A1" xr:uid="{00000000-0004-0000-0D00-000004000000}"/>
    <hyperlink ref="B64" location="'Assembly Hall Work Package'!A1" display="'Assembly Hall Work Package'!A1" xr:uid="{00000000-0004-0000-0D00-000005000000}"/>
    <hyperlink ref="B2" location="Navigation!A1" display="Return to Navigation Page" xr:uid="{00000000-0004-0000-0D00-000006000000}"/>
    <hyperlink ref="C2" location="Navigation!A1" display="Navigation!A1" xr:uid="{00000000-0004-0000-0D00-000007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6"/>
  <dimension ref="B1:CF258"/>
  <sheetViews>
    <sheetView topLeftCell="A9" zoomScale="60" zoomScaleNormal="60" workbookViewId="0">
      <selection activeCell="B13" sqref="B13"/>
    </sheetView>
  </sheetViews>
  <sheetFormatPr defaultColWidth="11" defaultRowHeight="15.6"/>
  <cols>
    <col min="1" max="1" width="1.5" style="14" customWidth="1"/>
    <col min="2" max="2" width="24.8984375" style="14" customWidth="1"/>
    <col min="3" max="3" width="42.8984375" style="14" customWidth="1"/>
    <col min="4" max="4" width="45.8984375" style="15" customWidth="1"/>
    <col min="5" max="5" width="10.8984375" style="16" customWidth="1"/>
    <col min="6" max="6" width="14.8984375" style="16" customWidth="1"/>
    <col min="7" max="7" width="1.8984375" style="16" customWidth="1"/>
    <col min="8" max="8" width="10.8984375" style="16" customWidth="1"/>
    <col min="9" max="9" width="1.8984375" style="16" customWidth="1"/>
    <col min="10" max="12" width="12.8984375" style="16" customWidth="1"/>
    <col min="13" max="13" width="1.8984375" style="16" customWidth="1"/>
    <col min="14" max="14" width="10.8984375" style="16" customWidth="1"/>
    <col min="15" max="15" width="1.8984375" style="16" customWidth="1"/>
    <col min="16" max="18" width="12.8984375" style="16" customWidth="1"/>
    <col min="19" max="19" width="12.8984375" style="17" customWidth="1"/>
    <col min="20" max="20" width="1.8984375" style="16" customWidth="1"/>
    <col min="21" max="21" width="10.8984375" style="16" customWidth="1"/>
    <col min="22" max="22" width="1.8984375" style="16" customWidth="1"/>
    <col min="23" max="28" width="12.8984375" style="16" customWidth="1"/>
    <col min="29" max="29" width="1.8984375" style="16" customWidth="1"/>
    <col min="30" max="30" width="10.8984375" style="16" customWidth="1"/>
    <col min="31" max="31" width="1.8984375" style="16" customWidth="1"/>
    <col min="32" max="32" width="12.8984375" style="16" customWidth="1"/>
    <col min="33" max="33" width="10.8984375" style="16" customWidth="1"/>
    <col min="34" max="34" width="14.8984375" style="16" customWidth="1"/>
    <col min="35" max="38" width="10.8984375" style="16" customWidth="1"/>
    <col min="39" max="39" width="13.8984375" style="16" customWidth="1"/>
    <col min="40" max="40" width="16.8984375" style="16" customWidth="1"/>
    <col min="41" max="41" width="1.8984375" style="16" customWidth="1"/>
    <col min="42" max="42" width="10.8984375" style="16" customWidth="1"/>
    <col min="43" max="43" width="1.8984375" style="16" customWidth="1"/>
    <col min="44" max="48" width="10.8984375" style="16" customWidth="1"/>
    <col min="49" max="49" width="1.8984375" style="16" customWidth="1"/>
    <col min="50" max="50" width="10.8984375" style="16" customWidth="1"/>
    <col min="51" max="51" width="1.8984375" style="16" customWidth="1"/>
    <col min="52" max="52" width="15.8984375" style="16" customWidth="1"/>
    <col min="53" max="53" width="1.8984375" style="16" customWidth="1"/>
    <col min="54" max="55" width="10.8984375" style="3" customWidth="1"/>
    <col min="56" max="56" width="1.8984375" style="16" customWidth="1"/>
    <col min="57" max="57" width="60.8984375" style="40" customWidth="1"/>
    <col min="58" max="58" width="1.8984375" style="40" customWidth="1"/>
    <col min="59" max="60" width="50.8984375" style="16" customWidth="1"/>
    <col min="61" max="61" width="1.8984375" style="16" customWidth="1"/>
    <col min="62" max="62" width="13.8984375" style="16" customWidth="1"/>
    <col min="63" max="68" width="10.8984375" style="16" customWidth="1"/>
    <col min="69" max="69" width="11" style="14"/>
    <col min="70" max="70" width="14.8984375" style="7" customWidth="1"/>
    <col min="71" max="71" width="11.09765625" style="7" bestFit="1" customWidth="1"/>
    <col min="72" max="72" width="11.3984375" style="7" bestFit="1" customWidth="1"/>
    <col min="73" max="74" width="11.09765625" style="7" bestFit="1" customWidth="1"/>
    <col min="75" max="75" width="11" style="7"/>
    <col min="76" max="76" width="13.09765625" style="7" customWidth="1"/>
    <col min="77" max="77" width="11" style="7"/>
    <col min="78" max="80" width="15.59765625" style="7" customWidth="1"/>
    <col min="81" max="81" width="17.5" style="7" customWidth="1"/>
    <col min="82" max="82" width="18.3984375" style="7" customWidth="1"/>
    <col min="83" max="83" width="17.8984375" style="7" customWidth="1"/>
    <col min="84" max="16384" width="11" style="14"/>
  </cols>
  <sheetData>
    <row r="1" spans="2:84" s="7" customFormat="1" ht="16.2"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23.1" customHeight="1" thickBot="1">
      <c r="S3" s="16"/>
      <c r="BD3" s="17"/>
    </row>
    <row r="4" spans="2:84" s="46" customFormat="1" ht="50.1" customHeight="1" thickBot="1">
      <c r="B4" s="953" t="s">
        <v>14</v>
      </c>
      <c r="C4" s="48" t="s">
        <v>363</v>
      </c>
      <c r="D4" s="1007" t="s">
        <v>7</v>
      </c>
      <c r="E4" s="962"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R4" s="976" t="s">
        <v>310</v>
      </c>
      <c r="BS4" s="977"/>
      <c r="BT4" s="977"/>
      <c r="BU4" s="977"/>
      <c r="BV4" s="977"/>
      <c r="BW4" s="977"/>
      <c r="BX4" s="978"/>
      <c r="BY4" s="7"/>
      <c r="BZ4" s="7"/>
      <c r="CA4" s="7"/>
      <c r="CB4" s="7"/>
      <c r="CC4" s="7"/>
      <c r="CD4" s="7"/>
      <c r="CE4" s="7"/>
    </row>
    <row r="5" spans="2:84" s="39" customFormat="1" ht="39.9" customHeight="1" thickBot="1">
      <c r="B5" s="1017"/>
      <c r="C5" s="68" t="s">
        <v>113</v>
      </c>
      <c r="D5" s="1008"/>
      <c r="E5" s="948"/>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18" t="s">
        <v>311</v>
      </c>
      <c r="CA5" s="1020" t="s">
        <v>342</v>
      </c>
      <c r="CB5" s="1022" t="s">
        <v>343</v>
      </c>
      <c r="CC5" s="13"/>
      <c r="CD5" s="13"/>
      <c r="CE5" s="13"/>
    </row>
    <row r="6" spans="2:84" s="13" customFormat="1" ht="41.1" customHeight="1" thickBot="1">
      <c r="B6" s="1017"/>
      <c r="C6" s="287" t="s">
        <v>71</v>
      </c>
      <c r="D6" s="1008"/>
      <c r="E6" s="948"/>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9"/>
      <c r="CA6" s="1021"/>
      <c r="CB6" s="1023"/>
      <c r="CC6" s="7"/>
      <c r="CD6" s="7"/>
      <c r="CE6" s="7"/>
    </row>
    <row r="7" spans="2:84" s="182" customFormat="1" ht="78.599999999999994" thickBot="1">
      <c r="B7" s="274" t="s">
        <v>398</v>
      </c>
      <c r="C7" s="425" t="s">
        <v>317</v>
      </c>
      <c r="D7" s="402" t="s">
        <v>187</v>
      </c>
      <c r="E7" s="256">
        <v>20</v>
      </c>
      <c r="F7" s="262">
        <v>0</v>
      </c>
      <c r="G7" s="259"/>
      <c r="H7" s="256">
        <f t="shared" ref="H7:H16" si="0">SUM(I7:M7)</f>
        <v>0</v>
      </c>
      <c r="I7" s="289" t="s">
        <v>22</v>
      </c>
      <c r="J7" s="269">
        <v>0</v>
      </c>
      <c r="K7" s="183">
        <v>0</v>
      </c>
      <c r="L7" s="270">
        <v>0</v>
      </c>
      <c r="M7" s="259"/>
      <c r="N7" s="256">
        <f t="shared" ref="N7:N16" si="1">SUM(O7:T7)</f>
        <v>56</v>
      </c>
      <c r="O7" s="259"/>
      <c r="P7" s="269">
        <v>32</v>
      </c>
      <c r="Q7" s="183">
        <v>0</v>
      </c>
      <c r="R7" s="183">
        <v>24</v>
      </c>
      <c r="S7" s="270">
        <v>0</v>
      </c>
      <c r="T7" s="259"/>
      <c r="U7" s="256">
        <f t="shared" ref="U7:U16" si="2">SUM(V7:AC7)</f>
        <v>24</v>
      </c>
      <c r="V7" s="259"/>
      <c r="W7" s="269">
        <v>0</v>
      </c>
      <c r="X7" s="183">
        <v>0</v>
      </c>
      <c r="Y7" s="183">
        <v>0</v>
      </c>
      <c r="Z7" s="183">
        <v>24</v>
      </c>
      <c r="AA7" s="183">
        <v>0</v>
      </c>
      <c r="AB7" s="270">
        <v>0</v>
      </c>
      <c r="AC7" s="259"/>
      <c r="AD7" s="276">
        <f t="shared" ref="AD7:AD16" si="3">SUM(AE7:AO7)</f>
        <v>40</v>
      </c>
      <c r="AE7" s="259"/>
      <c r="AF7" s="269">
        <v>0</v>
      </c>
      <c r="AG7" s="183">
        <v>0</v>
      </c>
      <c r="AH7" s="183">
        <v>0</v>
      </c>
      <c r="AI7" s="183">
        <v>24</v>
      </c>
      <c r="AJ7" s="183">
        <v>16</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68">
        <v>0.25</v>
      </c>
      <c r="BC7" s="569">
        <v>0</v>
      </c>
      <c r="BD7" s="259"/>
      <c r="BE7" s="262" t="s">
        <v>22</v>
      </c>
      <c r="BF7" s="284" t="s">
        <v>22</v>
      </c>
      <c r="BG7" s="269" t="s">
        <v>236</v>
      </c>
      <c r="BH7" s="270" t="s">
        <v>237</v>
      </c>
      <c r="BI7" s="259"/>
      <c r="BJ7" s="192">
        <f>F7</f>
        <v>0</v>
      </c>
      <c r="BK7" s="42">
        <f>H7</f>
        <v>0</v>
      </c>
      <c r="BL7" s="42">
        <f>N7</f>
        <v>56</v>
      </c>
      <c r="BM7" s="42">
        <f>U7</f>
        <v>24</v>
      </c>
      <c r="BN7" s="42">
        <f>AD7</f>
        <v>40</v>
      </c>
      <c r="BO7" s="42">
        <f>AP7</f>
        <v>0</v>
      </c>
      <c r="BP7" s="43">
        <f>AX7</f>
        <v>0</v>
      </c>
      <c r="BR7" s="539">
        <f>F7*BR$6</f>
        <v>0</v>
      </c>
      <c r="BS7" s="540">
        <f>H7*BS$6</f>
        <v>0</v>
      </c>
      <c r="BT7" s="540">
        <f>N7*BT$6</f>
        <v>5840.8</v>
      </c>
      <c r="BU7" s="540">
        <f>U7*BU$6</f>
        <v>1946.3999999999999</v>
      </c>
      <c r="BV7" s="540">
        <f>AD7*BV$6</f>
        <v>3244</v>
      </c>
      <c r="BW7" s="540">
        <f>AP7*BW$6</f>
        <v>0</v>
      </c>
      <c r="BX7" s="541">
        <f>AX7*BX$6</f>
        <v>0</v>
      </c>
      <c r="BY7" s="7"/>
      <c r="BZ7" s="539">
        <f>SUM(BR7:BX7)</f>
        <v>11031.2</v>
      </c>
      <c r="CA7" s="542">
        <f>BZ7*(1+BB7)</f>
        <v>13789</v>
      </c>
      <c r="CB7" s="541">
        <f t="shared" ref="CB7:CB16" si="5">AZ7*(1+BC7)</f>
        <v>0</v>
      </c>
      <c r="CC7" s="7"/>
      <c r="CD7" s="7"/>
      <c r="CE7" s="7"/>
    </row>
    <row r="8" spans="2:84" s="182" customFormat="1" ht="78.599999999999994" thickBot="1">
      <c r="B8" s="275" t="s">
        <v>388</v>
      </c>
      <c r="C8" s="195" t="s">
        <v>114</v>
      </c>
      <c r="D8" s="402" t="s">
        <v>193</v>
      </c>
      <c r="E8" s="257">
        <v>30</v>
      </c>
      <c r="F8" s="263">
        <v>0</v>
      </c>
      <c r="G8" s="202"/>
      <c r="H8" s="257">
        <f t="shared" si="0"/>
        <v>0</v>
      </c>
      <c r="I8" s="202" t="s">
        <v>22</v>
      </c>
      <c r="J8" s="266">
        <v>0</v>
      </c>
      <c r="K8" s="184">
        <v>0</v>
      </c>
      <c r="L8" s="268">
        <v>0</v>
      </c>
      <c r="M8" s="202"/>
      <c r="N8" s="257">
        <f t="shared" si="1"/>
        <v>48</v>
      </c>
      <c r="O8" s="202"/>
      <c r="P8" s="266">
        <v>48</v>
      </c>
      <c r="Q8" s="184">
        <v>0</v>
      </c>
      <c r="R8" s="184">
        <v>0</v>
      </c>
      <c r="S8" s="268">
        <v>0</v>
      </c>
      <c r="T8" s="202"/>
      <c r="U8" s="257">
        <f t="shared" si="2"/>
        <v>24</v>
      </c>
      <c r="V8" s="202"/>
      <c r="W8" s="266">
        <v>0</v>
      </c>
      <c r="X8" s="184">
        <v>0</v>
      </c>
      <c r="Y8" s="184">
        <v>0</v>
      </c>
      <c r="Z8" s="184">
        <v>24</v>
      </c>
      <c r="AA8" s="184">
        <v>0</v>
      </c>
      <c r="AB8" s="268">
        <v>0</v>
      </c>
      <c r="AC8" s="202"/>
      <c r="AD8" s="277">
        <f t="shared" si="3"/>
        <v>48</v>
      </c>
      <c r="AE8" s="202"/>
      <c r="AF8" s="266">
        <v>0</v>
      </c>
      <c r="AG8" s="184">
        <v>0</v>
      </c>
      <c r="AH8" s="184">
        <v>0</v>
      </c>
      <c r="AI8" s="184">
        <v>0</v>
      </c>
      <c r="AJ8" s="184">
        <v>24</v>
      </c>
      <c r="AK8" s="184">
        <v>24</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63">
        <v>0.25</v>
      </c>
      <c r="BC8" s="565">
        <v>0</v>
      </c>
      <c r="BD8" s="202"/>
      <c r="BE8" s="263" t="s">
        <v>22</v>
      </c>
      <c r="BF8" s="282" t="s">
        <v>22</v>
      </c>
      <c r="BG8" s="266" t="s">
        <v>236</v>
      </c>
      <c r="BH8" s="268" t="s">
        <v>237</v>
      </c>
      <c r="BI8" s="202"/>
      <c r="BJ8" s="193">
        <f t="shared" ref="BJ8:BJ16" si="6">F8</f>
        <v>0</v>
      </c>
      <c r="BK8" s="41">
        <f t="shared" ref="BK8:BK16" si="7">H8</f>
        <v>0</v>
      </c>
      <c r="BL8" s="41">
        <f t="shared" ref="BL8:BL16" si="8">N8</f>
        <v>48</v>
      </c>
      <c r="BM8" s="41">
        <f t="shared" ref="BM8:BM16" si="9">U8</f>
        <v>24</v>
      </c>
      <c r="BN8" s="41">
        <f t="shared" ref="BN8:BN16" si="10">AD8</f>
        <v>48</v>
      </c>
      <c r="BO8" s="41">
        <f t="shared" ref="BO8:BO16" si="11">AP8</f>
        <v>0</v>
      </c>
      <c r="BP8" s="44">
        <f t="shared" ref="BP8:BP16" si="12">AX8</f>
        <v>0</v>
      </c>
      <c r="BR8" s="543">
        <f t="shared" ref="BR8:BR16" si="13">F8*BR$6</f>
        <v>0</v>
      </c>
      <c r="BS8" s="544">
        <f t="shared" ref="BS8:BS16" si="14">H8*BS$6</f>
        <v>0</v>
      </c>
      <c r="BT8" s="544">
        <f t="shared" ref="BT8:BT16" si="15">N8*BT$6</f>
        <v>5006.3999999999996</v>
      </c>
      <c r="BU8" s="544">
        <f t="shared" ref="BU8:BU16" si="16">U8*BU$6</f>
        <v>1946.3999999999999</v>
      </c>
      <c r="BV8" s="544">
        <f t="shared" ref="BV8:BV16" si="17">AD8*BV$6</f>
        <v>3892.7999999999997</v>
      </c>
      <c r="BW8" s="544">
        <f t="shared" ref="BW8:BW16" si="18">AP8*BW$6</f>
        <v>0</v>
      </c>
      <c r="BX8" s="545">
        <f t="shared" ref="BX8:BX16" si="19">AX8*BX$6</f>
        <v>0</v>
      </c>
      <c r="BY8" s="7"/>
      <c r="BZ8" s="543">
        <f t="shared" ref="BZ8:BZ16" si="20">SUM(BR8:BX8)</f>
        <v>10845.599999999999</v>
      </c>
      <c r="CA8" s="546">
        <f t="shared" ref="CA8:CA16" si="21">BZ8*(1+BB8)</f>
        <v>13556.999999999998</v>
      </c>
      <c r="CB8" s="545">
        <f t="shared" si="5"/>
        <v>0</v>
      </c>
      <c r="CC8" s="7"/>
      <c r="CD8" s="7"/>
      <c r="CE8" s="7"/>
    </row>
    <row r="9" spans="2:84" s="182" customFormat="1" ht="78">
      <c r="B9" s="275" t="s">
        <v>389</v>
      </c>
      <c r="C9" s="195" t="s">
        <v>115</v>
      </c>
      <c r="D9" s="402" t="s">
        <v>194</v>
      </c>
      <c r="E9" s="257">
        <v>5</v>
      </c>
      <c r="F9" s="263">
        <v>0</v>
      </c>
      <c r="G9" s="202"/>
      <c r="H9" s="257">
        <f t="shared" si="0"/>
        <v>0</v>
      </c>
      <c r="I9" s="202" t="s">
        <v>22</v>
      </c>
      <c r="J9" s="266">
        <v>0</v>
      </c>
      <c r="K9" s="185">
        <v>0</v>
      </c>
      <c r="L9" s="267">
        <v>0</v>
      </c>
      <c r="M9" s="202"/>
      <c r="N9" s="257">
        <f t="shared" si="1"/>
        <v>8</v>
      </c>
      <c r="O9" s="202"/>
      <c r="P9" s="273">
        <v>8</v>
      </c>
      <c r="Q9" s="185">
        <v>0</v>
      </c>
      <c r="R9" s="185">
        <v>0</v>
      </c>
      <c r="S9" s="268">
        <v>0</v>
      </c>
      <c r="T9" s="202"/>
      <c r="U9" s="257">
        <f t="shared" si="2"/>
        <v>4</v>
      </c>
      <c r="V9" s="202"/>
      <c r="W9" s="273">
        <v>0</v>
      </c>
      <c r="X9" s="185">
        <v>0</v>
      </c>
      <c r="Y9" s="185">
        <v>0</v>
      </c>
      <c r="Z9" s="184">
        <v>4</v>
      </c>
      <c r="AA9" s="185">
        <v>0</v>
      </c>
      <c r="AB9" s="267">
        <v>0</v>
      </c>
      <c r="AC9" s="202"/>
      <c r="AD9" s="277">
        <f t="shared" si="3"/>
        <v>0</v>
      </c>
      <c r="AE9" s="202"/>
      <c r="AF9" s="273">
        <v>0</v>
      </c>
      <c r="AG9" s="185">
        <v>0</v>
      </c>
      <c r="AH9" s="185">
        <v>0</v>
      </c>
      <c r="AI9" s="184">
        <v>0</v>
      </c>
      <c r="AJ9" s="185">
        <v>0</v>
      </c>
      <c r="AK9" s="185">
        <v>0</v>
      </c>
      <c r="AL9" s="185">
        <v>0</v>
      </c>
      <c r="AM9" s="185">
        <v>0</v>
      </c>
      <c r="AN9" s="267">
        <v>0</v>
      </c>
      <c r="AO9" s="202"/>
      <c r="AP9" s="277">
        <f t="shared" si="4"/>
        <v>0</v>
      </c>
      <c r="AQ9" s="202"/>
      <c r="AR9" s="273">
        <v>0</v>
      </c>
      <c r="AS9" s="185">
        <v>0</v>
      </c>
      <c r="AT9" s="185">
        <v>0</v>
      </c>
      <c r="AU9" s="185">
        <v>0</v>
      </c>
      <c r="AV9" s="267">
        <v>0</v>
      </c>
      <c r="AW9" s="202"/>
      <c r="AX9" s="277">
        <v>0</v>
      </c>
      <c r="AY9" s="282"/>
      <c r="AZ9" s="280">
        <v>0</v>
      </c>
      <c r="BA9" s="282" t="s">
        <v>22</v>
      </c>
      <c r="BB9" s="563">
        <v>0.25</v>
      </c>
      <c r="BC9" s="565">
        <v>0</v>
      </c>
      <c r="BD9" s="202"/>
      <c r="BE9" s="263" t="s">
        <v>22</v>
      </c>
      <c r="BF9" s="282" t="s">
        <v>22</v>
      </c>
      <c r="BG9" s="266" t="s">
        <v>236</v>
      </c>
      <c r="BH9" s="268" t="s">
        <v>237</v>
      </c>
      <c r="BI9" s="202"/>
      <c r="BJ9" s="193">
        <f t="shared" si="6"/>
        <v>0</v>
      </c>
      <c r="BK9" s="41">
        <f t="shared" si="7"/>
        <v>0</v>
      </c>
      <c r="BL9" s="41">
        <f t="shared" si="8"/>
        <v>8</v>
      </c>
      <c r="BM9" s="41">
        <f t="shared" si="9"/>
        <v>4</v>
      </c>
      <c r="BN9" s="41">
        <f t="shared" si="10"/>
        <v>0</v>
      </c>
      <c r="BO9" s="41">
        <f t="shared" si="11"/>
        <v>0</v>
      </c>
      <c r="BP9" s="44">
        <f t="shared" si="12"/>
        <v>0</v>
      </c>
      <c r="BR9" s="543">
        <f t="shared" si="13"/>
        <v>0</v>
      </c>
      <c r="BS9" s="544">
        <f t="shared" si="14"/>
        <v>0</v>
      </c>
      <c r="BT9" s="544">
        <f t="shared" si="15"/>
        <v>834.4</v>
      </c>
      <c r="BU9" s="544">
        <f t="shared" si="16"/>
        <v>324.39999999999998</v>
      </c>
      <c r="BV9" s="544">
        <f t="shared" si="17"/>
        <v>0</v>
      </c>
      <c r="BW9" s="544">
        <f t="shared" si="18"/>
        <v>0</v>
      </c>
      <c r="BX9" s="545">
        <f t="shared" si="19"/>
        <v>0</v>
      </c>
      <c r="BY9" s="7"/>
      <c r="BZ9" s="543">
        <f t="shared" si="20"/>
        <v>1158.8</v>
      </c>
      <c r="CA9" s="546">
        <f t="shared" si="21"/>
        <v>1448.5</v>
      </c>
      <c r="CB9" s="545">
        <f t="shared" si="5"/>
        <v>0</v>
      </c>
      <c r="CC9" s="7"/>
      <c r="CD9" s="7"/>
      <c r="CE9" s="7"/>
    </row>
    <row r="10" spans="2:84" s="182" customFormat="1" ht="62.4">
      <c r="B10" s="275" t="s">
        <v>390</v>
      </c>
      <c r="C10" s="195" t="s">
        <v>133</v>
      </c>
      <c r="D10" s="393" t="s">
        <v>195</v>
      </c>
      <c r="E10" s="257">
        <v>5</v>
      </c>
      <c r="F10" s="263">
        <v>0</v>
      </c>
      <c r="G10" s="202"/>
      <c r="H10" s="257">
        <f t="shared" si="0"/>
        <v>0</v>
      </c>
      <c r="I10" s="202" t="s">
        <v>22</v>
      </c>
      <c r="J10" s="266">
        <v>0</v>
      </c>
      <c r="K10" s="185">
        <v>0</v>
      </c>
      <c r="L10" s="267">
        <v>0</v>
      </c>
      <c r="M10" s="202"/>
      <c r="N10" s="257">
        <f t="shared" si="1"/>
        <v>16</v>
      </c>
      <c r="O10" s="202"/>
      <c r="P10" s="273">
        <v>16</v>
      </c>
      <c r="Q10" s="185">
        <v>0</v>
      </c>
      <c r="R10" s="185">
        <v>0</v>
      </c>
      <c r="S10" s="268">
        <v>0</v>
      </c>
      <c r="T10" s="202"/>
      <c r="U10" s="257">
        <f t="shared" si="2"/>
        <v>4</v>
      </c>
      <c r="V10" s="202"/>
      <c r="W10" s="273">
        <v>0</v>
      </c>
      <c r="X10" s="185">
        <v>0</v>
      </c>
      <c r="Y10" s="185">
        <v>0</v>
      </c>
      <c r="Z10" s="184">
        <v>4</v>
      </c>
      <c r="AA10" s="185">
        <v>0</v>
      </c>
      <c r="AB10" s="267">
        <v>0</v>
      </c>
      <c r="AC10" s="202"/>
      <c r="AD10" s="277">
        <f t="shared" si="3"/>
        <v>0</v>
      </c>
      <c r="AE10" s="202"/>
      <c r="AF10" s="273">
        <v>0</v>
      </c>
      <c r="AG10" s="185">
        <v>0</v>
      </c>
      <c r="AH10" s="185">
        <v>0</v>
      </c>
      <c r="AI10" s="184">
        <v>0</v>
      </c>
      <c r="AJ10" s="185">
        <v>0</v>
      </c>
      <c r="AK10" s="185">
        <v>0</v>
      </c>
      <c r="AL10" s="185">
        <v>0</v>
      </c>
      <c r="AM10" s="185">
        <v>0</v>
      </c>
      <c r="AN10" s="267">
        <v>0</v>
      </c>
      <c r="AO10" s="202"/>
      <c r="AP10" s="277">
        <f t="shared" si="4"/>
        <v>0</v>
      </c>
      <c r="AQ10" s="202"/>
      <c r="AR10" s="273">
        <v>0</v>
      </c>
      <c r="AS10" s="185">
        <v>0</v>
      </c>
      <c r="AT10" s="185">
        <v>0</v>
      </c>
      <c r="AU10" s="185">
        <v>0</v>
      </c>
      <c r="AV10" s="267">
        <v>0</v>
      </c>
      <c r="AW10" s="202"/>
      <c r="AX10" s="277">
        <v>0</v>
      </c>
      <c r="AY10" s="282"/>
      <c r="AZ10" s="280">
        <v>0</v>
      </c>
      <c r="BA10" s="282" t="s">
        <v>22</v>
      </c>
      <c r="BB10" s="563">
        <v>0.25</v>
      </c>
      <c r="BC10" s="565">
        <v>0</v>
      </c>
      <c r="BD10" s="202"/>
      <c r="BE10" s="263" t="s">
        <v>22</v>
      </c>
      <c r="BF10" s="282" t="s">
        <v>22</v>
      </c>
      <c r="BG10" s="266" t="s">
        <v>236</v>
      </c>
      <c r="BH10" s="268" t="s">
        <v>237</v>
      </c>
      <c r="BI10" s="202"/>
      <c r="BJ10" s="193">
        <f t="shared" si="6"/>
        <v>0</v>
      </c>
      <c r="BK10" s="41">
        <f t="shared" si="7"/>
        <v>0</v>
      </c>
      <c r="BL10" s="41">
        <f t="shared" si="8"/>
        <v>16</v>
      </c>
      <c r="BM10" s="41">
        <f t="shared" si="9"/>
        <v>4</v>
      </c>
      <c r="BN10" s="41">
        <f t="shared" si="10"/>
        <v>0</v>
      </c>
      <c r="BO10" s="41">
        <f t="shared" si="11"/>
        <v>0</v>
      </c>
      <c r="BP10" s="44">
        <f t="shared" si="12"/>
        <v>0</v>
      </c>
      <c r="BR10" s="543">
        <f t="shared" si="13"/>
        <v>0</v>
      </c>
      <c r="BS10" s="544">
        <f t="shared" si="14"/>
        <v>0</v>
      </c>
      <c r="BT10" s="544">
        <f t="shared" si="15"/>
        <v>1668.8</v>
      </c>
      <c r="BU10" s="544">
        <f t="shared" si="16"/>
        <v>324.39999999999998</v>
      </c>
      <c r="BV10" s="544">
        <f t="shared" si="17"/>
        <v>0</v>
      </c>
      <c r="BW10" s="544">
        <f t="shared" si="18"/>
        <v>0</v>
      </c>
      <c r="BX10" s="545">
        <f t="shared" si="19"/>
        <v>0</v>
      </c>
      <c r="BY10" s="7"/>
      <c r="BZ10" s="543">
        <f t="shared" si="20"/>
        <v>1993.1999999999998</v>
      </c>
      <c r="CA10" s="546">
        <f t="shared" si="21"/>
        <v>2491.5</v>
      </c>
      <c r="CB10" s="545">
        <f t="shared" si="5"/>
        <v>0</v>
      </c>
      <c r="CC10" s="7"/>
      <c r="CD10" s="7"/>
      <c r="CE10" s="7"/>
    </row>
    <row r="11" spans="2:84" s="182" customFormat="1" ht="53.1" customHeight="1" thickBot="1">
      <c r="B11" s="275" t="s">
        <v>391</v>
      </c>
      <c r="C11" s="195" t="s">
        <v>116</v>
      </c>
      <c r="D11" s="394" t="s">
        <v>6</v>
      </c>
      <c r="E11" s="257">
        <v>0</v>
      </c>
      <c r="F11" s="263">
        <v>0</v>
      </c>
      <c r="G11" s="202"/>
      <c r="H11" s="257">
        <f t="shared" si="0"/>
        <v>0</v>
      </c>
      <c r="I11" s="202" t="s">
        <v>22</v>
      </c>
      <c r="J11" s="266">
        <v>0</v>
      </c>
      <c r="K11" s="184">
        <v>0</v>
      </c>
      <c r="L11" s="268">
        <v>0</v>
      </c>
      <c r="M11" s="202"/>
      <c r="N11" s="257">
        <f t="shared" si="1"/>
        <v>0</v>
      </c>
      <c r="O11" s="202"/>
      <c r="P11" s="266">
        <v>0</v>
      </c>
      <c r="Q11" s="184">
        <v>0</v>
      </c>
      <c r="R11" s="184">
        <v>0</v>
      </c>
      <c r="S11" s="268">
        <v>0</v>
      </c>
      <c r="T11" s="202"/>
      <c r="U11" s="257">
        <f t="shared" si="2"/>
        <v>24</v>
      </c>
      <c r="V11" s="202"/>
      <c r="W11" s="266">
        <v>0</v>
      </c>
      <c r="X11" s="184">
        <v>0</v>
      </c>
      <c r="Y11" s="184">
        <v>0</v>
      </c>
      <c r="Z11" s="184">
        <v>24</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0.25</v>
      </c>
      <c r="BC11" s="565">
        <v>0</v>
      </c>
      <c r="BD11" s="202"/>
      <c r="BE11" s="263" t="s">
        <v>22</v>
      </c>
      <c r="BF11" s="282" t="s">
        <v>22</v>
      </c>
      <c r="BG11" s="266" t="s">
        <v>236</v>
      </c>
      <c r="BH11" s="268" t="s">
        <v>237</v>
      </c>
      <c r="BI11" s="202"/>
      <c r="BJ11" s="285">
        <f t="shared" si="6"/>
        <v>0</v>
      </c>
      <c r="BK11" s="41">
        <f t="shared" si="7"/>
        <v>0</v>
      </c>
      <c r="BL11" s="41">
        <f t="shared" si="8"/>
        <v>0</v>
      </c>
      <c r="BM11" s="41">
        <v>0</v>
      </c>
      <c r="BN11" s="41">
        <f t="shared" si="10"/>
        <v>0</v>
      </c>
      <c r="BO11" s="41">
        <f t="shared" si="11"/>
        <v>0</v>
      </c>
      <c r="BP11" s="44">
        <f t="shared" si="12"/>
        <v>0</v>
      </c>
      <c r="BR11" s="543">
        <f t="shared" si="13"/>
        <v>0</v>
      </c>
      <c r="BS11" s="544">
        <f t="shared" si="14"/>
        <v>0</v>
      </c>
      <c r="BT11" s="544">
        <f t="shared" si="15"/>
        <v>0</v>
      </c>
      <c r="BU11" s="544">
        <f t="shared" si="16"/>
        <v>1946.3999999999999</v>
      </c>
      <c r="BV11" s="544">
        <f t="shared" si="17"/>
        <v>0</v>
      </c>
      <c r="BW11" s="544">
        <f t="shared" si="18"/>
        <v>0</v>
      </c>
      <c r="BX11" s="545">
        <f t="shared" si="19"/>
        <v>0</v>
      </c>
      <c r="BY11" s="7"/>
      <c r="BZ11" s="543">
        <f t="shared" si="20"/>
        <v>1946.3999999999999</v>
      </c>
      <c r="CA11" s="546">
        <f t="shared" si="21"/>
        <v>2433</v>
      </c>
      <c r="CB11" s="545">
        <f t="shared" si="5"/>
        <v>0</v>
      </c>
      <c r="CC11" s="7"/>
      <c r="CD11" s="7"/>
      <c r="CE11" s="7"/>
    </row>
    <row r="12" spans="2:84" s="182" customFormat="1" ht="78.599999999999994" thickBot="1">
      <c r="B12" s="275" t="s">
        <v>392</v>
      </c>
      <c r="C12" s="195" t="s">
        <v>117</v>
      </c>
      <c r="D12" s="402" t="s">
        <v>196</v>
      </c>
      <c r="E12" s="257">
        <v>30</v>
      </c>
      <c r="F12" s="263">
        <v>0</v>
      </c>
      <c r="G12" s="202"/>
      <c r="H12" s="257">
        <f t="shared" si="0"/>
        <v>0</v>
      </c>
      <c r="I12" s="261" t="s">
        <v>22</v>
      </c>
      <c r="J12" s="266">
        <v>0</v>
      </c>
      <c r="K12" s="184">
        <v>0</v>
      </c>
      <c r="L12" s="268">
        <v>0</v>
      </c>
      <c r="M12" s="202"/>
      <c r="N12" s="257">
        <f t="shared" si="1"/>
        <v>48</v>
      </c>
      <c r="O12" s="202"/>
      <c r="P12" s="266">
        <v>48</v>
      </c>
      <c r="Q12" s="184">
        <v>0</v>
      </c>
      <c r="R12" s="184">
        <v>0</v>
      </c>
      <c r="S12" s="268">
        <v>0</v>
      </c>
      <c r="T12" s="202"/>
      <c r="U12" s="257">
        <f t="shared" si="2"/>
        <v>24</v>
      </c>
      <c r="V12" s="202"/>
      <c r="W12" s="266">
        <v>0</v>
      </c>
      <c r="X12" s="184">
        <v>0</v>
      </c>
      <c r="Y12" s="184">
        <v>0</v>
      </c>
      <c r="Z12" s="184">
        <v>24</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63">
        <v>0.25</v>
      </c>
      <c r="BC12" s="565">
        <v>0</v>
      </c>
      <c r="BD12" s="202"/>
      <c r="BE12" s="263" t="s">
        <v>22</v>
      </c>
      <c r="BF12" s="282" t="s">
        <v>22</v>
      </c>
      <c r="BG12" s="266" t="s">
        <v>236</v>
      </c>
      <c r="BH12" s="268" t="s">
        <v>237</v>
      </c>
      <c r="BI12" s="202"/>
      <c r="BJ12" s="285">
        <f t="shared" si="6"/>
        <v>0</v>
      </c>
      <c r="BK12" s="41">
        <f t="shared" si="7"/>
        <v>0</v>
      </c>
      <c r="BL12" s="41">
        <f t="shared" si="8"/>
        <v>48</v>
      </c>
      <c r="BM12" s="41">
        <f t="shared" si="9"/>
        <v>24</v>
      </c>
      <c r="BN12" s="41">
        <f t="shared" si="10"/>
        <v>0</v>
      </c>
      <c r="BO12" s="41">
        <f t="shared" si="11"/>
        <v>0</v>
      </c>
      <c r="BP12" s="44">
        <f t="shared" si="12"/>
        <v>0</v>
      </c>
      <c r="BR12" s="543">
        <f t="shared" si="13"/>
        <v>0</v>
      </c>
      <c r="BS12" s="544">
        <f t="shared" si="14"/>
        <v>0</v>
      </c>
      <c r="BT12" s="544">
        <f t="shared" si="15"/>
        <v>5006.3999999999996</v>
      </c>
      <c r="BU12" s="544">
        <f t="shared" si="16"/>
        <v>1946.3999999999999</v>
      </c>
      <c r="BV12" s="544">
        <f t="shared" si="17"/>
        <v>0</v>
      </c>
      <c r="BW12" s="544">
        <f t="shared" si="18"/>
        <v>0</v>
      </c>
      <c r="BX12" s="545">
        <f t="shared" si="19"/>
        <v>0</v>
      </c>
      <c r="BY12" s="7"/>
      <c r="BZ12" s="543">
        <f t="shared" si="20"/>
        <v>6952.7999999999993</v>
      </c>
      <c r="CA12" s="546">
        <f t="shared" si="21"/>
        <v>8691</v>
      </c>
      <c r="CB12" s="545">
        <f t="shared" si="5"/>
        <v>0</v>
      </c>
      <c r="CC12" s="7"/>
      <c r="CD12" s="7"/>
      <c r="CE12" s="7"/>
    </row>
    <row r="13" spans="2:84" s="182" customFormat="1" ht="78.599999999999994" thickBot="1">
      <c r="B13" s="275" t="s">
        <v>393</v>
      </c>
      <c r="C13" s="195" t="s">
        <v>118</v>
      </c>
      <c r="D13" s="402" t="s">
        <v>197</v>
      </c>
      <c r="E13" s="257">
        <v>30</v>
      </c>
      <c r="F13" s="263">
        <v>0</v>
      </c>
      <c r="G13" s="202"/>
      <c r="H13" s="257">
        <f t="shared" si="0"/>
        <v>0</v>
      </c>
      <c r="I13" s="202" t="s">
        <v>22</v>
      </c>
      <c r="J13" s="266">
        <v>0</v>
      </c>
      <c r="K13" s="184">
        <v>0</v>
      </c>
      <c r="L13" s="268">
        <v>0</v>
      </c>
      <c r="M13" s="202"/>
      <c r="N13" s="257">
        <f t="shared" si="1"/>
        <v>48</v>
      </c>
      <c r="O13" s="202"/>
      <c r="P13" s="266">
        <v>48</v>
      </c>
      <c r="Q13" s="184">
        <v>0</v>
      </c>
      <c r="R13" s="184">
        <v>0</v>
      </c>
      <c r="S13" s="268">
        <v>0</v>
      </c>
      <c r="T13" s="202"/>
      <c r="U13" s="257">
        <f t="shared" si="2"/>
        <v>24</v>
      </c>
      <c r="V13" s="202"/>
      <c r="W13" s="266">
        <v>0</v>
      </c>
      <c r="X13" s="184">
        <v>0</v>
      </c>
      <c r="Y13" s="184">
        <v>0</v>
      </c>
      <c r="Z13" s="184">
        <v>24</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63">
        <v>0.25</v>
      </c>
      <c r="BC13" s="565">
        <v>0</v>
      </c>
      <c r="BD13" s="202"/>
      <c r="BE13" s="263" t="s">
        <v>22</v>
      </c>
      <c r="BF13" s="282" t="s">
        <v>22</v>
      </c>
      <c r="BG13" s="266" t="s">
        <v>236</v>
      </c>
      <c r="BH13" s="268" t="s">
        <v>237</v>
      </c>
      <c r="BI13" s="202"/>
      <c r="BJ13" s="285">
        <f t="shared" si="6"/>
        <v>0</v>
      </c>
      <c r="BK13" s="41">
        <f t="shared" si="7"/>
        <v>0</v>
      </c>
      <c r="BL13" s="41">
        <f t="shared" si="8"/>
        <v>48</v>
      </c>
      <c r="BM13" s="41">
        <f t="shared" si="9"/>
        <v>24</v>
      </c>
      <c r="BN13" s="41">
        <f t="shared" si="10"/>
        <v>0</v>
      </c>
      <c r="BO13" s="41">
        <f t="shared" si="11"/>
        <v>0</v>
      </c>
      <c r="BP13" s="44">
        <f t="shared" si="12"/>
        <v>0</v>
      </c>
      <c r="BR13" s="543">
        <f t="shared" si="13"/>
        <v>0</v>
      </c>
      <c r="BS13" s="544">
        <f t="shared" si="14"/>
        <v>0</v>
      </c>
      <c r="BT13" s="544">
        <f t="shared" si="15"/>
        <v>5006.3999999999996</v>
      </c>
      <c r="BU13" s="544">
        <f t="shared" si="16"/>
        <v>1946.3999999999999</v>
      </c>
      <c r="BV13" s="544">
        <f t="shared" si="17"/>
        <v>0</v>
      </c>
      <c r="BW13" s="544">
        <f t="shared" si="18"/>
        <v>0</v>
      </c>
      <c r="BX13" s="545">
        <f t="shared" si="19"/>
        <v>0</v>
      </c>
      <c r="BY13" s="7"/>
      <c r="BZ13" s="543">
        <f t="shared" si="20"/>
        <v>6952.7999999999993</v>
      </c>
      <c r="CA13" s="546">
        <f t="shared" si="21"/>
        <v>8691</v>
      </c>
      <c r="CB13" s="545">
        <f t="shared" si="5"/>
        <v>0</v>
      </c>
      <c r="CC13" s="7"/>
      <c r="CD13" s="7"/>
      <c r="CE13" s="7"/>
    </row>
    <row r="14" spans="2:84" s="182" customFormat="1" ht="63" thickBot="1">
      <c r="B14" s="275" t="s">
        <v>399</v>
      </c>
      <c r="C14" s="195" t="s">
        <v>119</v>
      </c>
      <c r="D14" s="402" t="s">
        <v>198</v>
      </c>
      <c r="E14" s="257">
        <v>80</v>
      </c>
      <c r="F14" s="263">
        <v>0</v>
      </c>
      <c r="G14" s="202"/>
      <c r="H14" s="257">
        <f t="shared" si="0"/>
        <v>0</v>
      </c>
      <c r="I14" s="202" t="s">
        <v>22</v>
      </c>
      <c r="J14" s="266">
        <v>0</v>
      </c>
      <c r="K14" s="184">
        <v>0</v>
      </c>
      <c r="L14" s="268">
        <v>0</v>
      </c>
      <c r="M14" s="202"/>
      <c r="N14" s="257">
        <f t="shared" si="1"/>
        <v>128</v>
      </c>
      <c r="O14" s="202"/>
      <c r="P14" s="266">
        <v>128</v>
      </c>
      <c r="Q14" s="184">
        <v>0</v>
      </c>
      <c r="R14" s="184" t="s">
        <v>387</v>
      </c>
      <c r="S14" s="268">
        <v>0</v>
      </c>
      <c r="T14" s="202"/>
      <c r="U14" s="257">
        <f t="shared" si="2"/>
        <v>64</v>
      </c>
      <c r="V14" s="202"/>
      <c r="W14" s="266">
        <v>0</v>
      </c>
      <c r="X14" s="184">
        <v>0</v>
      </c>
      <c r="Y14" s="184">
        <v>0</v>
      </c>
      <c r="Z14" s="184">
        <v>64</v>
      </c>
      <c r="AA14" s="184">
        <v>0</v>
      </c>
      <c r="AB14" s="268">
        <v>0</v>
      </c>
      <c r="AC14" s="202"/>
      <c r="AD14" s="277">
        <f t="shared" si="3"/>
        <v>0</v>
      </c>
      <c r="AE14" s="202"/>
      <c r="AF14" s="266">
        <v>0</v>
      </c>
      <c r="AG14" s="184">
        <v>0</v>
      </c>
      <c r="AH14" s="184">
        <v>0</v>
      </c>
      <c r="AI14" s="184">
        <v>0</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50000</v>
      </c>
      <c r="BA14" s="282" t="s">
        <v>22</v>
      </c>
      <c r="BB14" s="563">
        <v>0.25</v>
      </c>
      <c r="BC14" s="565">
        <v>0.25</v>
      </c>
      <c r="BD14" s="202"/>
      <c r="BE14" s="263" t="s">
        <v>345</v>
      </c>
      <c r="BF14" s="282" t="s">
        <v>22</v>
      </c>
      <c r="BG14" s="266" t="s">
        <v>236</v>
      </c>
      <c r="BH14" s="268" t="s">
        <v>346</v>
      </c>
      <c r="BI14" s="202"/>
      <c r="BJ14" s="285">
        <f t="shared" si="6"/>
        <v>0</v>
      </c>
      <c r="BK14" s="41">
        <f t="shared" si="7"/>
        <v>0</v>
      </c>
      <c r="BL14" s="41">
        <f t="shared" si="8"/>
        <v>128</v>
      </c>
      <c r="BM14" s="41">
        <f t="shared" si="9"/>
        <v>64</v>
      </c>
      <c r="BN14" s="41">
        <f t="shared" si="10"/>
        <v>0</v>
      </c>
      <c r="BO14" s="41">
        <f t="shared" si="11"/>
        <v>0</v>
      </c>
      <c r="BP14" s="44">
        <f t="shared" si="12"/>
        <v>0</v>
      </c>
      <c r="BR14" s="543">
        <f t="shared" si="13"/>
        <v>0</v>
      </c>
      <c r="BS14" s="544">
        <f t="shared" si="14"/>
        <v>0</v>
      </c>
      <c r="BT14" s="544">
        <f t="shared" si="15"/>
        <v>13350.4</v>
      </c>
      <c r="BU14" s="544">
        <f t="shared" si="16"/>
        <v>5190.3999999999996</v>
      </c>
      <c r="BV14" s="544">
        <f t="shared" si="17"/>
        <v>0</v>
      </c>
      <c r="BW14" s="544">
        <f t="shared" si="18"/>
        <v>0</v>
      </c>
      <c r="BX14" s="545">
        <f t="shared" si="19"/>
        <v>0</v>
      </c>
      <c r="BY14" s="7"/>
      <c r="BZ14" s="543">
        <f t="shared" si="20"/>
        <v>18540.8</v>
      </c>
      <c r="CA14" s="546">
        <f t="shared" si="21"/>
        <v>23176</v>
      </c>
      <c r="CB14" s="545">
        <f t="shared" si="5"/>
        <v>62500</v>
      </c>
      <c r="CC14" s="7"/>
      <c r="CD14" s="7"/>
      <c r="CE14" s="7"/>
    </row>
    <row r="15" spans="2:84" s="182" customFormat="1" ht="78">
      <c r="B15" s="275" t="s">
        <v>394</v>
      </c>
      <c r="C15" s="195" t="s">
        <v>120</v>
      </c>
      <c r="D15" s="402" t="s">
        <v>199</v>
      </c>
      <c r="E15" s="257">
        <v>10</v>
      </c>
      <c r="F15" s="263">
        <v>0</v>
      </c>
      <c r="G15" s="202"/>
      <c r="H15" s="257">
        <f t="shared" si="0"/>
        <v>0</v>
      </c>
      <c r="I15" s="202" t="s">
        <v>22</v>
      </c>
      <c r="J15" s="266">
        <v>0</v>
      </c>
      <c r="K15" s="184">
        <v>0</v>
      </c>
      <c r="L15" s="268">
        <v>0</v>
      </c>
      <c r="M15" s="202"/>
      <c r="N15" s="257">
        <f t="shared" si="1"/>
        <v>16</v>
      </c>
      <c r="O15" s="202"/>
      <c r="P15" s="266">
        <v>16</v>
      </c>
      <c r="Q15" s="184">
        <v>0</v>
      </c>
      <c r="R15" s="184">
        <v>0</v>
      </c>
      <c r="S15" s="268">
        <v>0</v>
      </c>
      <c r="T15" s="202"/>
      <c r="U15" s="257">
        <f t="shared" si="2"/>
        <v>0</v>
      </c>
      <c r="V15" s="202"/>
      <c r="W15" s="266">
        <v>0</v>
      </c>
      <c r="X15" s="184">
        <v>0</v>
      </c>
      <c r="Y15" s="184">
        <v>0</v>
      </c>
      <c r="Z15" s="184">
        <v>0</v>
      </c>
      <c r="AA15" s="184">
        <v>0</v>
      </c>
      <c r="AB15" s="268">
        <v>0</v>
      </c>
      <c r="AC15" s="202"/>
      <c r="AD15" s="277">
        <f t="shared" si="3"/>
        <v>8</v>
      </c>
      <c r="AE15" s="202"/>
      <c r="AF15" s="266">
        <v>0</v>
      </c>
      <c r="AG15" s="184">
        <v>0</v>
      </c>
      <c r="AH15" s="184">
        <v>0</v>
      </c>
      <c r="AI15" s="184">
        <v>8</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63">
        <v>0.25</v>
      </c>
      <c r="BC15" s="565">
        <v>0</v>
      </c>
      <c r="BD15" s="202"/>
      <c r="BE15" s="263" t="s">
        <v>22</v>
      </c>
      <c r="BF15" s="282" t="s">
        <v>22</v>
      </c>
      <c r="BG15" s="266" t="s">
        <v>236</v>
      </c>
      <c r="BH15" s="268" t="s">
        <v>237</v>
      </c>
      <c r="BI15" s="202"/>
      <c r="BJ15" s="285">
        <f t="shared" si="6"/>
        <v>0</v>
      </c>
      <c r="BK15" s="41">
        <f t="shared" si="7"/>
        <v>0</v>
      </c>
      <c r="BL15" s="41">
        <f t="shared" si="8"/>
        <v>16</v>
      </c>
      <c r="BM15" s="41">
        <f t="shared" si="9"/>
        <v>0</v>
      </c>
      <c r="BN15" s="41">
        <f t="shared" si="10"/>
        <v>8</v>
      </c>
      <c r="BO15" s="41">
        <f t="shared" si="11"/>
        <v>0</v>
      </c>
      <c r="BP15" s="44">
        <f t="shared" si="12"/>
        <v>0</v>
      </c>
      <c r="BR15" s="543">
        <f t="shared" si="13"/>
        <v>0</v>
      </c>
      <c r="BS15" s="544">
        <f t="shared" si="14"/>
        <v>0</v>
      </c>
      <c r="BT15" s="544">
        <f t="shared" si="15"/>
        <v>1668.8</v>
      </c>
      <c r="BU15" s="544">
        <f t="shared" si="16"/>
        <v>0</v>
      </c>
      <c r="BV15" s="544">
        <f t="shared" si="17"/>
        <v>648.79999999999995</v>
      </c>
      <c r="BW15" s="544">
        <f t="shared" si="18"/>
        <v>0</v>
      </c>
      <c r="BX15" s="545">
        <f t="shared" si="19"/>
        <v>0</v>
      </c>
      <c r="BY15" s="14"/>
      <c r="BZ15" s="543">
        <f t="shared" si="20"/>
        <v>2317.6</v>
      </c>
      <c r="CA15" s="546">
        <f t="shared" si="21"/>
        <v>2897</v>
      </c>
      <c r="CB15" s="545">
        <f t="shared" si="5"/>
        <v>0</v>
      </c>
      <c r="CC15" s="14"/>
      <c r="CD15" s="14"/>
      <c r="CE15" s="14"/>
    </row>
    <row r="16" spans="2:84" s="182" customFormat="1" ht="47.4" thickBot="1">
      <c r="B16" s="288" t="s">
        <v>395</v>
      </c>
      <c r="C16" s="196" t="s">
        <v>121</v>
      </c>
      <c r="D16" s="397" t="s">
        <v>6</v>
      </c>
      <c r="E16" s="258">
        <v>0</v>
      </c>
      <c r="F16" s="264">
        <v>0</v>
      </c>
      <c r="G16" s="260"/>
      <c r="H16" s="258">
        <f t="shared" si="0"/>
        <v>0</v>
      </c>
      <c r="I16" s="260" t="s">
        <v>22</v>
      </c>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0.25</v>
      </c>
      <c r="BC16" s="570">
        <v>0</v>
      </c>
      <c r="BD16" s="260"/>
      <c r="BE16" s="264" t="s">
        <v>22</v>
      </c>
      <c r="BF16" s="283" t="s">
        <v>22</v>
      </c>
      <c r="BG16" s="271" t="s">
        <v>236</v>
      </c>
      <c r="BH16" s="272" t="s">
        <v>237</v>
      </c>
      <c r="BI16" s="260"/>
      <c r="BJ16" s="286">
        <f t="shared" si="6"/>
        <v>0</v>
      </c>
      <c r="BK16" s="49">
        <f t="shared" si="7"/>
        <v>0</v>
      </c>
      <c r="BL16" s="49">
        <f t="shared" si="8"/>
        <v>0</v>
      </c>
      <c r="BM16" s="49">
        <f t="shared" si="9"/>
        <v>0</v>
      </c>
      <c r="BN16" s="49">
        <f t="shared" si="10"/>
        <v>0</v>
      </c>
      <c r="BO16" s="49">
        <f t="shared" si="11"/>
        <v>0</v>
      </c>
      <c r="BP16" s="50">
        <f t="shared" si="12"/>
        <v>0</v>
      </c>
      <c r="BR16" s="547">
        <f t="shared" si="13"/>
        <v>0</v>
      </c>
      <c r="BS16" s="548">
        <f t="shared" si="14"/>
        <v>0</v>
      </c>
      <c r="BT16" s="548">
        <f t="shared" si="15"/>
        <v>0</v>
      </c>
      <c r="BU16" s="548">
        <f t="shared" si="16"/>
        <v>0</v>
      </c>
      <c r="BV16" s="548">
        <f t="shared" si="17"/>
        <v>0</v>
      </c>
      <c r="BW16" s="548">
        <f t="shared" si="18"/>
        <v>0</v>
      </c>
      <c r="BX16" s="549">
        <f t="shared" si="19"/>
        <v>0</v>
      </c>
      <c r="BY16" s="14"/>
      <c r="BZ16" s="547">
        <f t="shared" si="20"/>
        <v>0</v>
      </c>
      <c r="CA16" s="550">
        <f t="shared" si="21"/>
        <v>0</v>
      </c>
      <c r="CB16" s="549">
        <f t="shared" si="5"/>
        <v>0</v>
      </c>
      <c r="CC16" s="14"/>
      <c r="CD16" s="14"/>
      <c r="CE16" s="14"/>
    </row>
    <row r="17" spans="2:84">
      <c r="S17" s="16"/>
      <c r="W17" s="17"/>
      <c r="BB17" s="16"/>
      <c r="BC17" s="16"/>
      <c r="BE17" s="16"/>
      <c r="BF17" s="16"/>
      <c r="BQ17" s="16"/>
      <c r="CF17" s="95"/>
    </row>
    <row r="18" spans="2:84" ht="16.2" thickBot="1">
      <c r="S18" s="16"/>
      <c r="W18" s="17"/>
      <c r="BB18" s="16"/>
      <c r="BC18" s="16"/>
      <c r="BE18" s="16"/>
      <c r="BF18" s="16"/>
      <c r="BQ18" s="16"/>
      <c r="CF18" s="92"/>
    </row>
    <row r="19" spans="2:84" s="7" customFormat="1" ht="42.9"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4" t="s">
        <v>335</v>
      </c>
      <c r="BI19" s="1011"/>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c r="CF19" s="92"/>
    </row>
    <row r="20" spans="2:84" s="7" customFormat="1" ht="24"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5"/>
      <c r="BI20" s="1012"/>
      <c r="BJ20" s="173" t="s">
        <v>336</v>
      </c>
      <c r="BK20" s="174" t="s">
        <v>336</v>
      </c>
      <c r="BL20" s="174" t="s">
        <v>336</v>
      </c>
      <c r="BM20" s="174" t="s">
        <v>336</v>
      </c>
      <c r="BN20" s="174" t="s">
        <v>336</v>
      </c>
      <c r="BO20" s="174" t="s">
        <v>336</v>
      </c>
      <c r="BP20" s="175" t="s">
        <v>336</v>
      </c>
      <c r="BR20" s="1024" t="s">
        <v>337</v>
      </c>
      <c r="BS20" s="1025"/>
      <c r="BT20" s="1025"/>
      <c r="BU20" s="1025"/>
      <c r="BV20" s="1025"/>
      <c r="BW20" s="1025"/>
      <c r="BX20" s="1026"/>
      <c r="BY20" s="555"/>
      <c r="BZ20" s="556">
        <f>SUM(BZ7:BZ16)</f>
        <v>61739.200000000004</v>
      </c>
      <c r="CA20" s="557">
        <f>SUM(CA7:CA16)</f>
        <v>77174</v>
      </c>
      <c r="CB20" s="557">
        <f>SUM(CB7:CB16)</f>
        <v>62500</v>
      </c>
      <c r="CC20" s="557">
        <f>SUM(AZ7:AZ16)</f>
        <v>50000</v>
      </c>
      <c r="CD20" s="558">
        <f>(CA20-BZ20)/BZ20</f>
        <v>0.24999999999999992</v>
      </c>
      <c r="CE20" s="559">
        <f>IF(CC20=0,0,(CB20-CC20)/CC20)</f>
        <v>0.25</v>
      </c>
      <c r="CF20" s="92"/>
    </row>
    <row r="21" spans="2:84" s="95" customFormat="1" ht="36" customHeight="1" thickBot="1">
      <c r="B21" s="100" t="s">
        <v>81</v>
      </c>
      <c r="C21" s="426" t="s">
        <v>82</v>
      </c>
      <c r="D21" s="101" t="s">
        <v>83</v>
      </c>
      <c r="E21" s="102" t="s">
        <v>84</v>
      </c>
      <c r="F21" s="103"/>
      <c r="G21" s="103"/>
      <c r="H21" s="162" t="s">
        <v>88</v>
      </c>
      <c r="I21" s="102" t="s">
        <v>88</v>
      </c>
      <c r="J21" s="101" t="s">
        <v>89</v>
      </c>
      <c r="K21" s="104" t="s">
        <v>66</v>
      </c>
      <c r="L21" s="1009" t="s">
        <v>85</v>
      </c>
      <c r="M21" s="1010"/>
      <c r="N21" s="105" t="s">
        <v>86</v>
      </c>
      <c r="O21" s="105"/>
      <c r="P21" s="106" t="s">
        <v>339</v>
      </c>
      <c r="Q21" s="105" t="s">
        <v>351</v>
      </c>
      <c r="R21" s="106" t="s">
        <v>352</v>
      </c>
      <c r="S21" s="107" t="s">
        <v>66</v>
      </c>
      <c r="T21" s="107"/>
      <c r="U21" s="107" t="s">
        <v>339</v>
      </c>
      <c r="V21" s="108"/>
      <c r="W21" s="108" t="s">
        <v>353</v>
      </c>
      <c r="X21" s="108" t="s">
        <v>87</v>
      </c>
      <c r="Y21" s="109" t="s">
        <v>354</v>
      </c>
      <c r="Z21" s="110" t="s">
        <v>90</v>
      </c>
      <c r="BH21" s="1016"/>
      <c r="BI21" s="1013"/>
      <c r="BJ21" s="225">
        <f>SUM(BJ7:BJ16)</f>
        <v>0</v>
      </c>
      <c r="BK21" s="226">
        <f t="shared" ref="BK21:BP21" si="22">SUM(BK7:BK16)</f>
        <v>0</v>
      </c>
      <c r="BL21" s="226">
        <f t="shared" si="22"/>
        <v>368</v>
      </c>
      <c r="BM21" s="226">
        <f t="shared" si="22"/>
        <v>168</v>
      </c>
      <c r="BN21" s="226">
        <f t="shared" si="22"/>
        <v>96</v>
      </c>
      <c r="BO21" s="226">
        <f t="shared" si="22"/>
        <v>0</v>
      </c>
      <c r="BP21" s="227">
        <f t="shared" si="22"/>
        <v>0</v>
      </c>
      <c r="BR21" s="560">
        <f t="shared" ref="BR21:BX21" si="23">SUM(BR7:BR16)</f>
        <v>0</v>
      </c>
      <c r="BS21" s="561">
        <f t="shared" si="23"/>
        <v>0</v>
      </c>
      <c r="BT21" s="561">
        <f t="shared" si="23"/>
        <v>38382.400000000001</v>
      </c>
      <c r="BU21" s="561">
        <f t="shared" si="23"/>
        <v>15571.199999999999</v>
      </c>
      <c r="BV21" s="561">
        <f t="shared" si="23"/>
        <v>7785.5999999999995</v>
      </c>
      <c r="BW21" s="561">
        <f t="shared" si="23"/>
        <v>0</v>
      </c>
      <c r="BX21" s="562">
        <f t="shared" si="23"/>
        <v>0</v>
      </c>
      <c r="BY21" s="555"/>
      <c r="BZ21" s="555"/>
      <c r="CA21" s="555"/>
      <c r="CB21" s="555"/>
      <c r="CC21" s="555"/>
      <c r="CD21" s="555"/>
      <c r="CE21" s="555"/>
      <c r="CF21" s="92"/>
    </row>
    <row r="22" spans="2:84" s="92" customFormat="1" ht="15" customHeight="1">
      <c r="B22" s="136"/>
      <c r="C22" s="427"/>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R22" s="555"/>
      <c r="BS22" s="555"/>
      <c r="BT22" s="555"/>
      <c r="BU22" s="555"/>
      <c r="BV22" s="555"/>
      <c r="BW22" s="555"/>
      <c r="BX22" s="555"/>
      <c r="BY22" s="555"/>
      <c r="BZ22" s="555"/>
      <c r="CA22" s="555"/>
      <c r="CB22" s="555"/>
      <c r="CC22" s="555"/>
      <c r="CD22" s="555"/>
      <c r="CE22" s="555"/>
    </row>
    <row r="23" spans="2:84" s="92" customFormat="1" ht="35.1" customHeight="1">
      <c r="B23" s="125"/>
      <c r="C23" s="4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R23" s="555"/>
      <c r="BS23" s="555"/>
      <c r="BT23" s="555"/>
      <c r="BU23" s="555"/>
      <c r="BV23" s="555"/>
      <c r="BW23" s="555"/>
      <c r="BX23" s="555"/>
      <c r="BY23" s="555"/>
      <c r="BZ23" s="555"/>
      <c r="CA23" s="555"/>
      <c r="CB23" s="555"/>
      <c r="CC23" s="555"/>
      <c r="CD23" s="555"/>
      <c r="CE23" s="555"/>
    </row>
    <row r="24" spans="2:84" s="92" customFormat="1" ht="15" customHeight="1">
      <c r="B24" s="125"/>
      <c r="C24" s="429"/>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4" s="92" customFormat="1" ht="15" customHeight="1">
      <c r="B25" s="125"/>
      <c r="C25" s="429"/>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4" s="92" customFormat="1" ht="15" customHeight="1">
      <c r="B26" s="125"/>
      <c r="C26" s="429"/>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4" s="92" customFormat="1" ht="15" customHeight="1">
      <c r="B27" s="125"/>
      <c r="C27" s="429"/>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4" s="92" customFormat="1" ht="15" customHeight="1">
      <c r="B28" s="125"/>
      <c r="C28" s="429"/>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4" s="92" customFormat="1" ht="15" customHeight="1">
      <c r="B29" s="125"/>
      <c r="C29" s="429"/>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4" s="92" customFormat="1" ht="15" customHeight="1">
      <c r="B30" s="125"/>
      <c r="C30" s="429"/>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4" s="92" customFormat="1" ht="15" customHeight="1">
      <c r="B31" s="125"/>
      <c r="C31" s="429"/>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4" s="92" customFormat="1" ht="15" customHeight="1">
      <c r="B32" s="125"/>
      <c r="C32" s="429"/>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4" s="92" customFormat="1" ht="15" customHeight="1">
      <c r="B33" s="125"/>
      <c r="C33" s="429"/>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4" s="92" customFormat="1" ht="15" customHeight="1">
      <c r="B34" s="125"/>
      <c r="C34" s="429"/>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4" s="92" customFormat="1" ht="15" customHeight="1">
      <c r="B35" s="125"/>
      <c r="C35" s="429"/>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4" s="92" customFormat="1" ht="15" customHeight="1">
      <c r="B36" s="125"/>
      <c r="C36" s="429"/>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4" s="92" customFormat="1" ht="15" customHeight="1">
      <c r="B37" s="125"/>
      <c r="C37" s="429"/>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4" s="92" customFormat="1" ht="15" customHeight="1">
      <c r="B38" s="125"/>
      <c r="C38" s="429"/>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4" s="92" customFormat="1" ht="15" customHeight="1">
      <c r="B39" s="125"/>
      <c r="C39" s="429"/>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4" s="92" customFormat="1" ht="15" customHeight="1">
      <c r="B40" s="125"/>
      <c r="C40" s="430"/>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4" s="92" customFormat="1" ht="15" customHeight="1">
      <c r="B41" s="125"/>
      <c r="C41" s="430"/>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c r="CF41" s="7"/>
    </row>
    <row r="42" spans="2:84" s="92" customFormat="1" ht="15" customHeight="1">
      <c r="B42" s="125"/>
      <c r="C42" s="431"/>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c r="CF42" s="7"/>
    </row>
    <row r="43" spans="2:84" s="92" customFormat="1" ht="15" customHeight="1" thickBot="1">
      <c r="B43" s="150"/>
      <c r="C43" s="432"/>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c r="CF43" s="7"/>
    </row>
    <row r="44" spans="2:84" s="92" customFormat="1" ht="15" customHeight="1">
      <c r="B44" s="126"/>
      <c r="C44" s="431"/>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c r="CF44" s="95"/>
    </row>
    <row r="45" spans="2:84"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R45" s="551"/>
      <c r="BS45" s="551"/>
      <c r="BT45" s="551"/>
      <c r="BU45" s="551"/>
      <c r="BV45" s="551"/>
      <c r="BW45" s="551"/>
      <c r="BX45" s="551"/>
      <c r="BY45" s="551"/>
      <c r="BZ45" s="551"/>
      <c r="CA45" s="551"/>
      <c r="CB45" s="551"/>
      <c r="CC45" s="551"/>
      <c r="CD45" s="551"/>
      <c r="CE45" s="551"/>
      <c r="CF45" s="92"/>
    </row>
    <row r="46" spans="2:84"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555"/>
      <c r="BS46" s="555"/>
      <c r="BT46" s="555"/>
      <c r="BU46" s="555"/>
      <c r="BV46" s="555"/>
      <c r="BW46" s="555"/>
      <c r="BX46" s="555"/>
      <c r="BY46" s="555"/>
      <c r="BZ46" s="555"/>
      <c r="CA46" s="555"/>
      <c r="CB46" s="555"/>
      <c r="CC46" s="555"/>
      <c r="CD46" s="555"/>
      <c r="CE46" s="555"/>
      <c r="CF46" s="95"/>
    </row>
    <row r="47" spans="2:84" s="7" customFormat="1" ht="16.2"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c r="CF47" s="95"/>
    </row>
    <row r="48" spans="2:84" s="95" customFormat="1" ht="36" customHeight="1" thickBot="1">
      <c r="B48" s="100" t="s">
        <v>81</v>
      </c>
      <c r="C48" s="426" t="s">
        <v>82</v>
      </c>
      <c r="D48" s="101" t="s">
        <v>93</v>
      </c>
      <c r="E48" s="102" t="s">
        <v>95</v>
      </c>
      <c r="F48" s="103" t="s">
        <v>94</v>
      </c>
      <c r="G48" s="103"/>
      <c r="H48" s="162"/>
      <c r="I48" s="102" t="s">
        <v>88</v>
      </c>
      <c r="J48" s="105" t="s">
        <v>96</v>
      </c>
      <c r="K48" s="104" t="s">
        <v>66</v>
      </c>
      <c r="L48" s="1009" t="s">
        <v>85</v>
      </c>
      <c r="M48" s="1010"/>
      <c r="N48" s="105" t="s">
        <v>86</v>
      </c>
      <c r="O48" s="105"/>
      <c r="P48" s="106" t="s">
        <v>339</v>
      </c>
      <c r="Q48" s="105" t="s">
        <v>351</v>
      </c>
      <c r="R48" s="106" t="s">
        <v>352</v>
      </c>
      <c r="S48" s="107" t="s">
        <v>66</v>
      </c>
      <c r="T48" s="107"/>
      <c r="U48" s="107" t="s">
        <v>339</v>
      </c>
      <c r="V48" s="108"/>
      <c r="W48" s="108" t="s">
        <v>353</v>
      </c>
      <c r="X48" s="108" t="s">
        <v>87</v>
      </c>
      <c r="Y48" s="109" t="s">
        <v>354</v>
      </c>
      <c r="Z48" s="110" t="s">
        <v>90</v>
      </c>
      <c r="BR48" s="551"/>
      <c r="BS48" s="551"/>
      <c r="BT48" s="551"/>
      <c r="BU48" s="551"/>
      <c r="BV48" s="551"/>
      <c r="BW48" s="551"/>
      <c r="BX48" s="551"/>
      <c r="BY48" s="551"/>
      <c r="BZ48" s="551"/>
      <c r="CA48" s="551"/>
      <c r="CB48" s="551"/>
      <c r="CC48" s="551"/>
      <c r="CD48" s="551"/>
      <c r="CE48" s="551"/>
    </row>
    <row r="49" spans="2:84" s="92" customFormat="1" ht="15" customHeight="1">
      <c r="B49" s="111"/>
      <c r="C49" s="433"/>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R49" s="551"/>
      <c r="BS49" s="551"/>
      <c r="BT49" s="551"/>
      <c r="BU49" s="551"/>
      <c r="BV49" s="551"/>
      <c r="BW49" s="551"/>
      <c r="BX49" s="551"/>
      <c r="BY49" s="551"/>
      <c r="BZ49" s="551"/>
      <c r="CA49" s="551"/>
      <c r="CB49" s="551"/>
      <c r="CC49" s="551"/>
      <c r="CD49" s="551"/>
      <c r="CE49" s="551"/>
      <c r="CF49" s="95"/>
    </row>
    <row r="50" spans="2:84" s="95" customFormat="1" ht="15" customHeight="1">
      <c r="B50" s="130"/>
      <c r="C50" s="434"/>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4" s="95" customFormat="1" ht="15" customHeight="1">
      <c r="B51" s="130"/>
      <c r="C51" s="434"/>
      <c r="D51" s="131"/>
      <c r="E51" s="131"/>
      <c r="F51" s="131"/>
      <c r="G51" s="131"/>
      <c r="H51" s="168"/>
      <c r="I51" s="131"/>
      <c r="J51" s="131"/>
      <c r="K51" s="131"/>
      <c r="L51" s="132"/>
      <c r="M51" s="131"/>
      <c r="N51" s="131"/>
      <c r="P51" s="133"/>
      <c r="R51" s="133"/>
      <c r="S51" s="134"/>
      <c r="T51" s="134"/>
      <c r="U51" s="134"/>
      <c r="V51" s="134"/>
      <c r="W51" s="134"/>
      <c r="Z51" s="135"/>
      <c r="BR51" s="551"/>
      <c r="BS51" s="551"/>
      <c r="BT51" s="551"/>
      <c r="BU51" s="551"/>
      <c r="BV51" s="551"/>
      <c r="BW51" s="551"/>
      <c r="BX51" s="551"/>
      <c r="BY51" s="551"/>
      <c r="BZ51" s="551"/>
      <c r="CA51" s="551"/>
      <c r="CB51" s="551"/>
      <c r="CC51" s="551"/>
      <c r="CD51" s="551"/>
      <c r="CE51" s="551"/>
    </row>
    <row r="52" spans="2:84" s="95" customFormat="1" ht="15" customHeight="1">
      <c r="B52" s="130"/>
      <c r="C52" s="434"/>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4" s="95" customFormat="1" ht="15" customHeight="1">
      <c r="B53" s="130"/>
      <c r="C53" s="434"/>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4" s="95" customFormat="1" ht="15" customHeight="1">
      <c r="B54" s="130"/>
      <c r="C54" s="434"/>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4" s="95" customFormat="1" ht="14.4">
      <c r="B55" s="130"/>
      <c r="C55" s="434"/>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4" s="95" customFormat="1" ht="15" customHeight="1">
      <c r="B56" s="130"/>
      <c r="C56" s="434"/>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4" s="95" customFormat="1" ht="14.4">
      <c r="B57" s="130"/>
      <c r="C57" s="434"/>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4" s="95" customFormat="1" ht="15" customHeight="1">
      <c r="B58" s="130"/>
      <c r="C58" s="434"/>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4" s="95" customFormat="1" ht="15" customHeight="1">
      <c r="B59" s="130"/>
      <c r="C59" s="434"/>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4" s="95" customFormat="1" ht="15" customHeight="1">
      <c r="B60" s="130"/>
      <c r="C60" s="434"/>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c r="CF60" s="92"/>
    </row>
    <row r="61" spans="2:84" s="95" customFormat="1" ht="14.4">
      <c r="B61" s="130"/>
      <c r="C61" s="434"/>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c r="CF61" s="92"/>
    </row>
    <row r="62" spans="2:84" s="95" customFormat="1" ht="14.4">
      <c r="B62" s="130"/>
      <c r="C62" s="434"/>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c r="CF62" s="92"/>
    </row>
    <row r="63" spans="2:84" s="95" customFormat="1" ht="14.4">
      <c r="B63" s="130"/>
      <c r="C63" s="434"/>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c r="CF63" s="92"/>
    </row>
    <row r="64" spans="2:84" s="92" customFormat="1" ht="15" customHeight="1">
      <c r="B64" s="118"/>
      <c r="C64" s="435"/>
      <c r="D64" s="96"/>
      <c r="E64" s="96"/>
      <c r="F64" s="96"/>
      <c r="G64" s="96"/>
      <c r="H64" s="169"/>
      <c r="I64" s="96"/>
      <c r="J64" s="96"/>
      <c r="K64" s="96"/>
      <c r="L64" s="97"/>
      <c r="M64" s="96"/>
      <c r="N64" s="96"/>
      <c r="P64" s="98"/>
      <c r="R64" s="98"/>
      <c r="S64" s="99"/>
      <c r="T64" s="99"/>
      <c r="U64" s="99"/>
      <c r="V64" s="99"/>
      <c r="W64" s="99"/>
      <c r="Z64" s="93"/>
      <c r="BR64" s="555"/>
      <c r="BS64" s="555"/>
      <c r="BT64" s="555"/>
      <c r="BU64" s="555"/>
      <c r="BV64" s="555"/>
      <c r="BW64" s="555"/>
      <c r="BX64" s="555"/>
      <c r="BY64" s="555"/>
      <c r="BZ64" s="555"/>
      <c r="CA64" s="555"/>
      <c r="CB64" s="555"/>
      <c r="CC64" s="555"/>
      <c r="CD64" s="555"/>
      <c r="CE64" s="555"/>
      <c r="CF64" s="7"/>
    </row>
    <row r="65" spans="2:84" s="92" customFormat="1" ht="15" customHeight="1">
      <c r="B65" s="118"/>
      <c r="C65" s="435"/>
      <c r="D65" s="96"/>
      <c r="E65" s="96"/>
      <c r="F65" s="96"/>
      <c r="G65" s="96"/>
      <c r="H65" s="169"/>
      <c r="I65" s="96"/>
      <c r="J65" s="96"/>
      <c r="K65" s="96"/>
      <c r="L65" s="97"/>
      <c r="M65" s="96"/>
      <c r="N65" s="96"/>
      <c r="P65" s="98"/>
      <c r="R65" s="98"/>
      <c r="S65" s="99"/>
      <c r="T65" s="99"/>
      <c r="U65" s="99"/>
      <c r="V65" s="99"/>
      <c r="W65" s="99"/>
      <c r="Z65" s="93"/>
      <c r="BR65" s="7"/>
      <c r="BS65" s="7"/>
      <c r="BT65" s="7"/>
      <c r="BU65" s="7"/>
      <c r="BV65" s="7"/>
      <c r="BW65" s="7"/>
      <c r="BX65" s="7"/>
      <c r="BY65" s="7"/>
      <c r="BZ65" s="7"/>
      <c r="CA65" s="7"/>
      <c r="CB65" s="7"/>
      <c r="CC65" s="7"/>
      <c r="CD65" s="7"/>
      <c r="CE65" s="7"/>
      <c r="CF65" s="14"/>
    </row>
    <row r="66" spans="2:84" s="92" customFormat="1" ht="15" customHeight="1">
      <c r="B66" s="118"/>
      <c r="C66" s="435"/>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c r="CF66" s="14"/>
    </row>
    <row r="67" spans="2:84" s="92" customFormat="1" ht="15" customHeight="1" thickBot="1">
      <c r="B67" s="119"/>
      <c r="C67" s="436"/>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c r="CF67" s="14"/>
    </row>
    <row r="68" spans="2:84"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R68" s="16"/>
      <c r="BS68" s="14"/>
      <c r="BT68" s="14"/>
      <c r="BU68" s="14"/>
      <c r="BV68" s="14"/>
      <c r="BW68" s="14"/>
      <c r="BX68" s="14"/>
      <c r="BY68" s="14"/>
      <c r="BZ68" s="14"/>
      <c r="CA68" s="14"/>
      <c r="CB68" s="14"/>
      <c r="CC68" s="14"/>
      <c r="CD68" s="14"/>
      <c r="CE68" s="14"/>
      <c r="CF68" s="14"/>
    </row>
    <row r="69" spans="2:84">
      <c r="S69" s="16"/>
      <c r="W69" s="17"/>
      <c r="BB69" s="16"/>
      <c r="BC69" s="16"/>
      <c r="BE69" s="16"/>
      <c r="BF69" s="16"/>
      <c r="BQ69" s="16"/>
      <c r="BR69" s="16"/>
      <c r="BS69" s="14"/>
      <c r="BT69" s="14"/>
      <c r="BU69" s="14"/>
      <c r="BV69" s="14"/>
      <c r="BW69" s="14"/>
      <c r="BX69" s="14"/>
      <c r="BY69" s="14"/>
      <c r="BZ69" s="14"/>
      <c r="CA69" s="14"/>
      <c r="CB69" s="14"/>
      <c r="CC69" s="14"/>
      <c r="CD69" s="14"/>
      <c r="CE69" s="14"/>
    </row>
    <row r="70" spans="2:84">
      <c r="S70" s="16"/>
      <c r="W70" s="17"/>
      <c r="BB70" s="16"/>
      <c r="BC70" s="16"/>
      <c r="BE70" s="16"/>
      <c r="BF70" s="16"/>
      <c r="BQ70" s="16"/>
      <c r="BR70" s="16"/>
      <c r="BS70" s="14"/>
      <c r="BT70" s="14"/>
      <c r="BU70" s="14"/>
      <c r="BV70" s="14"/>
      <c r="BW70" s="14"/>
      <c r="BX70" s="14"/>
      <c r="BY70" s="14"/>
      <c r="BZ70" s="14"/>
      <c r="CA70" s="14"/>
      <c r="CB70" s="14"/>
      <c r="CC70" s="14"/>
      <c r="CD70" s="14"/>
      <c r="CE70" s="14"/>
    </row>
    <row r="71" spans="2:84">
      <c r="S71" s="16"/>
      <c r="W71" s="17"/>
      <c r="BB71" s="16"/>
      <c r="BC71" s="16"/>
      <c r="BE71" s="16"/>
      <c r="BF71" s="16"/>
      <c r="BQ71" s="16"/>
      <c r="BR71" s="16"/>
      <c r="BS71" s="14"/>
      <c r="BT71" s="14"/>
      <c r="BU71" s="14"/>
      <c r="BV71" s="14"/>
      <c r="BW71" s="14"/>
      <c r="BX71" s="14"/>
      <c r="BY71" s="14"/>
      <c r="BZ71" s="14"/>
      <c r="CA71" s="14"/>
      <c r="CB71" s="14"/>
      <c r="CC71" s="14"/>
      <c r="CD71" s="14"/>
      <c r="CE71" s="14"/>
    </row>
    <row r="72" spans="2:84">
      <c r="G72" s="14"/>
      <c r="S72" s="16"/>
      <c r="W72" s="17"/>
      <c r="BB72" s="16"/>
      <c r="BC72" s="16"/>
      <c r="BE72" s="16"/>
      <c r="BF72" s="16"/>
      <c r="BQ72" s="16"/>
      <c r="BR72" s="16"/>
      <c r="BS72" s="14"/>
      <c r="BT72" s="14"/>
      <c r="BU72" s="14"/>
      <c r="BV72" s="14"/>
      <c r="BW72" s="14"/>
      <c r="BX72" s="14"/>
      <c r="BY72" s="14"/>
      <c r="BZ72" s="14"/>
      <c r="CA72" s="14"/>
      <c r="CB72" s="14"/>
      <c r="CC72" s="14"/>
      <c r="CD72" s="14"/>
      <c r="CE72" s="14"/>
    </row>
    <row r="73" spans="2:84">
      <c r="B73" s="33"/>
      <c r="C73" s="437"/>
      <c r="D73" s="33"/>
      <c r="E73" s="33"/>
      <c r="F73" s="33"/>
      <c r="J73" s="35"/>
      <c r="K73" s="36"/>
      <c r="S73" s="16"/>
      <c r="W73" s="17"/>
      <c r="BB73" s="16"/>
      <c r="BC73" s="16"/>
      <c r="BE73" s="16"/>
      <c r="BF73" s="16"/>
      <c r="BQ73" s="16"/>
      <c r="BR73" s="16"/>
      <c r="BS73" s="14"/>
      <c r="BT73" s="14"/>
      <c r="BU73" s="14"/>
      <c r="BV73" s="14"/>
      <c r="BW73" s="14"/>
      <c r="BX73" s="14"/>
      <c r="BY73" s="14"/>
      <c r="BZ73" s="14"/>
      <c r="CA73" s="14"/>
      <c r="CB73" s="14"/>
      <c r="CC73" s="14"/>
      <c r="CD73" s="14"/>
      <c r="CE73" s="14"/>
    </row>
    <row r="74" spans="2:84">
      <c r="B74" s="33"/>
      <c r="C74" s="437"/>
      <c r="D74" s="33"/>
      <c r="F74" s="33"/>
      <c r="J74" s="37"/>
      <c r="K74" s="36"/>
      <c r="S74" s="16"/>
      <c r="W74" s="17"/>
      <c r="BB74" s="16"/>
      <c r="BC74" s="16"/>
      <c r="BE74" s="16"/>
      <c r="BF74" s="16"/>
      <c r="BQ74" s="16"/>
      <c r="BR74" s="16"/>
      <c r="BS74" s="14"/>
      <c r="BT74" s="14"/>
      <c r="BU74" s="14"/>
      <c r="BV74" s="14"/>
      <c r="BW74" s="14"/>
      <c r="BX74" s="14"/>
      <c r="BY74" s="14"/>
      <c r="BZ74" s="14"/>
      <c r="CA74" s="14"/>
      <c r="CB74" s="14"/>
      <c r="CC74" s="14"/>
      <c r="CD74" s="14"/>
      <c r="CE74" s="14"/>
    </row>
    <row r="75" spans="2:84">
      <c r="B75" s="33"/>
      <c r="C75" s="437"/>
      <c r="D75" s="33"/>
      <c r="E75" s="33"/>
      <c r="F75" s="33"/>
      <c r="J75" s="37"/>
      <c r="K75" s="38"/>
      <c r="S75" s="16"/>
      <c r="W75" s="17"/>
      <c r="BB75" s="16"/>
      <c r="BC75" s="16"/>
      <c r="BE75" s="16"/>
      <c r="BF75" s="16"/>
      <c r="BQ75" s="16"/>
      <c r="BR75" s="16"/>
      <c r="BS75" s="14"/>
      <c r="BT75" s="14"/>
      <c r="BU75" s="14"/>
      <c r="BV75" s="14"/>
      <c r="BW75" s="14"/>
      <c r="BX75" s="14"/>
      <c r="BY75" s="14"/>
      <c r="BZ75" s="14"/>
      <c r="CA75" s="14"/>
      <c r="CB75" s="14"/>
      <c r="CC75" s="14"/>
      <c r="CD75" s="14"/>
      <c r="CE75" s="14"/>
    </row>
    <row r="76" spans="2:84">
      <c r="B76" s="33"/>
      <c r="C76" s="437"/>
      <c r="D76" s="33"/>
      <c r="E76" s="33"/>
      <c r="F76" s="33"/>
      <c r="J76" s="37"/>
      <c r="K76" s="36"/>
      <c r="S76" s="16"/>
      <c r="W76" s="17"/>
      <c r="BB76" s="16"/>
      <c r="BC76" s="16"/>
      <c r="BE76" s="16"/>
      <c r="BF76" s="16"/>
      <c r="BQ76" s="16"/>
      <c r="BR76" s="16"/>
      <c r="BS76" s="14"/>
      <c r="BT76" s="14"/>
      <c r="BU76" s="14"/>
      <c r="BV76" s="14"/>
      <c r="BW76" s="14"/>
      <c r="BX76" s="14"/>
      <c r="BY76" s="14"/>
      <c r="BZ76" s="14"/>
      <c r="CA76" s="14"/>
      <c r="CB76" s="14"/>
      <c r="CC76" s="14"/>
      <c r="CD76" s="14"/>
      <c r="CE76" s="14"/>
    </row>
    <row r="77" spans="2:84">
      <c r="B77" s="33"/>
      <c r="C77" s="437"/>
      <c r="D77" s="33"/>
      <c r="E77" s="33"/>
      <c r="F77" s="33"/>
      <c r="J77" s="37"/>
      <c r="K77" s="36"/>
      <c r="S77" s="16"/>
      <c r="W77" s="17"/>
      <c r="BB77" s="16"/>
      <c r="BC77" s="16"/>
      <c r="BE77" s="16"/>
      <c r="BF77" s="16"/>
      <c r="BQ77" s="16"/>
      <c r="BR77" s="16"/>
      <c r="BS77" s="14"/>
      <c r="BT77" s="14"/>
      <c r="BU77" s="14"/>
      <c r="BV77" s="14"/>
      <c r="BW77" s="14"/>
      <c r="BX77" s="14"/>
      <c r="BY77" s="14"/>
      <c r="BZ77" s="14"/>
      <c r="CA77" s="14"/>
      <c r="CB77" s="14"/>
      <c r="CC77" s="14"/>
      <c r="CD77" s="14"/>
      <c r="CE77" s="14"/>
    </row>
    <row r="78" spans="2:84">
      <c r="B78" s="33"/>
      <c r="C78" s="437"/>
      <c r="D78" s="33"/>
      <c r="E78" s="33"/>
      <c r="F78" s="33"/>
      <c r="J78" s="33"/>
      <c r="S78" s="16"/>
      <c r="W78" s="17"/>
      <c r="BB78" s="16"/>
      <c r="BC78" s="16"/>
      <c r="BE78" s="16"/>
      <c r="BF78" s="16"/>
      <c r="BQ78" s="16"/>
      <c r="BR78" s="16"/>
      <c r="BS78" s="14"/>
      <c r="BT78" s="14"/>
      <c r="BU78" s="14"/>
      <c r="BV78" s="14"/>
      <c r="BW78" s="14"/>
      <c r="BX78" s="14"/>
      <c r="BY78" s="14"/>
      <c r="BZ78" s="14"/>
      <c r="CA78" s="14"/>
      <c r="CB78" s="14"/>
      <c r="CC78" s="14"/>
      <c r="CD78" s="14"/>
      <c r="CE78" s="14"/>
    </row>
    <row r="79" spans="2:84">
      <c r="S79" s="16"/>
      <c r="W79" s="17"/>
      <c r="BB79" s="16"/>
      <c r="BC79" s="16"/>
      <c r="BE79" s="16"/>
      <c r="BF79" s="16"/>
      <c r="BQ79" s="16"/>
      <c r="BR79" s="16"/>
      <c r="BS79" s="14"/>
      <c r="BT79" s="14"/>
      <c r="BU79" s="14"/>
      <c r="BV79" s="14"/>
      <c r="BW79" s="14"/>
      <c r="BX79" s="14"/>
      <c r="BY79" s="14"/>
      <c r="BZ79" s="14"/>
      <c r="CA79" s="14"/>
      <c r="CB79" s="14"/>
      <c r="CC79" s="14"/>
      <c r="CD79" s="14"/>
      <c r="CE79" s="14"/>
    </row>
    <row r="80" spans="2:84">
      <c r="S80" s="16"/>
      <c r="W80" s="17"/>
      <c r="BB80" s="16"/>
      <c r="BC80" s="16"/>
      <c r="BE80" s="16"/>
      <c r="BF80" s="16"/>
      <c r="BQ80" s="16"/>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6"/>
      <c r="U81" s="16"/>
      <c r="V81" s="16"/>
      <c r="W81" s="17"/>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O81" s="16"/>
      <c r="BP81" s="16"/>
      <c r="BQ81" s="16"/>
      <c r="BR81" s="16"/>
    </row>
    <row r="82" spans="4:70" s="14" customFormat="1">
      <c r="D82" s="15"/>
      <c r="E82" s="16"/>
      <c r="F82" s="16"/>
      <c r="G82" s="16"/>
      <c r="H82" s="16"/>
      <c r="I82" s="16"/>
      <c r="J82" s="16"/>
      <c r="K82" s="16"/>
      <c r="L82" s="16"/>
      <c r="M82" s="16"/>
      <c r="N82" s="16"/>
      <c r="O82" s="16"/>
      <c r="P82" s="16"/>
      <c r="Q82" s="16"/>
      <c r="R82" s="16"/>
      <c r="S82" s="16"/>
      <c r="T82" s="16"/>
      <c r="U82" s="16"/>
      <c r="V82" s="16"/>
      <c r="W82" s="17"/>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O82" s="16"/>
      <c r="BP82" s="16"/>
      <c r="BQ82" s="16"/>
      <c r="BR82" s="16"/>
    </row>
    <row r="83" spans="4:70" s="14" customFormat="1">
      <c r="D83" s="15"/>
      <c r="E83" s="16"/>
      <c r="F83" s="16"/>
      <c r="G83" s="16"/>
      <c r="H83" s="16"/>
      <c r="I83" s="16"/>
      <c r="J83" s="16"/>
      <c r="K83" s="16"/>
      <c r="L83" s="16"/>
      <c r="M83" s="16"/>
      <c r="N83" s="16"/>
      <c r="O83" s="16"/>
      <c r="P83" s="16"/>
      <c r="Q83" s="16"/>
      <c r="R83" s="16"/>
      <c r="S83" s="16"/>
      <c r="T83" s="16"/>
      <c r="U83" s="16"/>
      <c r="V83" s="16"/>
      <c r="W83" s="17"/>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O83" s="16"/>
      <c r="BP83" s="16"/>
      <c r="BQ83" s="16"/>
      <c r="BR83" s="16"/>
    </row>
    <row r="84" spans="4:70" s="14" customFormat="1">
      <c r="D84" s="15"/>
      <c r="E84" s="16"/>
      <c r="F84" s="16"/>
      <c r="G84" s="16"/>
      <c r="H84" s="16"/>
      <c r="I84" s="16"/>
      <c r="J84" s="16"/>
      <c r="K84" s="16"/>
      <c r="L84" s="16"/>
      <c r="M84" s="16"/>
      <c r="N84" s="16"/>
      <c r="O84" s="16"/>
      <c r="P84" s="16"/>
      <c r="Q84" s="16"/>
      <c r="R84" s="16"/>
      <c r="S84" s="16"/>
      <c r="T84" s="16"/>
      <c r="U84" s="16"/>
      <c r="V84" s="16"/>
      <c r="W84" s="17"/>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O84" s="16"/>
      <c r="BP84" s="16"/>
      <c r="BQ84" s="16"/>
      <c r="BR84" s="16"/>
    </row>
    <row r="85" spans="4:70" s="14" customFormat="1">
      <c r="D85" s="15"/>
      <c r="E85" s="16"/>
      <c r="F85" s="16"/>
      <c r="G85" s="16"/>
      <c r="H85" s="16"/>
      <c r="I85" s="16"/>
      <c r="J85" s="16"/>
      <c r="K85" s="16"/>
      <c r="L85" s="16"/>
      <c r="M85" s="16"/>
      <c r="N85" s="16"/>
      <c r="O85" s="16"/>
      <c r="P85" s="16"/>
      <c r="Q85" s="16"/>
      <c r="R85" s="16"/>
      <c r="S85" s="16"/>
      <c r="T85" s="16"/>
      <c r="U85" s="16"/>
      <c r="V85" s="16"/>
      <c r="W85" s="17"/>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O85" s="16"/>
      <c r="BP85" s="16"/>
      <c r="BQ85" s="16"/>
      <c r="BR85" s="16"/>
    </row>
    <row r="86" spans="4:70" s="14" customFormat="1">
      <c r="D86" s="15"/>
      <c r="E86" s="16"/>
      <c r="F86" s="16"/>
      <c r="G86" s="16"/>
      <c r="H86" s="16"/>
      <c r="I86" s="16"/>
      <c r="J86" s="16"/>
      <c r="K86" s="16"/>
      <c r="L86" s="16"/>
      <c r="M86" s="16"/>
      <c r="N86" s="16"/>
      <c r="O86" s="16"/>
      <c r="P86" s="16"/>
      <c r="Q86" s="16"/>
      <c r="R86" s="16"/>
      <c r="S86" s="16"/>
      <c r="T86" s="16"/>
      <c r="U86" s="16"/>
      <c r="V86" s="16"/>
      <c r="W86" s="17"/>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O86" s="16"/>
      <c r="BP86" s="16"/>
      <c r="BQ86" s="16"/>
      <c r="BR86" s="16"/>
    </row>
    <row r="87" spans="4:70" s="14" customFormat="1">
      <c r="D87" s="15"/>
      <c r="E87" s="16"/>
      <c r="F87" s="16"/>
      <c r="G87" s="16"/>
      <c r="H87" s="16"/>
      <c r="I87" s="16"/>
      <c r="J87" s="16"/>
      <c r="K87" s="16"/>
      <c r="L87" s="16"/>
      <c r="M87" s="16"/>
      <c r="N87" s="16"/>
      <c r="O87" s="16"/>
      <c r="P87" s="16"/>
      <c r="Q87" s="16"/>
      <c r="R87" s="16"/>
      <c r="S87" s="16"/>
      <c r="T87" s="16"/>
      <c r="U87" s="16"/>
      <c r="V87" s="16"/>
      <c r="W87" s="17"/>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O87" s="16"/>
      <c r="BP87" s="16"/>
      <c r="BQ87" s="16"/>
      <c r="BR87" s="16"/>
    </row>
    <row r="88" spans="4:70" s="14" customFormat="1">
      <c r="D88" s="15"/>
      <c r="E88" s="16"/>
      <c r="F88" s="16"/>
      <c r="G88" s="16"/>
      <c r="H88" s="16"/>
      <c r="I88" s="16"/>
      <c r="J88" s="16"/>
      <c r="K88" s="16"/>
      <c r="L88" s="16"/>
      <c r="M88" s="16"/>
      <c r="N88" s="16"/>
      <c r="O88" s="16"/>
      <c r="P88" s="16"/>
      <c r="Q88" s="16"/>
      <c r="R88" s="16"/>
      <c r="S88" s="16"/>
      <c r="T88" s="16"/>
      <c r="U88" s="16"/>
      <c r="V88" s="16"/>
      <c r="W88" s="17"/>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O88" s="16"/>
      <c r="BP88" s="16"/>
      <c r="BQ88" s="16"/>
      <c r="BR88" s="16"/>
    </row>
    <row r="89" spans="4:70" s="14" customFormat="1">
      <c r="D89" s="15"/>
      <c r="E89" s="16"/>
      <c r="F89" s="16"/>
      <c r="G89" s="16"/>
      <c r="H89" s="16"/>
      <c r="I89" s="16"/>
      <c r="J89" s="16"/>
      <c r="K89" s="16"/>
      <c r="L89" s="16"/>
      <c r="M89" s="16"/>
      <c r="N89" s="16"/>
      <c r="O89" s="16"/>
      <c r="P89" s="16"/>
      <c r="Q89" s="16"/>
      <c r="R89" s="16"/>
      <c r="S89" s="16"/>
      <c r="T89" s="16"/>
      <c r="U89" s="16"/>
      <c r="V89" s="16"/>
      <c r="W89" s="17"/>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O89" s="16"/>
      <c r="BP89" s="16"/>
      <c r="BQ89" s="16"/>
      <c r="BR89" s="16"/>
    </row>
    <row r="90" spans="4:70" s="14" customFormat="1">
      <c r="D90" s="15"/>
      <c r="E90" s="16"/>
      <c r="F90" s="16"/>
      <c r="G90" s="16"/>
      <c r="H90" s="16"/>
      <c r="I90" s="16"/>
      <c r="J90" s="16"/>
      <c r="K90" s="16"/>
      <c r="L90" s="16"/>
      <c r="M90" s="16"/>
      <c r="N90" s="16"/>
      <c r="O90" s="16"/>
      <c r="P90" s="16"/>
      <c r="Q90" s="16"/>
      <c r="R90" s="16"/>
      <c r="S90" s="16"/>
      <c r="T90" s="16"/>
      <c r="U90" s="16"/>
      <c r="V90" s="16"/>
      <c r="W90" s="17"/>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O90" s="16"/>
      <c r="BP90" s="16"/>
      <c r="BQ90" s="16"/>
      <c r="BR90" s="16"/>
    </row>
    <row r="91" spans="4:70" s="14" customFormat="1">
      <c r="D91" s="15"/>
      <c r="E91" s="16"/>
      <c r="F91" s="16"/>
      <c r="G91" s="16"/>
      <c r="H91" s="16"/>
      <c r="I91" s="16"/>
      <c r="J91" s="16"/>
      <c r="K91" s="16"/>
      <c r="L91" s="16"/>
      <c r="M91" s="16"/>
      <c r="N91" s="16"/>
      <c r="O91" s="16"/>
      <c r="P91" s="16"/>
      <c r="Q91" s="16"/>
      <c r="R91" s="16"/>
      <c r="S91" s="16"/>
      <c r="T91" s="16"/>
      <c r="U91" s="16"/>
      <c r="V91" s="16"/>
      <c r="W91" s="17"/>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O91" s="16"/>
      <c r="BP91" s="16"/>
      <c r="BQ91" s="16"/>
      <c r="BR91" s="16"/>
    </row>
    <row r="92" spans="4:70" s="14" customFormat="1">
      <c r="D92" s="15"/>
      <c r="E92" s="16"/>
      <c r="F92" s="16"/>
      <c r="G92" s="16"/>
      <c r="H92" s="16"/>
      <c r="I92" s="16"/>
      <c r="J92" s="16"/>
      <c r="K92" s="16"/>
      <c r="L92" s="16"/>
      <c r="M92" s="16"/>
      <c r="N92" s="16"/>
      <c r="O92" s="16"/>
      <c r="P92" s="16"/>
      <c r="Q92" s="16"/>
      <c r="R92" s="16"/>
      <c r="S92" s="16"/>
      <c r="T92" s="16"/>
      <c r="U92" s="16"/>
      <c r="V92" s="16"/>
      <c r="W92" s="17"/>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O92" s="16"/>
      <c r="BP92" s="16"/>
      <c r="BQ92" s="16"/>
      <c r="BR92" s="16"/>
    </row>
    <row r="93" spans="4:70" s="14" customFormat="1">
      <c r="D93" s="15"/>
      <c r="E93" s="16"/>
      <c r="F93" s="16"/>
      <c r="G93" s="16"/>
      <c r="H93" s="16"/>
      <c r="I93" s="16"/>
      <c r="J93" s="16"/>
      <c r="K93" s="16"/>
      <c r="L93" s="16"/>
      <c r="M93" s="16"/>
      <c r="N93" s="16"/>
      <c r="O93" s="16"/>
      <c r="P93" s="16"/>
      <c r="Q93" s="16"/>
      <c r="R93" s="16"/>
      <c r="S93" s="16"/>
      <c r="T93" s="16"/>
      <c r="U93" s="16"/>
      <c r="V93" s="16"/>
      <c r="W93" s="17"/>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O93" s="16"/>
      <c r="BP93" s="16"/>
      <c r="BQ93" s="16"/>
      <c r="BR93" s="16"/>
    </row>
    <row r="94" spans="4:70" s="14" customFormat="1">
      <c r="D94" s="15"/>
      <c r="E94" s="16"/>
      <c r="F94" s="16"/>
      <c r="G94" s="16"/>
      <c r="H94" s="16"/>
      <c r="I94" s="16"/>
      <c r="J94" s="16"/>
      <c r="K94" s="16"/>
      <c r="L94" s="16"/>
      <c r="M94" s="16"/>
      <c r="N94" s="16"/>
      <c r="O94" s="16"/>
      <c r="P94" s="16"/>
      <c r="Q94" s="16"/>
      <c r="R94" s="16"/>
      <c r="S94" s="16"/>
      <c r="T94" s="16"/>
      <c r="U94" s="16"/>
      <c r="V94" s="16"/>
      <c r="W94" s="17"/>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O94" s="16"/>
      <c r="BP94" s="16"/>
      <c r="BQ94" s="16"/>
      <c r="BR94" s="16"/>
    </row>
    <row r="95" spans="4:70" s="14" customFormat="1">
      <c r="D95" s="15"/>
      <c r="E95" s="16"/>
      <c r="F95" s="16"/>
      <c r="G95" s="16"/>
      <c r="H95" s="16"/>
      <c r="I95" s="16"/>
      <c r="J95" s="16"/>
      <c r="K95" s="16"/>
      <c r="L95" s="16"/>
      <c r="M95" s="16"/>
      <c r="N95" s="16"/>
      <c r="O95" s="16"/>
      <c r="P95" s="16"/>
      <c r="Q95" s="16"/>
      <c r="R95" s="16"/>
      <c r="S95" s="16"/>
      <c r="T95" s="16"/>
      <c r="U95" s="16"/>
      <c r="V95" s="16"/>
      <c r="W95" s="17"/>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O95" s="16"/>
      <c r="BP95" s="16"/>
      <c r="BQ95" s="16"/>
      <c r="BR95" s="16"/>
    </row>
    <row r="96" spans="4:70" s="14" customFormat="1">
      <c r="D96" s="15"/>
      <c r="E96" s="16"/>
      <c r="F96" s="16"/>
      <c r="G96" s="16"/>
      <c r="H96" s="16"/>
      <c r="I96" s="16"/>
      <c r="J96" s="16"/>
      <c r="K96" s="16"/>
      <c r="L96" s="16"/>
      <c r="M96" s="16"/>
      <c r="N96" s="16"/>
      <c r="O96" s="16"/>
      <c r="P96" s="16"/>
      <c r="Q96" s="16"/>
      <c r="R96" s="16"/>
      <c r="S96" s="16"/>
      <c r="T96" s="16"/>
      <c r="U96" s="16"/>
      <c r="V96" s="16"/>
      <c r="W96" s="17"/>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O96" s="16"/>
      <c r="BP96" s="16"/>
      <c r="BQ96" s="16"/>
      <c r="BR96" s="16"/>
    </row>
    <row r="97" spans="4:70" s="14" customFormat="1">
      <c r="D97" s="15"/>
      <c r="E97" s="16"/>
      <c r="F97" s="16"/>
      <c r="G97" s="16"/>
      <c r="H97" s="16"/>
      <c r="I97" s="16"/>
      <c r="J97" s="16"/>
      <c r="K97" s="16"/>
      <c r="L97" s="16"/>
      <c r="M97" s="16"/>
      <c r="N97" s="16"/>
      <c r="O97" s="16"/>
      <c r="P97" s="16"/>
      <c r="Q97" s="16"/>
      <c r="R97" s="16"/>
      <c r="S97" s="16"/>
      <c r="T97" s="16"/>
      <c r="U97" s="16"/>
      <c r="V97" s="16"/>
      <c r="W97" s="17"/>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O97" s="16"/>
      <c r="BP97" s="16"/>
      <c r="BQ97" s="16"/>
      <c r="BR97" s="16"/>
    </row>
    <row r="98" spans="4:70" s="14" customFormat="1">
      <c r="D98" s="15"/>
      <c r="E98" s="16"/>
      <c r="F98" s="16"/>
      <c r="G98" s="16"/>
      <c r="H98" s="16"/>
      <c r="I98" s="16"/>
      <c r="J98" s="16"/>
      <c r="K98" s="16"/>
      <c r="L98" s="16"/>
      <c r="M98" s="16"/>
      <c r="N98" s="16"/>
      <c r="O98" s="16"/>
      <c r="P98" s="16"/>
      <c r="Q98" s="16"/>
      <c r="R98" s="16"/>
      <c r="S98" s="16"/>
      <c r="T98" s="16"/>
      <c r="U98" s="16"/>
      <c r="V98" s="16"/>
      <c r="W98" s="17"/>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O98" s="16"/>
      <c r="BP98" s="16"/>
      <c r="BQ98" s="16"/>
      <c r="BR98" s="16"/>
    </row>
    <row r="99" spans="4:70" s="14" customFormat="1">
      <c r="D99" s="15"/>
      <c r="E99" s="16"/>
      <c r="F99" s="16"/>
      <c r="G99" s="16"/>
      <c r="H99" s="16"/>
      <c r="I99" s="16"/>
      <c r="J99" s="16"/>
      <c r="K99" s="16"/>
      <c r="L99" s="16"/>
      <c r="M99" s="16"/>
      <c r="N99" s="16"/>
      <c r="O99" s="16"/>
      <c r="P99" s="16"/>
      <c r="Q99" s="16"/>
      <c r="R99" s="16"/>
      <c r="S99" s="16"/>
      <c r="T99" s="16"/>
      <c r="U99" s="16"/>
      <c r="V99" s="16"/>
      <c r="W99" s="17"/>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O99" s="16"/>
      <c r="BP99" s="16"/>
      <c r="BQ99" s="16"/>
      <c r="BR99" s="16"/>
    </row>
    <row r="100" spans="4:70" s="14" customFormat="1">
      <c r="D100" s="15"/>
      <c r="E100" s="16"/>
      <c r="F100" s="16"/>
      <c r="G100" s="16"/>
      <c r="H100" s="16"/>
      <c r="I100" s="16"/>
      <c r="J100" s="16"/>
      <c r="K100" s="16"/>
      <c r="L100" s="16"/>
      <c r="M100" s="16"/>
      <c r="N100" s="16"/>
      <c r="O100" s="16"/>
      <c r="P100" s="16"/>
      <c r="Q100" s="16"/>
      <c r="R100" s="16"/>
      <c r="S100" s="16"/>
      <c r="T100" s="16"/>
      <c r="U100" s="16"/>
      <c r="V100" s="16"/>
      <c r="W100" s="17"/>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O100" s="16"/>
      <c r="BP100" s="16"/>
      <c r="BQ100" s="16"/>
      <c r="BR100" s="16"/>
    </row>
    <row r="101" spans="4:70" s="14" customFormat="1">
      <c r="D101" s="15"/>
      <c r="E101" s="16"/>
      <c r="F101" s="16"/>
      <c r="G101" s="16"/>
      <c r="H101" s="16"/>
      <c r="I101" s="16"/>
      <c r="J101" s="16"/>
      <c r="K101" s="16"/>
      <c r="L101" s="16"/>
      <c r="M101" s="16"/>
      <c r="N101" s="16"/>
      <c r="O101" s="16"/>
      <c r="P101" s="16"/>
      <c r="Q101" s="16"/>
      <c r="R101" s="16"/>
      <c r="S101" s="16"/>
      <c r="T101" s="16"/>
      <c r="U101" s="16"/>
      <c r="V101" s="16"/>
      <c r="W101" s="17"/>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O101" s="16"/>
      <c r="BP101" s="16"/>
      <c r="BQ101" s="16"/>
      <c r="BR101" s="16"/>
    </row>
    <row r="102" spans="4:70" s="14" customFormat="1">
      <c r="D102" s="15"/>
      <c r="E102" s="16"/>
      <c r="F102" s="16"/>
      <c r="G102" s="16"/>
      <c r="H102" s="16"/>
      <c r="I102" s="16"/>
      <c r="J102" s="16"/>
      <c r="K102" s="16"/>
      <c r="L102" s="16"/>
      <c r="M102" s="16"/>
      <c r="N102" s="16"/>
      <c r="O102" s="16"/>
      <c r="P102" s="16"/>
      <c r="Q102" s="16"/>
      <c r="R102" s="16"/>
      <c r="S102" s="16"/>
      <c r="T102" s="16"/>
      <c r="U102" s="16"/>
      <c r="V102" s="16"/>
      <c r="W102" s="17"/>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O102" s="16"/>
      <c r="BP102" s="16"/>
      <c r="BQ102" s="16"/>
      <c r="BR102" s="16"/>
    </row>
    <row r="103" spans="4:70" s="14" customFormat="1">
      <c r="D103" s="15"/>
      <c r="E103" s="16"/>
      <c r="F103" s="16"/>
      <c r="G103" s="16"/>
      <c r="H103" s="16"/>
      <c r="I103" s="16"/>
      <c r="J103" s="16"/>
      <c r="K103" s="16"/>
      <c r="L103" s="16"/>
      <c r="M103" s="16"/>
      <c r="N103" s="16"/>
      <c r="O103" s="16"/>
      <c r="P103" s="16"/>
      <c r="Q103" s="16"/>
      <c r="R103" s="16"/>
      <c r="S103" s="16"/>
      <c r="T103" s="16"/>
      <c r="U103" s="16"/>
      <c r="V103" s="16"/>
      <c r="W103" s="17"/>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O103" s="16"/>
      <c r="BP103" s="16"/>
      <c r="BQ103" s="16"/>
      <c r="BR103" s="16"/>
    </row>
    <row r="104" spans="4:70" s="14" customFormat="1">
      <c r="D104" s="15"/>
      <c r="E104" s="16"/>
      <c r="F104" s="16"/>
      <c r="G104" s="16"/>
      <c r="H104" s="16"/>
      <c r="I104" s="16"/>
      <c r="J104" s="16"/>
      <c r="K104" s="16"/>
      <c r="L104" s="16"/>
      <c r="M104" s="16"/>
      <c r="N104" s="16"/>
      <c r="O104" s="16"/>
      <c r="P104" s="16"/>
      <c r="Q104" s="16"/>
      <c r="R104" s="16"/>
      <c r="S104" s="16"/>
      <c r="T104" s="16"/>
      <c r="U104" s="16"/>
      <c r="V104" s="16"/>
      <c r="W104" s="17"/>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O104" s="16"/>
      <c r="BP104" s="16"/>
      <c r="BQ104" s="16"/>
      <c r="BR104" s="16"/>
    </row>
    <row r="105" spans="4:70" s="14" customFormat="1">
      <c r="D105" s="15"/>
      <c r="E105" s="16"/>
      <c r="F105" s="16"/>
      <c r="G105" s="16"/>
      <c r="H105" s="16"/>
      <c r="I105" s="16"/>
      <c r="J105" s="16"/>
      <c r="K105" s="16"/>
      <c r="L105" s="16"/>
      <c r="M105" s="16"/>
      <c r="N105" s="16"/>
      <c r="O105" s="16"/>
      <c r="P105" s="16"/>
      <c r="Q105" s="16"/>
      <c r="R105" s="16"/>
      <c r="S105" s="16"/>
      <c r="T105" s="16"/>
      <c r="U105" s="16"/>
      <c r="V105" s="16"/>
      <c r="W105" s="17"/>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O105" s="16"/>
      <c r="BP105" s="16"/>
      <c r="BQ105" s="16"/>
      <c r="BR105" s="16"/>
    </row>
    <row r="106" spans="4:70" s="14" customFormat="1">
      <c r="D106" s="15"/>
      <c r="E106" s="16"/>
      <c r="F106" s="16"/>
      <c r="G106" s="16"/>
      <c r="H106" s="16"/>
      <c r="I106" s="16"/>
      <c r="J106" s="16"/>
      <c r="K106" s="16"/>
      <c r="L106" s="16"/>
      <c r="M106" s="16"/>
      <c r="N106" s="16"/>
      <c r="O106" s="16"/>
      <c r="P106" s="16"/>
      <c r="Q106" s="16"/>
      <c r="R106" s="16"/>
      <c r="S106" s="16"/>
      <c r="T106" s="16"/>
      <c r="U106" s="16"/>
      <c r="V106" s="16"/>
      <c r="W106" s="17"/>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O106" s="16"/>
      <c r="BP106" s="16"/>
      <c r="BQ106" s="16"/>
      <c r="BR106" s="16"/>
    </row>
    <row r="107" spans="4:70" s="14" customFormat="1">
      <c r="D107" s="15"/>
      <c r="E107" s="16"/>
      <c r="F107" s="16"/>
      <c r="G107" s="16"/>
      <c r="H107" s="16"/>
      <c r="I107" s="16"/>
      <c r="J107" s="16"/>
      <c r="K107" s="16"/>
      <c r="L107" s="16"/>
      <c r="M107" s="16"/>
      <c r="N107" s="16"/>
      <c r="O107" s="16"/>
      <c r="P107" s="16"/>
      <c r="Q107" s="16"/>
      <c r="R107" s="16"/>
      <c r="S107" s="16"/>
      <c r="T107" s="16"/>
      <c r="U107" s="16"/>
      <c r="V107" s="16"/>
      <c r="W107" s="17"/>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O107" s="16"/>
      <c r="BP107" s="16"/>
      <c r="BQ107" s="16"/>
      <c r="BR107" s="16"/>
    </row>
    <row r="108" spans="4:70" s="14" customFormat="1">
      <c r="D108" s="15"/>
      <c r="E108" s="16"/>
      <c r="F108" s="16"/>
      <c r="G108" s="16"/>
      <c r="H108" s="16"/>
      <c r="I108" s="16"/>
      <c r="J108" s="16"/>
      <c r="K108" s="16"/>
      <c r="L108" s="16"/>
      <c r="M108" s="16"/>
      <c r="N108" s="16"/>
      <c r="O108" s="16"/>
      <c r="P108" s="16"/>
      <c r="Q108" s="16"/>
      <c r="R108" s="16"/>
      <c r="S108" s="16"/>
      <c r="T108" s="16"/>
      <c r="U108" s="16"/>
      <c r="V108" s="16"/>
      <c r="W108" s="17"/>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O108" s="16"/>
      <c r="BP108" s="16"/>
      <c r="BQ108" s="16"/>
      <c r="BR108" s="16"/>
    </row>
    <row r="109" spans="4:70" s="14" customFormat="1">
      <c r="D109" s="15"/>
      <c r="E109" s="16"/>
      <c r="F109" s="16"/>
      <c r="G109" s="16"/>
      <c r="H109" s="16"/>
      <c r="I109" s="16"/>
      <c r="J109" s="16"/>
      <c r="K109" s="16"/>
      <c r="L109" s="16"/>
      <c r="M109" s="16"/>
      <c r="N109" s="16"/>
      <c r="O109" s="16"/>
      <c r="P109" s="16"/>
      <c r="Q109" s="16"/>
      <c r="R109" s="16"/>
      <c r="S109" s="16"/>
      <c r="T109" s="16"/>
      <c r="U109" s="16"/>
      <c r="V109" s="16"/>
      <c r="W109" s="17"/>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O109" s="16"/>
      <c r="BP109" s="16"/>
      <c r="BQ109" s="16"/>
      <c r="BR109" s="16"/>
    </row>
    <row r="110" spans="4:70" s="14" customFormat="1">
      <c r="D110" s="15"/>
      <c r="E110" s="16"/>
      <c r="F110" s="16"/>
      <c r="G110" s="16"/>
      <c r="H110" s="16"/>
      <c r="I110" s="16"/>
      <c r="J110" s="16"/>
      <c r="K110" s="16"/>
      <c r="L110" s="16"/>
      <c r="M110" s="16"/>
      <c r="N110" s="16"/>
      <c r="O110" s="16"/>
      <c r="P110" s="16"/>
      <c r="Q110" s="16"/>
      <c r="R110" s="16"/>
      <c r="S110" s="16"/>
      <c r="T110" s="16"/>
      <c r="U110" s="16"/>
      <c r="V110" s="16"/>
      <c r="W110" s="17"/>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O110" s="16"/>
      <c r="BP110" s="16"/>
      <c r="BQ110" s="16"/>
      <c r="BR110" s="16"/>
    </row>
    <row r="111" spans="4:70" s="14" customFormat="1">
      <c r="D111" s="15"/>
      <c r="E111" s="16"/>
      <c r="F111" s="16"/>
      <c r="G111" s="16"/>
      <c r="H111" s="16"/>
      <c r="I111" s="16"/>
      <c r="J111" s="16"/>
      <c r="K111" s="16"/>
      <c r="L111" s="16"/>
      <c r="M111" s="16"/>
      <c r="N111" s="16"/>
      <c r="O111" s="16"/>
      <c r="P111" s="16"/>
      <c r="Q111" s="16"/>
      <c r="R111" s="16"/>
      <c r="S111" s="16"/>
      <c r="T111" s="16"/>
      <c r="U111" s="16"/>
      <c r="V111" s="16"/>
      <c r="W111" s="17"/>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O111" s="16"/>
      <c r="BP111" s="16"/>
      <c r="BQ111" s="16"/>
      <c r="BR111" s="16"/>
    </row>
    <row r="112" spans="4:70" s="14" customFormat="1">
      <c r="D112" s="15"/>
      <c r="E112" s="16"/>
      <c r="F112" s="16"/>
      <c r="G112" s="16"/>
      <c r="H112" s="16"/>
      <c r="I112" s="16"/>
      <c r="J112" s="16"/>
      <c r="K112" s="16"/>
      <c r="L112" s="16"/>
      <c r="M112" s="16"/>
      <c r="N112" s="16"/>
      <c r="O112" s="16"/>
      <c r="P112" s="16"/>
      <c r="Q112" s="16"/>
      <c r="R112" s="16"/>
      <c r="S112" s="16"/>
      <c r="T112" s="16"/>
      <c r="U112" s="16"/>
      <c r="V112" s="16"/>
      <c r="W112" s="17"/>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O112" s="16"/>
      <c r="BP112" s="16"/>
      <c r="BQ112" s="16"/>
      <c r="BR112" s="16"/>
    </row>
    <row r="113" spans="19:83">
      <c r="S113" s="16"/>
      <c r="W113" s="17"/>
      <c r="BB113" s="16"/>
      <c r="BC113" s="16"/>
      <c r="BE113" s="16"/>
      <c r="BF113" s="16"/>
      <c r="BQ113" s="16"/>
      <c r="BR113" s="16"/>
      <c r="BS113" s="14"/>
      <c r="BT113" s="14"/>
      <c r="BU113" s="14"/>
      <c r="BV113" s="14"/>
      <c r="BW113" s="14"/>
      <c r="BX113" s="14"/>
      <c r="BY113" s="14"/>
      <c r="BZ113" s="14"/>
      <c r="CA113" s="14"/>
      <c r="CB113" s="14"/>
      <c r="CC113" s="14"/>
      <c r="CD113" s="14"/>
      <c r="CE113" s="14"/>
    </row>
    <row r="114" spans="19:83">
      <c r="S114" s="16"/>
      <c r="W114" s="17"/>
      <c r="BB114" s="16"/>
      <c r="BC114" s="16"/>
      <c r="BE114" s="16"/>
      <c r="BF114" s="16"/>
      <c r="BQ114" s="16"/>
      <c r="BR114" s="16"/>
      <c r="BS114" s="14"/>
      <c r="BT114" s="14"/>
      <c r="BU114" s="14"/>
      <c r="BV114" s="14"/>
      <c r="BW114" s="14"/>
      <c r="BX114" s="14"/>
      <c r="BY114" s="14"/>
      <c r="BZ114" s="14"/>
      <c r="CA114" s="14"/>
      <c r="CB114" s="14"/>
      <c r="CC114" s="14"/>
      <c r="CD114" s="14"/>
      <c r="CE114" s="14"/>
    </row>
    <row r="115" spans="19:83">
      <c r="S115" s="16"/>
      <c r="W115" s="17"/>
      <c r="BB115" s="16"/>
      <c r="BC115" s="16"/>
      <c r="BE115" s="16"/>
      <c r="BF115" s="16"/>
      <c r="BQ115" s="16"/>
      <c r="BR115" s="16"/>
      <c r="BS115" s="14"/>
      <c r="BT115" s="14"/>
      <c r="BU115" s="14"/>
      <c r="BV115" s="14"/>
      <c r="BW115" s="14"/>
      <c r="BX115" s="14"/>
      <c r="BY115" s="14"/>
      <c r="BZ115" s="14"/>
      <c r="CA115" s="14"/>
      <c r="CB115" s="14"/>
      <c r="CC115" s="14"/>
      <c r="CD115" s="14"/>
      <c r="CE115" s="14"/>
    </row>
    <row r="116" spans="19:83">
      <c r="S116" s="16"/>
      <c r="W116" s="17"/>
      <c r="BB116" s="16"/>
      <c r="BC116" s="16"/>
      <c r="BE116" s="16"/>
      <c r="BF116" s="16"/>
      <c r="BQ116" s="16"/>
      <c r="BR116" s="16"/>
      <c r="BS116" s="14"/>
      <c r="BT116" s="14"/>
      <c r="BU116" s="14"/>
      <c r="BV116" s="14"/>
      <c r="BW116" s="14"/>
      <c r="BX116" s="14"/>
      <c r="BY116" s="14"/>
      <c r="BZ116" s="14"/>
      <c r="CA116" s="14"/>
      <c r="CB116" s="14"/>
      <c r="CC116" s="14"/>
      <c r="CD116" s="14"/>
      <c r="CE116" s="14"/>
    </row>
    <row r="117" spans="19:83">
      <c r="S117" s="16"/>
      <c r="W117" s="17"/>
      <c r="BB117" s="16"/>
      <c r="BC117" s="16"/>
      <c r="BE117" s="16"/>
      <c r="BF117" s="16"/>
      <c r="BQ117" s="16"/>
      <c r="BR117" s="16"/>
      <c r="BS117" s="14"/>
      <c r="BT117" s="14"/>
      <c r="BU117" s="14"/>
      <c r="BV117" s="14"/>
      <c r="BW117" s="14"/>
      <c r="BX117" s="14"/>
      <c r="BY117" s="14"/>
      <c r="BZ117" s="14"/>
      <c r="CA117" s="14"/>
      <c r="CB117" s="14"/>
      <c r="CC117" s="14"/>
      <c r="CD117" s="14"/>
      <c r="CE117" s="14"/>
    </row>
    <row r="118" spans="19:83">
      <c r="S118" s="16"/>
      <c r="W118" s="17"/>
      <c r="BB118" s="16"/>
      <c r="BC118" s="16"/>
      <c r="BE118" s="16"/>
      <c r="BF118" s="16"/>
      <c r="BQ118" s="16"/>
      <c r="BR118" s="16"/>
      <c r="BS118" s="14"/>
      <c r="BT118" s="14"/>
      <c r="BU118" s="14"/>
      <c r="BV118" s="14"/>
      <c r="BW118" s="14"/>
      <c r="BX118" s="14"/>
      <c r="BY118" s="14"/>
      <c r="BZ118" s="14"/>
      <c r="CA118" s="14"/>
      <c r="CB118" s="14"/>
      <c r="CC118" s="14"/>
      <c r="CD118" s="14"/>
      <c r="CE118" s="14"/>
    </row>
    <row r="119" spans="19:83">
      <c r="S119" s="16"/>
      <c r="W119" s="17"/>
      <c r="BB119" s="16"/>
      <c r="BC119" s="16"/>
      <c r="BE119" s="16"/>
      <c r="BF119" s="16"/>
      <c r="BQ119" s="16"/>
      <c r="BR119" s="16"/>
      <c r="BS119" s="14"/>
      <c r="BT119" s="14"/>
      <c r="BU119" s="14"/>
      <c r="BV119" s="14"/>
      <c r="BW119" s="14"/>
      <c r="BX119" s="14"/>
      <c r="BY119" s="14"/>
      <c r="BZ119" s="14"/>
      <c r="CA119" s="14"/>
      <c r="CB119" s="14"/>
      <c r="CC119" s="14"/>
      <c r="CD119" s="14"/>
      <c r="CE119" s="14"/>
    </row>
    <row r="120" spans="19:83">
      <c r="S120" s="16"/>
      <c r="W120" s="17"/>
      <c r="BB120" s="16"/>
      <c r="BC120" s="16"/>
      <c r="BE120" s="16"/>
      <c r="BF120" s="16"/>
      <c r="BQ120" s="16"/>
      <c r="BR120" s="16"/>
      <c r="BS120" s="14"/>
      <c r="BT120" s="14"/>
      <c r="BU120" s="14"/>
      <c r="BV120" s="14"/>
      <c r="BW120" s="14"/>
      <c r="BX120" s="14"/>
      <c r="BY120" s="14"/>
      <c r="BZ120" s="14"/>
      <c r="CA120" s="14"/>
      <c r="CB120" s="14"/>
      <c r="CC120" s="14"/>
      <c r="CD120" s="14"/>
      <c r="CE120" s="14"/>
    </row>
    <row r="121" spans="19:83">
      <c r="S121" s="16"/>
      <c r="W121" s="17"/>
      <c r="BB121" s="16"/>
      <c r="BC121" s="16"/>
      <c r="BE121" s="16"/>
      <c r="BF121" s="16"/>
      <c r="BQ121" s="16"/>
      <c r="BR121" s="14"/>
      <c r="BS121" s="14"/>
      <c r="BT121" s="14"/>
      <c r="BU121" s="14"/>
      <c r="BV121" s="14"/>
      <c r="BW121" s="14"/>
      <c r="BX121" s="14"/>
      <c r="BY121" s="14"/>
      <c r="BZ121" s="14"/>
      <c r="CA121" s="14"/>
      <c r="CB121" s="14"/>
      <c r="CC121" s="14"/>
      <c r="CD121" s="14"/>
      <c r="CE121" s="14"/>
    </row>
    <row r="122" spans="19:83">
      <c r="S122" s="16"/>
      <c r="W122" s="17"/>
      <c r="BB122" s="16"/>
      <c r="BC122" s="16"/>
      <c r="BE122" s="16"/>
      <c r="BF122" s="16"/>
      <c r="BQ122" s="16"/>
      <c r="BR122" s="14"/>
      <c r="BS122" s="14"/>
      <c r="BT122" s="14"/>
      <c r="BU122" s="14"/>
      <c r="BV122" s="14"/>
      <c r="BW122" s="14"/>
      <c r="BX122" s="14"/>
      <c r="BY122" s="14"/>
      <c r="BZ122" s="14"/>
      <c r="CA122" s="14"/>
      <c r="CB122" s="14"/>
      <c r="CC122" s="14"/>
      <c r="CD122" s="14"/>
      <c r="CE122" s="14"/>
    </row>
    <row r="123" spans="19:83">
      <c r="S123" s="16"/>
      <c r="W123" s="17"/>
      <c r="BB123" s="16"/>
      <c r="BC123" s="16"/>
      <c r="BE123" s="16"/>
      <c r="BF123" s="16"/>
      <c r="BQ123" s="16"/>
      <c r="BR123" s="14"/>
      <c r="BS123" s="14"/>
      <c r="BT123" s="14"/>
      <c r="BU123" s="14"/>
      <c r="BV123" s="14"/>
      <c r="BW123" s="14"/>
      <c r="BX123" s="14"/>
      <c r="BY123" s="14"/>
      <c r="BZ123" s="14"/>
      <c r="CA123" s="14"/>
      <c r="CB123" s="14"/>
      <c r="CC123" s="14"/>
      <c r="CD123" s="14"/>
      <c r="CE123" s="14"/>
    </row>
    <row r="124" spans="19:83">
      <c r="BB124" s="16"/>
      <c r="BC124" s="16"/>
      <c r="BR124" s="14"/>
      <c r="BS124" s="14"/>
      <c r="BT124" s="14"/>
      <c r="BU124" s="14"/>
      <c r="BV124" s="14"/>
      <c r="BW124" s="14"/>
      <c r="BX124" s="14"/>
      <c r="BY124" s="14"/>
      <c r="BZ124" s="14"/>
      <c r="CA124" s="14"/>
      <c r="CB124" s="14"/>
      <c r="CC124" s="14"/>
      <c r="CD124" s="14"/>
      <c r="CE124" s="14"/>
    </row>
    <row r="125" spans="19:83">
      <c r="BB125" s="16"/>
      <c r="BC125" s="16"/>
      <c r="BR125" s="14"/>
      <c r="BS125" s="14"/>
      <c r="BT125" s="14"/>
      <c r="BU125" s="14"/>
      <c r="BV125" s="14"/>
      <c r="BW125" s="14"/>
      <c r="BX125" s="14"/>
      <c r="BY125" s="14"/>
      <c r="BZ125" s="14"/>
      <c r="CA125" s="14"/>
      <c r="CB125" s="14"/>
      <c r="CC125" s="14"/>
      <c r="CD125" s="14"/>
      <c r="CE125" s="14"/>
    </row>
    <row r="126" spans="19:83">
      <c r="BB126" s="16"/>
      <c r="BC126" s="16"/>
      <c r="BR126" s="14"/>
      <c r="BS126" s="14"/>
      <c r="BT126" s="14"/>
      <c r="BU126" s="14"/>
      <c r="BV126" s="14"/>
      <c r="BW126" s="14"/>
      <c r="BX126" s="14"/>
      <c r="BY126" s="14"/>
      <c r="BZ126" s="14"/>
      <c r="CA126" s="14"/>
      <c r="CB126" s="14"/>
      <c r="CC126" s="14"/>
      <c r="CD126" s="14"/>
      <c r="CE126" s="14"/>
    </row>
    <row r="127" spans="19:83">
      <c r="BB127" s="16"/>
      <c r="BC127" s="16"/>
      <c r="BR127" s="14"/>
      <c r="BS127" s="14"/>
      <c r="BT127" s="14"/>
      <c r="BU127" s="14"/>
      <c r="BV127" s="14"/>
      <c r="BW127" s="14"/>
      <c r="BX127" s="14"/>
      <c r="BY127" s="14"/>
      <c r="BZ127" s="14"/>
      <c r="CA127" s="14"/>
      <c r="CB127" s="14"/>
      <c r="CC127" s="14"/>
      <c r="CD127" s="14"/>
      <c r="CE127" s="14"/>
    </row>
    <row r="128" spans="19:83">
      <c r="BB128" s="16"/>
      <c r="BC128" s="16"/>
      <c r="BR128" s="14"/>
      <c r="BS128" s="14"/>
      <c r="BT128" s="14"/>
      <c r="BU128" s="14"/>
      <c r="BV128" s="14"/>
      <c r="BW128" s="14"/>
      <c r="BX128" s="14"/>
      <c r="BY128" s="14"/>
      <c r="BZ128" s="14"/>
      <c r="CA128" s="14"/>
      <c r="CB128" s="14"/>
      <c r="CC128" s="14"/>
      <c r="CD128" s="14"/>
      <c r="CE128" s="14"/>
    </row>
    <row r="129" spans="54:83">
      <c r="BB129" s="16"/>
      <c r="BC129" s="16"/>
      <c r="BR129" s="14"/>
      <c r="BS129" s="14"/>
      <c r="BT129" s="14"/>
      <c r="BU129" s="14"/>
      <c r="BV129" s="14"/>
      <c r="BW129" s="14"/>
      <c r="BX129" s="14"/>
      <c r="BY129" s="14"/>
      <c r="BZ129" s="14"/>
      <c r="CA129" s="14"/>
      <c r="CB129" s="14"/>
      <c r="CC129" s="14"/>
      <c r="CD129" s="14"/>
      <c r="CE129" s="14"/>
    </row>
    <row r="130" spans="54:83">
      <c r="BB130" s="16"/>
      <c r="BC130" s="16"/>
      <c r="BR130" s="14"/>
      <c r="BS130" s="14"/>
      <c r="BT130" s="14"/>
      <c r="BU130" s="14"/>
      <c r="BV130" s="14"/>
      <c r="BW130" s="14"/>
      <c r="BX130" s="14"/>
      <c r="BY130" s="14"/>
      <c r="BZ130" s="14"/>
      <c r="CA130" s="14"/>
      <c r="CB130" s="14"/>
      <c r="CC130" s="14"/>
      <c r="CD130" s="14"/>
      <c r="CE130" s="14"/>
    </row>
    <row r="131" spans="54:83">
      <c r="BB131" s="16"/>
      <c r="BC131" s="16"/>
      <c r="BR131" s="14"/>
      <c r="BS131" s="14"/>
      <c r="BT131" s="14"/>
      <c r="BU131" s="14"/>
      <c r="BV131" s="14"/>
      <c r="BW131" s="14"/>
      <c r="BX131" s="14"/>
      <c r="BY131" s="14"/>
      <c r="BZ131" s="14"/>
      <c r="CA131" s="14"/>
      <c r="CB131" s="14"/>
      <c r="CC131" s="14"/>
      <c r="CD131" s="14"/>
      <c r="CE131" s="14"/>
    </row>
    <row r="132" spans="54:83">
      <c r="BB132" s="16"/>
      <c r="BC132" s="16"/>
      <c r="BR132" s="14"/>
      <c r="BS132" s="14"/>
      <c r="BT132" s="14"/>
      <c r="BU132" s="14"/>
      <c r="BV132" s="14"/>
      <c r="BW132" s="14"/>
      <c r="BX132" s="14"/>
      <c r="BY132" s="14"/>
      <c r="BZ132" s="14"/>
      <c r="CA132" s="14"/>
      <c r="CB132" s="14"/>
      <c r="CC132" s="14"/>
      <c r="CD132" s="14"/>
      <c r="CE132" s="14"/>
    </row>
    <row r="133" spans="54:83">
      <c r="BB133" s="16"/>
      <c r="BC133" s="16"/>
      <c r="BR133" s="14"/>
      <c r="BS133" s="14"/>
      <c r="BT133" s="14"/>
      <c r="BU133" s="14"/>
      <c r="BV133" s="14"/>
      <c r="BW133" s="14"/>
      <c r="BX133" s="14"/>
      <c r="BY133" s="14"/>
      <c r="BZ133" s="14"/>
      <c r="CA133" s="14"/>
      <c r="CB133" s="14"/>
      <c r="CC133" s="14"/>
      <c r="CD133" s="14"/>
      <c r="CE133" s="14"/>
    </row>
    <row r="134" spans="54:83">
      <c r="BB134" s="16"/>
      <c r="BC134" s="16"/>
      <c r="BR134" s="14"/>
      <c r="BS134" s="14"/>
      <c r="BT134" s="14"/>
      <c r="BU134" s="14"/>
      <c r="BV134" s="14"/>
      <c r="BW134" s="14"/>
      <c r="BX134" s="14"/>
      <c r="BY134" s="14"/>
      <c r="BZ134" s="14"/>
      <c r="CA134" s="14"/>
      <c r="CB134" s="14"/>
      <c r="CC134" s="14"/>
      <c r="CD134" s="14"/>
      <c r="CE134" s="14"/>
    </row>
    <row r="135" spans="54:83">
      <c r="BB135" s="16"/>
      <c r="BC135" s="16"/>
      <c r="BR135" s="14"/>
      <c r="BS135" s="14"/>
      <c r="BT135" s="14"/>
      <c r="BU135" s="14"/>
      <c r="BV135" s="14"/>
      <c r="BW135" s="14"/>
      <c r="BX135" s="14"/>
      <c r="BY135" s="14"/>
      <c r="BZ135" s="14"/>
      <c r="CA135" s="14"/>
      <c r="CB135" s="14"/>
      <c r="CC135" s="14"/>
      <c r="CD135" s="14"/>
      <c r="CE135" s="14"/>
    </row>
    <row r="136" spans="54:83">
      <c r="BB136" s="16"/>
      <c r="BC136" s="16"/>
      <c r="BR136" s="14"/>
      <c r="BS136" s="14"/>
      <c r="BT136" s="14"/>
      <c r="BU136" s="14"/>
      <c r="BV136" s="14"/>
      <c r="BW136" s="14"/>
      <c r="BX136" s="14"/>
      <c r="BY136" s="14"/>
      <c r="BZ136" s="14"/>
      <c r="CA136" s="14"/>
      <c r="CB136" s="14"/>
      <c r="CC136" s="14"/>
      <c r="CD136" s="14"/>
      <c r="CE136" s="14"/>
    </row>
    <row r="137" spans="54:83">
      <c r="BB137" s="16"/>
      <c r="BC137" s="16"/>
      <c r="BR137" s="14"/>
      <c r="BS137" s="14"/>
      <c r="BT137" s="14"/>
      <c r="BU137" s="14"/>
      <c r="BV137" s="14"/>
      <c r="BW137" s="14"/>
      <c r="BX137" s="14"/>
      <c r="BY137" s="14"/>
      <c r="BZ137" s="14"/>
      <c r="CA137" s="14"/>
      <c r="CB137" s="14"/>
      <c r="CC137" s="14"/>
      <c r="CD137" s="14"/>
      <c r="CE137" s="14"/>
    </row>
    <row r="138" spans="54:83">
      <c r="BB138" s="16"/>
      <c r="BC138" s="16"/>
      <c r="BR138" s="14"/>
      <c r="BS138" s="14"/>
      <c r="BT138" s="14"/>
      <c r="BU138" s="14"/>
      <c r="BV138" s="14"/>
      <c r="BW138" s="14"/>
      <c r="BX138" s="14"/>
      <c r="BY138" s="14"/>
      <c r="BZ138" s="14"/>
      <c r="CA138" s="14"/>
      <c r="CB138" s="14"/>
      <c r="CC138" s="14"/>
      <c r="CD138" s="14"/>
      <c r="CE138" s="14"/>
    </row>
    <row r="139" spans="54:83">
      <c r="BB139" s="16"/>
      <c r="BC139" s="16"/>
      <c r="BR139" s="14"/>
      <c r="BS139" s="14"/>
      <c r="BT139" s="14"/>
      <c r="BU139" s="14"/>
      <c r="BV139" s="14"/>
      <c r="BW139" s="14"/>
      <c r="BX139" s="14"/>
      <c r="BY139" s="14"/>
      <c r="BZ139" s="14"/>
      <c r="CA139" s="14"/>
      <c r="CB139" s="14"/>
      <c r="CC139" s="14"/>
      <c r="CD139" s="14"/>
      <c r="CE139" s="14"/>
    </row>
    <row r="140" spans="54:83">
      <c r="BB140" s="16"/>
      <c r="BC140" s="16"/>
      <c r="BR140" s="14"/>
      <c r="BS140" s="14"/>
      <c r="BT140" s="14"/>
      <c r="BU140" s="14"/>
      <c r="BV140" s="14"/>
      <c r="BW140" s="14"/>
      <c r="BX140" s="14"/>
      <c r="BY140" s="14"/>
      <c r="BZ140" s="14"/>
      <c r="CA140" s="14"/>
      <c r="CB140" s="14"/>
      <c r="CC140" s="14"/>
      <c r="CD140" s="14"/>
      <c r="CE140" s="14"/>
    </row>
    <row r="141" spans="54:83">
      <c r="BB141" s="16"/>
      <c r="BC141" s="16"/>
      <c r="BR141" s="14"/>
      <c r="BS141" s="14"/>
      <c r="BT141" s="14"/>
      <c r="BU141" s="14"/>
      <c r="BV141" s="14"/>
      <c r="BW141" s="14"/>
      <c r="BX141" s="14"/>
      <c r="BY141" s="14"/>
      <c r="BZ141" s="14"/>
      <c r="CA141" s="14"/>
      <c r="CB141" s="14"/>
      <c r="CC141" s="14"/>
      <c r="CD141" s="14"/>
      <c r="CE141" s="14"/>
    </row>
    <row r="142" spans="54:83">
      <c r="BB142" s="16"/>
      <c r="BC142" s="16"/>
      <c r="BR142" s="14"/>
      <c r="BS142" s="14"/>
      <c r="BT142" s="14"/>
      <c r="BU142" s="14"/>
      <c r="BV142" s="14"/>
      <c r="BW142" s="14"/>
      <c r="BX142" s="14"/>
      <c r="BY142" s="14"/>
      <c r="BZ142" s="14"/>
      <c r="CA142" s="14"/>
      <c r="CB142" s="14"/>
      <c r="CC142" s="14"/>
      <c r="CD142" s="14"/>
      <c r="CE142" s="14"/>
    </row>
    <row r="143" spans="54:83">
      <c r="BB143" s="16"/>
      <c r="BC143" s="16"/>
      <c r="BR143" s="14"/>
      <c r="BS143" s="14"/>
      <c r="BT143" s="14"/>
      <c r="BU143" s="14"/>
      <c r="BV143" s="14"/>
      <c r="BW143" s="14"/>
      <c r="BX143" s="14"/>
      <c r="BY143" s="14"/>
      <c r="BZ143" s="14"/>
      <c r="CA143" s="14"/>
      <c r="CB143" s="14"/>
      <c r="CC143" s="14"/>
      <c r="CD143" s="14"/>
      <c r="CE143" s="14"/>
    </row>
    <row r="144" spans="54:83">
      <c r="BB144" s="16"/>
      <c r="BC144" s="16"/>
      <c r="BR144" s="14"/>
      <c r="BS144" s="14"/>
      <c r="BT144" s="14"/>
      <c r="BU144" s="14"/>
      <c r="BV144" s="14"/>
      <c r="BW144" s="14"/>
      <c r="BX144" s="14"/>
      <c r="BY144" s="14"/>
      <c r="BZ144" s="14"/>
      <c r="CA144" s="14"/>
      <c r="CB144" s="14"/>
      <c r="CC144" s="14"/>
      <c r="CD144" s="14"/>
      <c r="CE144" s="14"/>
    </row>
    <row r="145" spans="54:83">
      <c r="BB145" s="16"/>
      <c r="BC145" s="16"/>
      <c r="BR145" s="14"/>
      <c r="BS145" s="14"/>
      <c r="BT145" s="14"/>
      <c r="BU145" s="14"/>
      <c r="BV145" s="14"/>
      <c r="BW145" s="14"/>
      <c r="BX145" s="14"/>
      <c r="BY145" s="14"/>
      <c r="BZ145" s="14"/>
      <c r="CA145" s="14"/>
      <c r="CB145" s="14"/>
      <c r="CC145" s="14"/>
      <c r="CD145" s="14"/>
      <c r="CE145" s="14"/>
    </row>
    <row r="146" spans="54:83">
      <c r="BB146" s="16"/>
      <c r="BC146" s="16"/>
      <c r="BR146" s="14"/>
      <c r="BS146" s="14"/>
      <c r="BT146" s="14"/>
      <c r="BU146" s="14"/>
      <c r="BV146" s="14"/>
      <c r="BW146" s="14"/>
      <c r="BX146" s="14"/>
      <c r="BY146" s="14"/>
      <c r="BZ146" s="14"/>
      <c r="CA146" s="14"/>
      <c r="CB146" s="14"/>
      <c r="CC146" s="14"/>
      <c r="CD146" s="14"/>
      <c r="CE146" s="14"/>
    </row>
    <row r="147" spans="54:83">
      <c r="BB147" s="16"/>
      <c r="BC147" s="16"/>
      <c r="BR147" s="14"/>
      <c r="BS147" s="14"/>
      <c r="BT147" s="14"/>
      <c r="BU147" s="14"/>
      <c r="BV147" s="14"/>
      <c r="BW147" s="14"/>
      <c r="BX147" s="14"/>
      <c r="BY147" s="14"/>
      <c r="BZ147" s="14"/>
      <c r="CA147" s="14"/>
      <c r="CB147" s="14"/>
      <c r="CC147" s="14"/>
      <c r="CD147" s="14"/>
      <c r="CE147" s="14"/>
    </row>
    <row r="148" spans="54:83">
      <c r="BB148" s="16"/>
      <c r="BC148" s="16"/>
      <c r="BR148" s="14"/>
      <c r="BS148" s="14"/>
      <c r="BT148" s="14"/>
      <c r="BU148" s="14"/>
      <c r="BV148" s="14"/>
      <c r="BW148" s="14"/>
      <c r="BX148" s="14"/>
      <c r="BY148" s="14"/>
      <c r="BZ148" s="14"/>
      <c r="CA148" s="14"/>
      <c r="CB148" s="14"/>
      <c r="CC148" s="14"/>
      <c r="CD148" s="14"/>
      <c r="CE148" s="14"/>
    </row>
    <row r="149" spans="54:83">
      <c r="BB149" s="16"/>
      <c r="BC149" s="16"/>
      <c r="BR149" s="14"/>
      <c r="BS149" s="14"/>
      <c r="BT149" s="14"/>
      <c r="BU149" s="14"/>
      <c r="BV149" s="14"/>
      <c r="BW149" s="14"/>
      <c r="BX149" s="14"/>
      <c r="BY149" s="14"/>
      <c r="BZ149" s="14"/>
      <c r="CA149" s="14"/>
      <c r="CB149" s="14"/>
      <c r="CC149" s="14"/>
      <c r="CD149" s="14"/>
      <c r="CE149" s="14"/>
    </row>
    <row r="150" spans="54:83">
      <c r="BB150" s="16"/>
      <c r="BC150" s="16"/>
      <c r="BR150" s="14"/>
      <c r="BS150" s="14"/>
      <c r="BT150" s="14"/>
      <c r="BU150" s="14"/>
      <c r="BV150" s="14"/>
      <c r="BW150" s="14"/>
      <c r="BX150" s="14"/>
      <c r="BY150" s="14"/>
      <c r="BZ150" s="14"/>
      <c r="CA150" s="14"/>
      <c r="CB150" s="14"/>
      <c r="CC150" s="14"/>
      <c r="CD150" s="14"/>
      <c r="CE150" s="14"/>
    </row>
    <row r="151" spans="54:83">
      <c r="BB151" s="16"/>
      <c r="BC151" s="16"/>
      <c r="BR151" s="14"/>
      <c r="BS151" s="14"/>
      <c r="BT151" s="14"/>
      <c r="BU151" s="14"/>
      <c r="BV151" s="14"/>
      <c r="BW151" s="14"/>
      <c r="BX151" s="14"/>
      <c r="BY151" s="14"/>
      <c r="BZ151" s="14"/>
      <c r="CA151" s="14"/>
      <c r="CB151" s="14"/>
      <c r="CC151" s="14"/>
      <c r="CD151" s="14"/>
      <c r="CE151" s="14"/>
    </row>
    <row r="152" spans="54:83">
      <c r="BB152" s="16"/>
      <c r="BC152" s="16"/>
      <c r="BR152" s="14"/>
      <c r="BS152" s="14"/>
      <c r="BT152" s="14"/>
      <c r="BU152" s="14"/>
      <c r="BV152" s="14"/>
      <c r="BW152" s="14"/>
      <c r="BX152" s="14"/>
      <c r="BY152" s="14"/>
      <c r="BZ152" s="14"/>
      <c r="CA152" s="14"/>
      <c r="CB152" s="14"/>
      <c r="CC152" s="14"/>
      <c r="CD152" s="14"/>
      <c r="CE152" s="14"/>
    </row>
    <row r="153" spans="54:83">
      <c r="BB153" s="16"/>
      <c r="BC153" s="16"/>
      <c r="BR153" s="14"/>
      <c r="BS153" s="14"/>
      <c r="BT153" s="14"/>
      <c r="BU153" s="14"/>
      <c r="BV153" s="14"/>
      <c r="BW153" s="14"/>
      <c r="BX153" s="14"/>
      <c r="BY153" s="14"/>
      <c r="BZ153" s="14"/>
      <c r="CA153" s="14"/>
      <c r="CB153" s="14"/>
      <c r="CC153" s="14"/>
      <c r="CD153" s="14"/>
      <c r="CE153" s="14"/>
    </row>
    <row r="154" spans="54:83">
      <c r="BB154" s="16"/>
      <c r="BC154" s="16"/>
      <c r="BR154" s="14"/>
      <c r="BS154" s="14"/>
      <c r="BT154" s="14"/>
      <c r="BU154" s="14"/>
      <c r="BV154" s="14"/>
      <c r="BW154" s="14"/>
      <c r="BX154" s="14"/>
      <c r="BY154" s="14"/>
      <c r="BZ154" s="14"/>
      <c r="CA154" s="14"/>
      <c r="CB154" s="14"/>
      <c r="CC154" s="14"/>
      <c r="CD154" s="14"/>
      <c r="CE154" s="14"/>
    </row>
    <row r="155" spans="54:83">
      <c r="BB155" s="16"/>
      <c r="BC155" s="16"/>
      <c r="BR155" s="14"/>
      <c r="BS155" s="14"/>
      <c r="BT155" s="14"/>
      <c r="BU155" s="14"/>
      <c r="BV155" s="14"/>
      <c r="BW155" s="14"/>
      <c r="BX155" s="14"/>
      <c r="BY155" s="14"/>
      <c r="BZ155" s="14"/>
      <c r="CA155" s="14"/>
      <c r="CB155" s="14"/>
      <c r="CC155" s="14"/>
      <c r="CD155" s="14"/>
      <c r="CE155" s="14"/>
    </row>
    <row r="156" spans="54:83">
      <c r="BB156" s="16"/>
      <c r="BC156" s="16"/>
      <c r="BR156" s="14"/>
      <c r="BS156" s="14"/>
      <c r="BT156" s="14"/>
      <c r="BU156" s="14"/>
      <c r="BV156" s="14"/>
      <c r="BW156" s="14"/>
      <c r="BX156" s="14"/>
      <c r="BY156" s="14"/>
      <c r="BZ156" s="14"/>
      <c r="CA156" s="14"/>
      <c r="CB156" s="14"/>
      <c r="CC156" s="14"/>
      <c r="CD156" s="14"/>
      <c r="CE156" s="14"/>
    </row>
    <row r="157" spans="54:83">
      <c r="BB157" s="16"/>
      <c r="BC157" s="16"/>
      <c r="BR157" s="14"/>
      <c r="BS157" s="14"/>
      <c r="BT157" s="14"/>
      <c r="BU157" s="14"/>
      <c r="BV157" s="14"/>
      <c r="BW157" s="14"/>
      <c r="BX157" s="14"/>
      <c r="BY157" s="14"/>
      <c r="BZ157" s="14"/>
      <c r="CA157" s="14"/>
      <c r="CB157" s="14"/>
      <c r="CC157" s="14"/>
      <c r="CD157" s="14"/>
      <c r="CE157" s="14"/>
    </row>
    <row r="158" spans="54:83">
      <c r="BB158" s="16"/>
      <c r="BC158" s="16"/>
      <c r="BR158" s="14"/>
      <c r="BS158" s="14"/>
      <c r="BT158" s="14"/>
      <c r="BU158" s="14"/>
      <c r="BV158" s="14"/>
      <c r="BW158" s="14"/>
      <c r="BX158" s="14"/>
      <c r="BY158" s="14"/>
      <c r="BZ158" s="14"/>
      <c r="CA158" s="14"/>
      <c r="CB158" s="14"/>
      <c r="CC158" s="14"/>
      <c r="CD158" s="14"/>
      <c r="CE158" s="14"/>
    </row>
    <row r="159" spans="54:83">
      <c r="BB159" s="16"/>
      <c r="BC159" s="16"/>
      <c r="BR159" s="14"/>
      <c r="BS159" s="14"/>
      <c r="BT159" s="14"/>
      <c r="BU159" s="14"/>
      <c r="BV159" s="14"/>
      <c r="BW159" s="14"/>
      <c r="BX159" s="14"/>
      <c r="BY159" s="14"/>
      <c r="BZ159" s="14"/>
      <c r="CA159" s="14"/>
      <c r="CB159" s="14"/>
      <c r="CC159" s="14"/>
      <c r="CD159" s="14"/>
      <c r="CE159" s="14"/>
    </row>
    <row r="160" spans="54:83">
      <c r="BB160" s="16"/>
      <c r="BC160" s="16"/>
      <c r="BR160" s="14"/>
      <c r="BS160" s="14"/>
      <c r="BT160" s="14"/>
      <c r="BU160" s="14"/>
      <c r="BV160" s="14"/>
      <c r="BW160" s="14"/>
      <c r="BX160" s="14"/>
      <c r="BY160" s="14"/>
      <c r="BZ160" s="14"/>
      <c r="CA160" s="14"/>
      <c r="CB160" s="14"/>
      <c r="CC160" s="14"/>
      <c r="CD160" s="14"/>
      <c r="CE160" s="14"/>
    </row>
    <row r="161" spans="54:83">
      <c r="BB161" s="16"/>
      <c r="BC161" s="16"/>
      <c r="BR161" s="14"/>
      <c r="BS161" s="14"/>
      <c r="BT161" s="14"/>
      <c r="BU161" s="14"/>
      <c r="BV161" s="14"/>
      <c r="BW161" s="14"/>
      <c r="BX161" s="14"/>
      <c r="BY161" s="14"/>
      <c r="BZ161" s="14"/>
      <c r="CA161" s="14"/>
      <c r="CB161" s="14"/>
      <c r="CC161" s="14"/>
      <c r="CD161" s="14"/>
      <c r="CE161" s="14"/>
    </row>
    <row r="162" spans="54:83">
      <c r="BB162" s="16"/>
      <c r="BC162" s="16"/>
      <c r="BR162" s="14"/>
      <c r="BS162" s="14"/>
      <c r="BT162" s="14"/>
      <c r="BU162" s="14"/>
      <c r="BV162" s="14"/>
      <c r="BW162" s="14"/>
      <c r="BX162" s="14"/>
      <c r="BY162" s="14"/>
      <c r="BZ162" s="14"/>
      <c r="CA162" s="14"/>
      <c r="CB162" s="14"/>
      <c r="CC162" s="14"/>
      <c r="CD162" s="14"/>
      <c r="CE162" s="14"/>
    </row>
    <row r="163" spans="54:83">
      <c r="BB163" s="16"/>
      <c r="BC163" s="16"/>
      <c r="BR163" s="14"/>
      <c r="BS163" s="14"/>
      <c r="BT163" s="14"/>
      <c r="BU163" s="14"/>
      <c r="BV163" s="14"/>
      <c r="BW163" s="14"/>
      <c r="BX163" s="14"/>
      <c r="BY163" s="14"/>
      <c r="BZ163" s="14"/>
      <c r="CA163" s="14"/>
      <c r="CB163" s="14"/>
      <c r="CC163" s="14"/>
      <c r="CD163" s="14"/>
      <c r="CE163" s="14"/>
    </row>
    <row r="164" spans="54:83">
      <c r="BB164" s="16"/>
      <c r="BC164" s="16"/>
      <c r="BR164" s="14"/>
      <c r="BS164" s="14"/>
      <c r="BT164" s="14"/>
      <c r="BU164" s="14"/>
      <c r="BV164" s="14"/>
      <c r="BW164" s="14"/>
      <c r="BX164" s="14"/>
      <c r="BY164" s="14"/>
      <c r="BZ164" s="14"/>
      <c r="CA164" s="14"/>
      <c r="CB164" s="14"/>
      <c r="CC164" s="14"/>
      <c r="CD164" s="14"/>
      <c r="CE164" s="14"/>
    </row>
    <row r="165" spans="54:83">
      <c r="BB165" s="16"/>
      <c r="BC165" s="16"/>
      <c r="BR165" s="14"/>
      <c r="BS165" s="14"/>
      <c r="BT165" s="14"/>
      <c r="BU165" s="14"/>
      <c r="BV165" s="14"/>
      <c r="BW165" s="14"/>
      <c r="BX165" s="14"/>
      <c r="BY165" s="14"/>
      <c r="BZ165" s="14"/>
      <c r="CA165" s="14"/>
      <c r="CB165" s="14"/>
      <c r="CC165" s="14"/>
      <c r="CD165" s="14"/>
      <c r="CE165" s="14"/>
    </row>
    <row r="166" spans="54:83">
      <c r="BB166" s="16"/>
      <c r="BC166" s="16"/>
      <c r="BR166" s="14"/>
      <c r="BS166" s="14"/>
      <c r="BT166" s="14"/>
      <c r="BU166" s="14"/>
      <c r="BV166" s="14"/>
      <c r="BW166" s="14"/>
      <c r="BX166" s="14"/>
      <c r="BY166" s="14"/>
      <c r="BZ166" s="14"/>
      <c r="CA166" s="14"/>
      <c r="CB166" s="14"/>
      <c r="CC166" s="14"/>
      <c r="CD166" s="14"/>
      <c r="CE166" s="14"/>
    </row>
    <row r="167" spans="54:83">
      <c r="BB167" s="16"/>
      <c r="BC167" s="16"/>
      <c r="BR167" s="14"/>
      <c r="BS167" s="14"/>
      <c r="BT167" s="14"/>
      <c r="BU167" s="14"/>
      <c r="BV167" s="14"/>
      <c r="BW167" s="14"/>
      <c r="BX167" s="14"/>
      <c r="BY167" s="14"/>
      <c r="BZ167" s="14"/>
      <c r="CA167" s="14"/>
      <c r="CB167" s="14"/>
      <c r="CC167" s="14"/>
      <c r="CD167" s="14"/>
      <c r="CE167" s="14"/>
    </row>
    <row r="168" spans="54:83">
      <c r="BB168" s="16"/>
      <c r="BC168" s="16"/>
      <c r="BR168" s="14"/>
      <c r="BS168" s="14"/>
      <c r="BT168" s="14"/>
      <c r="BU168" s="14"/>
      <c r="BV168" s="14"/>
      <c r="BW168" s="14"/>
      <c r="BX168" s="14"/>
      <c r="BY168" s="14"/>
      <c r="BZ168" s="14"/>
      <c r="CA168" s="14"/>
      <c r="CB168" s="14"/>
      <c r="CC168" s="14"/>
      <c r="CD168" s="14"/>
      <c r="CE168" s="14"/>
    </row>
    <row r="169" spans="54:83">
      <c r="BB169" s="16"/>
      <c r="BC169" s="16"/>
      <c r="BR169" s="14"/>
      <c r="BS169" s="14"/>
      <c r="BT169" s="14"/>
      <c r="BU169" s="14"/>
      <c r="BV169" s="14"/>
      <c r="BW169" s="14"/>
      <c r="BX169" s="14"/>
      <c r="BY169" s="14"/>
      <c r="BZ169" s="14"/>
      <c r="CA169" s="14"/>
      <c r="CB169" s="14"/>
      <c r="CC169" s="14"/>
      <c r="CD169" s="14"/>
      <c r="CE169" s="14"/>
    </row>
    <row r="170" spans="54:83">
      <c r="BB170" s="16"/>
      <c r="BC170" s="16"/>
      <c r="BR170" s="14"/>
      <c r="BS170" s="14"/>
      <c r="BT170" s="14"/>
      <c r="BU170" s="14"/>
      <c r="BV170" s="14"/>
      <c r="BW170" s="14"/>
      <c r="BX170" s="14"/>
      <c r="BY170" s="14"/>
      <c r="BZ170" s="14"/>
      <c r="CA170" s="14"/>
      <c r="CB170" s="14"/>
      <c r="CC170" s="14"/>
      <c r="CD170" s="14"/>
      <c r="CE170" s="14"/>
    </row>
    <row r="171" spans="54:83">
      <c r="BB171" s="16"/>
      <c r="BC171" s="16"/>
      <c r="BR171" s="14"/>
      <c r="BS171" s="14"/>
      <c r="BT171" s="14"/>
      <c r="BU171" s="14"/>
      <c r="BV171" s="14"/>
      <c r="BW171" s="14"/>
      <c r="BX171" s="14"/>
      <c r="BY171" s="14"/>
      <c r="BZ171" s="14"/>
      <c r="CA171" s="14"/>
      <c r="CB171" s="14"/>
      <c r="CC171" s="14"/>
      <c r="CD171" s="14"/>
      <c r="CE171" s="14"/>
    </row>
    <row r="172" spans="54:83">
      <c r="BB172" s="16"/>
      <c r="BC172" s="16"/>
      <c r="BR172" s="14"/>
      <c r="BS172" s="14"/>
      <c r="BT172" s="14"/>
      <c r="BU172" s="14"/>
      <c r="BV172" s="14"/>
      <c r="BW172" s="14"/>
      <c r="BX172" s="14"/>
      <c r="BY172" s="14"/>
      <c r="BZ172" s="14"/>
      <c r="CA172" s="14"/>
      <c r="CB172" s="14"/>
      <c r="CC172" s="14"/>
      <c r="CD172" s="14"/>
      <c r="CE172" s="14"/>
    </row>
    <row r="173" spans="54:83">
      <c r="BB173" s="16"/>
      <c r="BC173" s="16"/>
      <c r="BR173" s="14"/>
      <c r="BS173" s="14"/>
      <c r="BT173" s="14"/>
      <c r="BU173" s="14"/>
      <c r="BV173" s="14"/>
      <c r="BW173" s="14"/>
      <c r="BX173" s="14"/>
      <c r="BY173" s="14"/>
      <c r="BZ173" s="14"/>
      <c r="CA173" s="14"/>
      <c r="CB173" s="14"/>
      <c r="CC173" s="14"/>
      <c r="CD173" s="14"/>
      <c r="CE173" s="14"/>
    </row>
    <row r="174" spans="54:83">
      <c r="BB174" s="16"/>
      <c r="BC174" s="16"/>
      <c r="BR174" s="14"/>
      <c r="BS174" s="14"/>
      <c r="BT174" s="14"/>
      <c r="BU174" s="14"/>
      <c r="BV174" s="14"/>
      <c r="BW174" s="14"/>
      <c r="BX174" s="14"/>
      <c r="BY174" s="14"/>
      <c r="BZ174" s="14"/>
      <c r="CA174" s="14"/>
      <c r="CB174" s="14"/>
      <c r="CC174" s="14"/>
      <c r="CD174" s="14"/>
      <c r="CE174" s="14"/>
    </row>
    <row r="175" spans="54:83">
      <c r="BB175" s="16"/>
      <c r="BC175" s="16"/>
      <c r="BR175" s="14"/>
      <c r="BS175" s="14"/>
      <c r="BT175" s="14"/>
      <c r="BU175" s="14"/>
      <c r="BV175" s="14"/>
      <c r="BW175" s="14"/>
      <c r="BX175" s="14"/>
      <c r="BY175" s="14"/>
      <c r="BZ175" s="14"/>
      <c r="CA175" s="14"/>
      <c r="CB175" s="14"/>
      <c r="CC175" s="14"/>
      <c r="CD175" s="14"/>
      <c r="CE175" s="14"/>
    </row>
    <row r="176" spans="54:83">
      <c r="BB176" s="16"/>
      <c r="BC176" s="16"/>
      <c r="BR176" s="14"/>
      <c r="BS176" s="14"/>
      <c r="BT176" s="14"/>
      <c r="BU176" s="14"/>
      <c r="BV176" s="14"/>
      <c r="BW176" s="14"/>
      <c r="BX176" s="14"/>
      <c r="BY176" s="14"/>
      <c r="BZ176" s="14"/>
      <c r="CA176" s="14"/>
      <c r="CB176" s="14"/>
      <c r="CC176" s="14"/>
      <c r="CD176" s="14"/>
      <c r="CE176" s="14"/>
    </row>
    <row r="177" spans="54:83">
      <c r="BB177" s="16"/>
      <c r="BC177" s="16"/>
      <c r="BR177" s="14"/>
      <c r="BS177" s="14"/>
      <c r="BT177" s="14"/>
      <c r="BU177" s="14"/>
      <c r="BV177" s="14"/>
      <c r="BW177" s="14"/>
      <c r="BX177" s="14"/>
      <c r="BY177" s="14"/>
      <c r="BZ177" s="14"/>
      <c r="CA177" s="14"/>
      <c r="CB177" s="14"/>
      <c r="CC177" s="14"/>
      <c r="CD177" s="14"/>
      <c r="CE177" s="14"/>
    </row>
    <row r="178" spans="54:83">
      <c r="BB178" s="16"/>
      <c r="BC178" s="16"/>
      <c r="BR178" s="14"/>
      <c r="BS178" s="14"/>
      <c r="BT178" s="14"/>
      <c r="BU178" s="14"/>
      <c r="BV178" s="14"/>
      <c r="BW178" s="14"/>
      <c r="BX178" s="14"/>
      <c r="BY178" s="14"/>
      <c r="BZ178" s="14"/>
      <c r="CA178" s="14"/>
      <c r="CB178" s="14"/>
      <c r="CC178" s="14"/>
      <c r="CD178" s="14"/>
      <c r="CE178" s="14"/>
    </row>
    <row r="179" spans="54:83">
      <c r="BB179" s="16"/>
      <c r="BC179" s="16"/>
      <c r="BR179" s="14"/>
      <c r="BS179" s="14"/>
      <c r="BT179" s="14"/>
      <c r="BU179" s="14"/>
      <c r="BV179" s="14"/>
      <c r="BW179" s="14"/>
      <c r="BX179" s="14"/>
      <c r="BY179" s="14"/>
      <c r="BZ179" s="14"/>
      <c r="CA179" s="14"/>
      <c r="CB179" s="14"/>
      <c r="CC179" s="14"/>
      <c r="CD179" s="14"/>
      <c r="CE179" s="14"/>
    </row>
    <row r="180" spans="54:83">
      <c r="BB180" s="16"/>
      <c r="BC180" s="16"/>
      <c r="BR180" s="14"/>
      <c r="BS180" s="14"/>
      <c r="BT180" s="14"/>
      <c r="BU180" s="14"/>
      <c r="BV180" s="14"/>
      <c r="BW180" s="14"/>
      <c r="BX180" s="14"/>
      <c r="BY180" s="14"/>
      <c r="BZ180" s="14"/>
      <c r="CA180" s="14"/>
      <c r="CB180" s="14"/>
      <c r="CC180" s="14"/>
      <c r="CD180" s="14"/>
      <c r="CE180" s="14"/>
    </row>
    <row r="181" spans="54:83">
      <c r="BB181" s="16"/>
      <c r="BC181" s="16"/>
      <c r="BR181" s="14"/>
      <c r="BS181" s="14"/>
      <c r="BT181" s="14"/>
      <c r="BU181" s="14"/>
      <c r="BV181" s="14"/>
      <c r="BW181" s="14"/>
      <c r="BX181" s="14"/>
      <c r="BY181" s="14"/>
      <c r="BZ181" s="14"/>
      <c r="CA181" s="14"/>
      <c r="CB181" s="14"/>
      <c r="CC181" s="14"/>
      <c r="CD181" s="14"/>
      <c r="CE181" s="14"/>
    </row>
    <row r="182" spans="54:83">
      <c r="BB182" s="16"/>
      <c r="BC182" s="16"/>
      <c r="BR182" s="14"/>
      <c r="BS182" s="14"/>
      <c r="BT182" s="14"/>
      <c r="BU182" s="14"/>
      <c r="BV182" s="14"/>
      <c r="BW182" s="14"/>
      <c r="BX182" s="14"/>
      <c r="BY182" s="14"/>
      <c r="BZ182" s="14"/>
      <c r="CA182" s="14"/>
      <c r="CB182" s="14"/>
      <c r="CC182" s="14"/>
      <c r="CD182" s="14"/>
      <c r="CE182" s="14"/>
    </row>
    <row r="183" spans="54:83">
      <c r="BB183" s="16"/>
      <c r="BC183" s="16"/>
      <c r="BR183" s="14"/>
      <c r="BS183" s="14"/>
      <c r="BT183" s="14"/>
      <c r="BU183" s="14"/>
      <c r="BV183" s="14"/>
      <c r="BW183" s="14"/>
      <c r="BX183" s="14"/>
      <c r="BY183" s="14"/>
      <c r="BZ183" s="14"/>
      <c r="CA183" s="14"/>
      <c r="CB183" s="14"/>
      <c r="CC183" s="14"/>
      <c r="CD183" s="14"/>
      <c r="CE183" s="14"/>
    </row>
    <row r="184" spans="54:83">
      <c r="BB184" s="16"/>
      <c r="BC184" s="16"/>
      <c r="BR184" s="14"/>
      <c r="BS184" s="14"/>
      <c r="BT184" s="14"/>
      <c r="BU184" s="14"/>
      <c r="BV184" s="14"/>
      <c r="BW184" s="14"/>
      <c r="BX184" s="14"/>
      <c r="BY184" s="14"/>
      <c r="BZ184" s="14"/>
      <c r="CA184" s="14"/>
      <c r="CB184" s="14"/>
      <c r="CC184" s="14"/>
      <c r="CD184" s="14"/>
      <c r="CE184" s="14"/>
    </row>
    <row r="185" spans="54:83">
      <c r="BB185" s="16"/>
      <c r="BC185" s="16"/>
      <c r="BR185" s="14"/>
      <c r="BS185" s="14"/>
      <c r="BT185" s="14"/>
      <c r="BU185" s="14"/>
      <c r="BV185" s="14"/>
      <c r="BW185" s="14"/>
      <c r="BX185" s="14"/>
      <c r="BY185" s="14"/>
      <c r="BZ185" s="14"/>
      <c r="CA185" s="14"/>
      <c r="CB185" s="14"/>
      <c r="CC185" s="14"/>
      <c r="CD185" s="14"/>
      <c r="CE185" s="14"/>
    </row>
    <row r="186" spans="54:83">
      <c r="BB186" s="16"/>
      <c r="BC186" s="16"/>
      <c r="BR186" s="14"/>
      <c r="BS186" s="14"/>
      <c r="BT186" s="14"/>
      <c r="BU186" s="14"/>
      <c r="BV186" s="14"/>
      <c r="BW186" s="14"/>
      <c r="BX186" s="14"/>
      <c r="BY186" s="14"/>
      <c r="BZ186" s="14"/>
      <c r="CA186" s="14"/>
      <c r="CB186" s="14"/>
      <c r="CC186" s="14"/>
      <c r="CD186" s="14"/>
      <c r="CE186" s="14"/>
    </row>
    <row r="187" spans="54:83">
      <c r="BB187" s="16"/>
      <c r="BC187" s="16"/>
      <c r="BR187" s="14"/>
      <c r="BS187" s="14"/>
      <c r="BT187" s="14"/>
      <c r="BU187" s="14"/>
      <c r="BV187" s="14"/>
      <c r="BW187" s="14"/>
      <c r="BX187" s="14"/>
      <c r="BY187" s="14"/>
      <c r="BZ187" s="14"/>
      <c r="CA187" s="14"/>
      <c r="CB187" s="14"/>
      <c r="CC187" s="14"/>
      <c r="CD187" s="14"/>
      <c r="CE187" s="14"/>
    </row>
    <row r="188" spans="54:83">
      <c r="BB188" s="16"/>
      <c r="BC188" s="16"/>
      <c r="BR188" s="14"/>
      <c r="BS188" s="14"/>
      <c r="BT188" s="14"/>
      <c r="BU188" s="14"/>
      <c r="BV188" s="14"/>
      <c r="BW188" s="14"/>
      <c r="BX188" s="14"/>
      <c r="BY188" s="14"/>
      <c r="BZ188" s="14"/>
      <c r="CA188" s="14"/>
      <c r="CB188" s="14"/>
      <c r="CC188" s="14"/>
      <c r="CD188" s="14"/>
      <c r="CE188" s="14"/>
    </row>
    <row r="189" spans="54:83">
      <c r="BB189" s="16"/>
      <c r="BC189" s="16"/>
      <c r="BR189" s="14"/>
      <c r="BS189" s="14"/>
      <c r="BT189" s="14"/>
      <c r="BU189" s="14"/>
      <c r="BV189" s="14"/>
      <c r="BW189" s="14"/>
      <c r="BX189" s="14"/>
      <c r="BY189" s="14"/>
      <c r="BZ189" s="14"/>
      <c r="CA189" s="14"/>
      <c r="CB189" s="14"/>
      <c r="CC189" s="14"/>
      <c r="CD189" s="14"/>
      <c r="CE189" s="14"/>
    </row>
    <row r="190" spans="54:83">
      <c r="BB190" s="16"/>
      <c r="BC190" s="16"/>
      <c r="BR190" s="14"/>
      <c r="BS190" s="14"/>
      <c r="BT190" s="14"/>
      <c r="BU190" s="14"/>
      <c r="BV190" s="14"/>
      <c r="BW190" s="14"/>
      <c r="BX190" s="14"/>
      <c r="BY190" s="14"/>
      <c r="BZ190" s="14"/>
      <c r="CA190" s="14"/>
      <c r="CB190" s="14"/>
      <c r="CC190" s="14"/>
      <c r="CD190" s="14"/>
      <c r="CE190" s="14"/>
    </row>
    <row r="191" spans="54:83">
      <c r="BB191" s="16"/>
      <c r="BC191" s="16"/>
      <c r="BR191" s="14"/>
      <c r="BS191" s="14"/>
      <c r="BT191" s="14"/>
      <c r="BU191" s="14"/>
      <c r="BV191" s="14"/>
      <c r="BW191" s="14"/>
      <c r="BX191" s="14"/>
      <c r="BY191" s="14"/>
      <c r="BZ191" s="14"/>
      <c r="CA191" s="14"/>
      <c r="CB191" s="14"/>
      <c r="CC191" s="14"/>
      <c r="CD191" s="14"/>
      <c r="CE191" s="14"/>
    </row>
    <row r="192" spans="54:83">
      <c r="BB192" s="16"/>
      <c r="BC192" s="16"/>
      <c r="BR192" s="14"/>
      <c r="BS192" s="14"/>
      <c r="BT192" s="14"/>
      <c r="BU192" s="14"/>
      <c r="BV192" s="14"/>
      <c r="BW192" s="14"/>
      <c r="BX192" s="14"/>
      <c r="BY192" s="14"/>
      <c r="BZ192" s="14"/>
      <c r="CA192" s="14"/>
      <c r="CB192" s="14"/>
      <c r="CC192" s="14"/>
      <c r="CD192" s="14"/>
      <c r="CE192" s="14"/>
    </row>
    <row r="193" spans="54:83">
      <c r="BB193" s="16"/>
      <c r="BC193" s="16"/>
      <c r="BR193" s="14"/>
      <c r="BS193" s="14"/>
      <c r="BT193" s="14"/>
      <c r="BU193" s="14"/>
      <c r="BV193" s="14"/>
      <c r="BW193" s="14"/>
      <c r="BX193" s="14"/>
      <c r="BY193" s="14"/>
      <c r="BZ193" s="14"/>
      <c r="CA193" s="14"/>
      <c r="CB193" s="14"/>
      <c r="CC193" s="14"/>
      <c r="CD193" s="14"/>
      <c r="CE193" s="14"/>
    </row>
    <row r="194" spans="54:83">
      <c r="BB194" s="16"/>
      <c r="BC194" s="16"/>
      <c r="BR194" s="14"/>
      <c r="BS194" s="14"/>
      <c r="BT194" s="14"/>
      <c r="BU194" s="14"/>
      <c r="BV194" s="14"/>
      <c r="BW194" s="14"/>
      <c r="BX194" s="14"/>
      <c r="BY194" s="14"/>
      <c r="BZ194" s="14"/>
      <c r="CA194" s="14"/>
      <c r="CB194" s="14"/>
      <c r="CC194" s="14"/>
      <c r="CD194" s="14"/>
      <c r="CE194" s="14"/>
    </row>
    <row r="195" spans="54:83">
      <c r="BB195" s="16"/>
      <c r="BC195" s="16"/>
      <c r="BR195" s="14"/>
      <c r="BS195" s="14"/>
      <c r="BT195" s="14"/>
      <c r="BU195" s="14"/>
      <c r="BV195" s="14"/>
      <c r="BW195" s="14"/>
      <c r="BX195" s="14"/>
      <c r="BY195" s="14"/>
      <c r="BZ195" s="14"/>
      <c r="CA195" s="14"/>
      <c r="CB195" s="14"/>
      <c r="CC195" s="14"/>
      <c r="CD195" s="14"/>
      <c r="CE195" s="14"/>
    </row>
    <row r="196" spans="54:83">
      <c r="BB196" s="16"/>
      <c r="BC196" s="16"/>
      <c r="BR196" s="14"/>
      <c r="BS196" s="14"/>
      <c r="BT196" s="14"/>
      <c r="BU196" s="14"/>
      <c r="BV196" s="14"/>
      <c r="BW196" s="14"/>
      <c r="BX196" s="14"/>
      <c r="BY196" s="14"/>
      <c r="BZ196" s="14"/>
      <c r="CA196" s="14"/>
      <c r="CB196" s="14"/>
      <c r="CC196" s="14"/>
      <c r="CD196" s="14"/>
      <c r="CE196" s="14"/>
    </row>
    <row r="197" spans="54:83">
      <c r="BB197" s="16"/>
      <c r="BC197" s="16"/>
      <c r="BR197" s="14"/>
      <c r="BS197" s="14"/>
      <c r="BT197" s="14"/>
      <c r="BU197" s="14"/>
      <c r="BV197" s="14"/>
      <c r="BW197" s="14"/>
      <c r="BX197" s="14"/>
      <c r="BY197" s="14"/>
      <c r="BZ197" s="14"/>
      <c r="CA197" s="14"/>
      <c r="CB197" s="14"/>
      <c r="CC197" s="14"/>
      <c r="CD197" s="14"/>
      <c r="CE197" s="14"/>
    </row>
    <row r="198" spans="54:83">
      <c r="BB198" s="16"/>
      <c r="BC198" s="16"/>
      <c r="BR198" s="14"/>
      <c r="BS198" s="14"/>
      <c r="BT198" s="14"/>
      <c r="BU198" s="14"/>
      <c r="BV198" s="14"/>
      <c r="BW198" s="14"/>
      <c r="BX198" s="14"/>
      <c r="BY198" s="14"/>
      <c r="BZ198" s="14"/>
      <c r="CA198" s="14"/>
      <c r="CB198" s="14"/>
      <c r="CC198" s="14"/>
      <c r="CD198" s="14"/>
      <c r="CE198" s="14"/>
    </row>
    <row r="199" spans="54:83">
      <c r="BB199" s="16"/>
      <c r="BC199" s="16"/>
      <c r="BR199" s="14"/>
      <c r="BS199" s="14"/>
      <c r="BT199" s="14"/>
      <c r="BU199" s="14"/>
      <c r="BV199" s="14"/>
      <c r="BW199" s="14"/>
      <c r="BX199" s="14"/>
      <c r="BY199" s="14"/>
      <c r="BZ199" s="14"/>
      <c r="CA199" s="14"/>
      <c r="CB199" s="14"/>
      <c r="CC199" s="14"/>
      <c r="CD199" s="14"/>
      <c r="CE199" s="14"/>
    </row>
    <row r="200" spans="54:83">
      <c r="BB200" s="16"/>
      <c r="BC200" s="16"/>
      <c r="BR200" s="14"/>
      <c r="BS200" s="14"/>
      <c r="BT200" s="14"/>
      <c r="BU200" s="14"/>
      <c r="BV200" s="14"/>
      <c r="BW200" s="14"/>
      <c r="BX200" s="14"/>
      <c r="BY200" s="14"/>
      <c r="BZ200" s="14"/>
      <c r="CA200" s="14"/>
      <c r="CB200" s="14"/>
      <c r="CC200" s="14"/>
      <c r="CD200" s="14"/>
      <c r="CE200" s="14"/>
    </row>
    <row r="201" spans="54:83">
      <c r="BB201" s="16"/>
      <c r="BC201" s="16"/>
      <c r="BR201" s="14"/>
      <c r="BS201" s="14"/>
      <c r="BT201" s="14"/>
      <c r="BU201" s="14"/>
      <c r="BV201" s="14"/>
      <c r="BW201" s="14"/>
      <c r="BX201" s="14"/>
      <c r="BY201" s="14"/>
      <c r="BZ201" s="14"/>
      <c r="CA201" s="14"/>
      <c r="CB201" s="14"/>
      <c r="CC201" s="14"/>
      <c r="CD201" s="14"/>
      <c r="CE201" s="14"/>
    </row>
    <row r="202" spans="54:83">
      <c r="BB202" s="16"/>
      <c r="BC202" s="16"/>
      <c r="BR202" s="14"/>
      <c r="BS202" s="14"/>
      <c r="BT202" s="14"/>
      <c r="BU202" s="14"/>
      <c r="BV202" s="14"/>
      <c r="BW202" s="14"/>
      <c r="BX202" s="14"/>
      <c r="BY202" s="14"/>
      <c r="BZ202" s="14"/>
      <c r="CA202" s="14"/>
      <c r="CB202" s="14"/>
      <c r="CC202" s="14"/>
      <c r="CD202" s="14"/>
      <c r="CE202" s="14"/>
    </row>
    <row r="203" spans="54:83">
      <c r="BB203" s="16"/>
      <c r="BC203" s="16"/>
      <c r="BR203" s="14"/>
      <c r="BS203" s="14"/>
      <c r="BT203" s="14"/>
      <c r="BU203" s="14"/>
      <c r="BV203" s="14"/>
      <c r="BW203" s="14"/>
      <c r="BX203" s="14"/>
      <c r="BY203" s="14"/>
      <c r="BZ203" s="14"/>
      <c r="CA203" s="14"/>
      <c r="CB203" s="14"/>
      <c r="CC203" s="14"/>
      <c r="CD203" s="14"/>
      <c r="CE203" s="14"/>
    </row>
    <row r="204" spans="54:83">
      <c r="BB204" s="16"/>
      <c r="BC204" s="16"/>
      <c r="BR204" s="14"/>
      <c r="BS204" s="14"/>
      <c r="BT204" s="14"/>
      <c r="BU204" s="14"/>
      <c r="BV204" s="14"/>
      <c r="BW204" s="14"/>
      <c r="BX204" s="14"/>
      <c r="BY204" s="14"/>
      <c r="BZ204" s="14"/>
      <c r="CA204" s="14"/>
      <c r="CB204" s="14"/>
      <c r="CC204" s="14"/>
      <c r="CD204" s="14"/>
      <c r="CE204" s="14"/>
    </row>
    <row r="205" spans="54:83">
      <c r="BB205" s="16"/>
      <c r="BC205" s="16"/>
      <c r="BR205" s="14"/>
      <c r="BS205" s="14"/>
      <c r="BT205" s="14"/>
      <c r="BU205" s="14"/>
      <c r="BV205" s="14"/>
      <c r="BW205" s="14"/>
      <c r="BX205" s="14"/>
      <c r="BY205" s="14"/>
      <c r="BZ205" s="14"/>
      <c r="CA205" s="14"/>
      <c r="CB205" s="14"/>
      <c r="CC205" s="14"/>
      <c r="CD205" s="14"/>
      <c r="CE205" s="14"/>
    </row>
    <row r="206" spans="54:83">
      <c r="BB206" s="16"/>
      <c r="BC206" s="16"/>
      <c r="BR206" s="14"/>
      <c r="BS206" s="14"/>
      <c r="BT206" s="14"/>
      <c r="BU206" s="14"/>
      <c r="BV206" s="14"/>
      <c r="BW206" s="14"/>
      <c r="BX206" s="14"/>
      <c r="BY206" s="14"/>
      <c r="BZ206" s="14"/>
      <c r="CA206" s="14"/>
      <c r="CB206" s="14"/>
      <c r="CC206" s="14"/>
      <c r="CD206" s="14"/>
      <c r="CE206" s="14"/>
    </row>
    <row r="207" spans="54:83">
      <c r="BB207" s="16"/>
      <c r="BC207" s="16"/>
      <c r="BR207" s="14"/>
      <c r="BS207" s="14"/>
      <c r="BT207" s="14"/>
      <c r="BU207" s="14"/>
      <c r="BV207" s="14"/>
      <c r="BW207" s="14"/>
      <c r="BX207" s="14"/>
      <c r="BY207" s="14"/>
      <c r="BZ207" s="14"/>
      <c r="CA207" s="14"/>
      <c r="CB207" s="14"/>
      <c r="CC207" s="14"/>
      <c r="CD207" s="14"/>
      <c r="CE207" s="14"/>
    </row>
    <row r="208" spans="54:83">
      <c r="BB208" s="16"/>
      <c r="BC208" s="16"/>
      <c r="BR208" s="14"/>
      <c r="BS208" s="14"/>
      <c r="BT208" s="14"/>
      <c r="BU208" s="14"/>
      <c r="BV208" s="14"/>
      <c r="BW208" s="14"/>
      <c r="BX208" s="14"/>
      <c r="BY208" s="14"/>
      <c r="BZ208" s="14"/>
      <c r="CA208" s="14"/>
      <c r="CB208" s="14"/>
      <c r="CC208" s="14"/>
      <c r="CD208" s="14"/>
      <c r="CE208" s="14"/>
    </row>
    <row r="209" spans="54:83">
      <c r="BB209" s="16"/>
      <c r="BC209" s="16"/>
      <c r="BR209" s="14"/>
      <c r="BS209" s="14"/>
      <c r="BT209" s="14"/>
      <c r="BU209" s="14"/>
      <c r="BV209" s="14"/>
      <c r="BW209" s="14"/>
      <c r="BX209" s="14"/>
      <c r="BY209" s="14"/>
      <c r="BZ209" s="14"/>
      <c r="CA209" s="14"/>
      <c r="CB209" s="14"/>
      <c r="CC209" s="14"/>
      <c r="CD209" s="14"/>
      <c r="CE209" s="14"/>
    </row>
    <row r="210" spans="54:83">
      <c r="BB210" s="16"/>
      <c r="BC210" s="16"/>
      <c r="BR210" s="14"/>
      <c r="BS210" s="14"/>
      <c r="BT210" s="14"/>
      <c r="BU210" s="14"/>
      <c r="BV210" s="14"/>
      <c r="BW210" s="14"/>
      <c r="BX210" s="14"/>
      <c r="BY210" s="14"/>
      <c r="BZ210" s="14"/>
      <c r="CA210" s="14"/>
      <c r="CB210" s="14"/>
      <c r="CC210" s="14"/>
      <c r="CD210" s="14"/>
      <c r="CE210" s="14"/>
    </row>
    <row r="211" spans="54:83">
      <c r="BB211" s="16"/>
      <c r="BC211" s="16"/>
      <c r="BR211" s="14"/>
      <c r="BS211" s="14"/>
      <c r="BT211" s="14"/>
      <c r="BU211" s="14"/>
      <c r="BV211" s="14"/>
      <c r="BW211" s="14"/>
      <c r="BX211" s="14"/>
      <c r="BY211" s="14"/>
      <c r="BZ211" s="14"/>
      <c r="CA211" s="14"/>
      <c r="CB211" s="14"/>
      <c r="CC211" s="14"/>
      <c r="CD211" s="14"/>
      <c r="CE211" s="14"/>
    </row>
    <row r="212" spans="54:83">
      <c r="BB212" s="16"/>
      <c r="BC212" s="16"/>
      <c r="BR212" s="14"/>
      <c r="BS212" s="14"/>
      <c r="BT212" s="14"/>
      <c r="BU212" s="14"/>
      <c r="BV212" s="14"/>
      <c r="BW212" s="14"/>
      <c r="BX212" s="14"/>
      <c r="BY212" s="14"/>
      <c r="BZ212" s="14"/>
      <c r="CA212" s="14"/>
      <c r="CB212" s="14"/>
      <c r="CC212" s="14"/>
      <c r="CD212" s="14"/>
      <c r="CE212" s="14"/>
    </row>
    <row r="213" spans="54:83">
      <c r="BB213" s="16"/>
      <c r="BC213" s="16"/>
      <c r="BR213" s="14"/>
      <c r="BS213" s="14"/>
      <c r="BT213" s="14"/>
      <c r="BU213" s="14"/>
      <c r="BV213" s="14"/>
      <c r="BW213" s="14"/>
      <c r="BX213" s="14"/>
      <c r="BY213" s="14"/>
      <c r="BZ213" s="14"/>
      <c r="CA213" s="14"/>
      <c r="CB213" s="14"/>
      <c r="CC213" s="14"/>
      <c r="CD213" s="14"/>
      <c r="CE213" s="14"/>
    </row>
    <row r="214" spans="54:83">
      <c r="BB214" s="16"/>
      <c r="BC214" s="16"/>
      <c r="BR214" s="14"/>
      <c r="BS214" s="14"/>
      <c r="BT214" s="14"/>
      <c r="BU214" s="14"/>
      <c r="BV214" s="14"/>
      <c r="BW214" s="14"/>
      <c r="BX214" s="14"/>
      <c r="BY214" s="14"/>
      <c r="BZ214" s="14"/>
      <c r="CA214" s="14"/>
      <c r="CB214" s="14"/>
      <c r="CC214" s="14"/>
      <c r="CD214" s="14"/>
      <c r="CE214" s="14"/>
    </row>
    <row r="215" spans="54:83">
      <c r="BB215" s="16"/>
      <c r="BC215" s="16"/>
      <c r="BR215" s="14"/>
      <c r="BS215" s="14"/>
      <c r="BT215" s="14"/>
      <c r="BU215" s="14"/>
      <c r="BV215" s="14"/>
      <c r="BW215" s="14"/>
      <c r="BX215" s="14"/>
      <c r="BY215" s="14"/>
      <c r="BZ215" s="14"/>
      <c r="CA215" s="14"/>
      <c r="CB215" s="14"/>
      <c r="CC215" s="14"/>
      <c r="CD215" s="14"/>
      <c r="CE215" s="14"/>
    </row>
    <row r="216" spans="54:83">
      <c r="BB216" s="16"/>
      <c r="BC216" s="16"/>
      <c r="BR216" s="14"/>
      <c r="BS216" s="14"/>
      <c r="BT216" s="14"/>
      <c r="BU216" s="14"/>
      <c r="BV216" s="14"/>
      <c r="BW216" s="14"/>
      <c r="BX216" s="14"/>
      <c r="BY216" s="14"/>
      <c r="BZ216" s="14"/>
      <c r="CA216" s="14"/>
      <c r="CB216" s="14"/>
      <c r="CC216" s="14"/>
      <c r="CD216" s="14"/>
      <c r="CE216" s="14"/>
    </row>
    <row r="217" spans="54:83">
      <c r="BB217" s="16"/>
      <c r="BC217" s="16"/>
      <c r="BR217" s="14"/>
      <c r="BS217" s="14"/>
      <c r="BT217" s="14"/>
      <c r="BU217" s="14"/>
      <c r="BV217" s="14"/>
      <c r="BW217" s="14"/>
      <c r="BX217" s="14"/>
      <c r="BY217" s="14"/>
      <c r="BZ217" s="14"/>
      <c r="CA217" s="14"/>
      <c r="CB217" s="14"/>
      <c r="CC217" s="14"/>
      <c r="CD217" s="14"/>
      <c r="CE217" s="14"/>
    </row>
    <row r="218" spans="54:83">
      <c r="BB218" s="16"/>
      <c r="BC218" s="16"/>
      <c r="BR218" s="14"/>
      <c r="BS218" s="14"/>
      <c r="BT218" s="14"/>
      <c r="BU218" s="14"/>
      <c r="BV218" s="14"/>
      <c r="BW218" s="14"/>
      <c r="BX218" s="14"/>
      <c r="BY218" s="14"/>
      <c r="BZ218" s="14"/>
      <c r="CA218" s="14"/>
      <c r="CB218" s="14"/>
      <c r="CC218" s="14"/>
      <c r="CD218" s="14"/>
      <c r="CE218" s="14"/>
    </row>
    <row r="219" spans="54:83">
      <c r="BB219" s="16"/>
      <c r="BC219" s="16"/>
      <c r="BR219" s="14"/>
      <c r="BS219" s="14"/>
      <c r="BT219" s="14"/>
      <c r="BU219" s="14"/>
      <c r="BV219" s="14"/>
      <c r="BW219" s="14"/>
      <c r="BX219" s="14"/>
      <c r="BY219" s="14"/>
      <c r="BZ219" s="14"/>
      <c r="CA219" s="14"/>
      <c r="CB219" s="14"/>
      <c r="CC219" s="14"/>
      <c r="CD219" s="14"/>
      <c r="CE219" s="14"/>
    </row>
    <row r="220" spans="54:83">
      <c r="BB220" s="16"/>
      <c r="BC220" s="16"/>
      <c r="BR220" s="14"/>
      <c r="BS220" s="14"/>
      <c r="BT220" s="14"/>
      <c r="BU220" s="14"/>
      <c r="BV220" s="14"/>
      <c r="BW220" s="14"/>
      <c r="BX220" s="14"/>
      <c r="BY220" s="14"/>
      <c r="BZ220" s="14"/>
      <c r="CA220" s="14"/>
      <c r="CB220" s="14"/>
      <c r="CC220" s="14"/>
      <c r="CD220" s="14"/>
      <c r="CE220" s="14"/>
    </row>
    <row r="221" spans="54:83">
      <c r="BB221" s="16"/>
      <c r="BC221" s="16"/>
      <c r="BR221" s="14"/>
      <c r="BS221" s="14"/>
      <c r="BT221" s="14"/>
      <c r="BU221" s="14"/>
      <c r="BV221" s="14"/>
      <c r="BW221" s="14"/>
      <c r="BX221" s="14"/>
      <c r="BY221" s="14"/>
      <c r="BZ221" s="14"/>
      <c r="CA221" s="14"/>
      <c r="CB221" s="14"/>
      <c r="CC221" s="14"/>
      <c r="CD221" s="14"/>
      <c r="CE221" s="14"/>
    </row>
    <row r="222" spans="54:83">
      <c r="BB222" s="16"/>
      <c r="BC222" s="16"/>
      <c r="BR222" s="14"/>
      <c r="BS222" s="14"/>
      <c r="BT222" s="14"/>
      <c r="BU222" s="14"/>
      <c r="BV222" s="14"/>
      <c r="BW222" s="14"/>
      <c r="BX222" s="14"/>
      <c r="BY222" s="14"/>
      <c r="BZ222" s="14"/>
      <c r="CA222" s="14"/>
      <c r="CB222" s="14"/>
      <c r="CC222" s="14"/>
      <c r="CD222" s="14"/>
      <c r="CE222" s="14"/>
    </row>
    <row r="223" spans="54:83">
      <c r="BB223" s="16"/>
      <c r="BC223" s="16"/>
      <c r="BR223" s="14"/>
      <c r="BS223" s="14"/>
      <c r="BT223" s="14"/>
      <c r="BU223" s="14"/>
      <c r="BV223" s="14"/>
      <c r="BW223" s="14"/>
      <c r="BX223" s="14"/>
      <c r="BY223" s="14"/>
      <c r="BZ223" s="14"/>
      <c r="CA223" s="14"/>
      <c r="CB223" s="14"/>
      <c r="CC223" s="14"/>
      <c r="CD223" s="14"/>
      <c r="CE223" s="14"/>
    </row>
    <row r="224" spans="54:83">
      <c r="BB224" s="16"/>
      <c r="BC224" s="16"/>
      <c r="BR224" s="14"/>
      <c r="BS224" s="14"/>
      <c r="BT224" s="14"/>
      <c r="BU224" s="14"/>
      <c r="BV224" s="14"/>
      <c r="BW224" s="14"/>
      <c r="BX224" s="14"/>
      <c r="BY224" s="14"/>
      <c r="BZ224" s="14"/>
      <c r="CA224" s="14"/>
      <c r="CB224" s="14"/>
      <c r="CC224" s="14"/>
      <c r="CD224" s="14"/>
      <c r="CE224" s="14"/>
    </row>
    <row r="225" spans="54:83">
      <c r="BB225" s="16"/>
      <c r="BC225" s="16"/>
      <c r="BR225" s="14"/>
      <c r="BS225" s="14"/>
      <c r="BT225" s="14"/>
      <c r="BU225" s="14"/>
      <c r="BV225" s="14"/>
      <c r="BW225" s="14"/>
      <c r="BX225" s="14"/>
      <c r="BY225" s="14"/>
      <c r="BZ225" s="14"/>
      <c r="CA225" s="14"/>
      <c r="CB225" s="14"/>
      <c r="CC225" s="14"/>
      <c r="CD225" s="14"/>
      <c r="CE225" s="14"/>
    </row>
    <row r="226" spans="54:83">
      <c r="BB226" s="16"/>
      <c r="BC226" s="16"/>
    </row>
    <row r="227" spans="54:83">
      <c r="BB227" s="16"/>
      <c r="BC227" s="16"/>
    </row>
    <row r="228" spans="54:83">
      <c r="BB228" s="16"/>
      <c r="BC228" s="16"/>
    </row>
    <row r="229" spans="54:83">
      <c r="BB229" s="16"/>
      <c r="BC229" s="16"/>
    </row>
    <row r="230" spans="54:83">
      <c r="BB230" s="16"/>
      <c r="BC230" s="16"/>
    </row>
    <row r="231" spans="54:83">
      <c r="BB231" s="16"/>
      <c r="BC231" s="16"/>
    </row>
    <row r="232" spans="54:83">
      <c r="BB232" s="16"/>
      <c r="BC232" s="16"/>
    </row>
    <row r="233" spans="54:83">
      <c r="BB233" s="16"/>
      <c r="BC233" s="16"/>
    </row>
    <row r="234" spans="54:83">
      <c r="BB234" s="16"/>
      <c r="BC234" s="16"/>
    </row>
    <row r="235" spans="54:83">
      <c r="BB235" s="16"/>
      <c r="BC235" s="16"/>
    </row>
    <row r="236" spans="54:83">
      <c r="BB236" s="16"/>
      <c r="BC236" s="16"/>
    </row>
    <row r="237" spans="54:83">
      <c r="BB237" s="16"/>
      <c r="BC237" s="16"/>
    </row>
    <row r="238" spans="54:83">
      <c r="BB238" s="16"/>
      <c r="BC238" s="16"/>
    </row>
    <row r="239" spans="54:83">
      <c r="BB239" s="16"/>
      <c r="BC239" s="16"/>
    </row>
    <row r="240" spans="54:83">
      <c r="BB240" s="16"/>
      <c r="BC240" s="16"/>
    </row>
    <row r="241" spans="54:55">
      <c r="BB241" s="16"/>
      <c r="BC241" s="16"/>
    </row>
    <row r="242" spans="54:55">
      <c r="BB242" s="16"/>
      <c r="BC242" s="16"/>
    </row>
    <row r="243" spans="54:55">
      <c r="BB243" s="16"/>
      <c r="BC243" s="16"/>
    </row>
    <row r="244" spans="54:55">
      <c r="BB244" s="16"/>
      <c r="BC244" s="16"/>
    </row>
    <row r="245" spans="54:55">
      <c r="BB245" s="16"/>
      <c r="BC245" s="16"/>
    </row>
    <row r="246" spans="54:55">
      <c r="BB246" s="16"/>
      <c r="BC246" s="16"/>
    </row>
    <row r="247" spans="54:55">
      <c r="BB247" s="16"/>
      <c r="BC247" s="16"/>
    </row>
    <row r="248" spans="54:55">
      <c r="BB248" s="16"/>
      <c r="BC248" s="16"/>
    </row>
    <row r="249" spans="54:55">
      <c r="BB249" s="16"/>
      <c r="BC249" s="16"/>
    </row>
    <row r="250" spans="54:55">
      <c r="BB250" s="16"/>
      <c r="BC250" s="16"/>
    </row>
    <row r="251" spans="54:55">
      <c r="BB251" s="16"/>
      <c r="BC251" s="16"/>
    </row>
    <row r="252" spans="54:55">
      <c r="BB252" s="16"/>
      <c r="BC252" s="16"/>
    </row>
    <row r="253" spans="54:55">
      <c r="BB253" s="16"/>
      <c r="BC253" s="16"/>
    </row>
    <row r="254" spans="54:55">
      <c r="BB254" s="16"/>
      <c r="BC254" s="16"/>
    </row>
    <row r="255" spans="54:55">
      <c r="BB255" s="16"/>
      <c r="BC255" s="16"/>
    </row>
    <row r="256" spans="54:55">
      <c r="BB256" s="16"/>
      <c r="BC256" s="16"/>
    </row>
    <row r="257" spans="54:55">
      <c r="BB257" s="16"/>
      <c r="BC257" s="16"/>
    </row>
    <row r="258" spans="54:55">
      <c r="BB258" s="16"/>
      <c r="BC258" s="16"/>
    </row>
  </sheetData>
  <mergeCells count="69">
    <mergeCell ref="BR4:BX4"/>
    <mergeCell ref="BZ5:BZ6"/>
    <mergeCell ref="CA5:CA6"/>
    <mergeCell ref="CB5:CB6"/>
    <mergeCell ref="BR20:BX20"/>
    <mergeCell ref="BH19:BH21"/>
    <mergeCell ref="B4:B6"/>
    <mergeCell ref="J4:L4"/>
    <mergeCell ref="P4:S4"/>
    <mergeCell ref="W4:AB4"/>
    <mergeCell ref="AF4:AN4"/>
    <mergeCell ref="P5:P6"/>
    <mergeCell ref="Q5:Q6"/>
    <mergeCell ref="R5:R6"/>
    <mergeCell ref="W5:W6"/>
    <mergeCell ref="X5:X6"/>
    <mergeCell ref="S5:S6"/>
    <mergeCell ref="Y5:Y6"/>
    <mergeCell ref="AB5:AB6"/>
    <mergeCell ref="BE4:BE6"/>
    <mergeCell ref="L21:M21"/>
    <mergeCell ref="L48:M48"/>
    <mergeCell ref="BH4:BH6"/>
    <mergeCell ref="BJ4:BP4"/>
    <mergeCell ref="AR5:AR6"/>
    <mergeCell ref="AS5:AS6"/>
    <mergeCell ref="AT5:AT6"/>
    <mergeCell ref="AU5:AU6"/>
    <mergeCell ref="AV5:AV6"/>
    <mergeCell ref="AR4:AV4"/>
    <mergeCell ref="BA4:BA6"/>
    <mergeCell ref="BB4:BC5"/>
    <mergeCell ref="AY4:AY6"/>
    <mergeCell ref="BI4:BI6"/>
    <mergeCell ref="T4:T6"/>
    <mergeCell ref="BI19:BI21"/>
    <mergeCell ref="N4:N5"/>
    <mergeCell ref="M4:M6"/>
    <mergeCell ref="O4:O6"/>
    <mergeCell ref="U4:U5"/>
    <mergeCell ref="BG4:BG6"/>
    <mergeCell ref="D4:D6"/>
    <mergeCell ref="E4:E6"/>
    <mergeCell ref="F4:F5"/>
    <mergeCell ref="G4:G6"/>
    <mergeCell ref="I4:I6"/>
    <mergeCell ref="H4:H5"/>
    <mergeCell ref="AG5:AG6"/>
    <mergeCell ref="AH5:AH6"/>
    <mergeCell ref="AI5:AI6"/>
    <mergeCell ref="AJ5:AJ6"/>
    <mergeCell ref="V4:V6"/>
    <mergeCell ref="Z5:Z6"/>
    <mergeCell ref="B2:C2"/>
    <mergeCell ref="AA5:AA6"/>
    <mergeCell ref="AC4:AC6"/>
    <mergeCell ref="AD4:AD5"/>
    <mergeCell ref="AZ4:AZ6"/>
    <mergeCell ref="AE4:AE6"/>
    <mergeCell ref="AO4:AO6"/>
    <mergeCell ref="AP4:AP5"/>
    <mergeCell ref="AQ4:AQ6"/>
    <mergeCell ref="AX4:AX5"/>
    <mergeCell ref="AW4:AW6"/>
    <mergeCell ref="AL5:AL6"/>
    <mergeCell ref="AM5:AM6"/>
    <mergeCell ref="AN5:AN6"/>
    <mergeCell ref="AK5:AK6"/>
    <mergeCell ref="AF5:AF6"/>
  </mergeCells>
  <hyperlinks>
    <hyperlink ref="B2" location="Navigation!A1" display="Return to Navigation Page" xr:uid="{00000000-0004-0000-0E00-000000000000}"/>
    <hyperlink ref="C2" location="Navigation!A1" display="Navigation!A1" xr:uid="{00000000-0004-0000-0E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7"/>
  <dimension ref="B1:CF226"/>
  <sheetViews>
    <sheetView topLeftCell="A8" zoomScale="60" zoomScaleNormal="60" workbookViewId="0">
      <selection activeCell="B17" sqref="B17"/>
    </sheetView>
  </sheetViews>
  <sheetFormatPr defaultColWidth="11" defaultRowHeight="15.6"/>
  <cols>
    <col min="1" max="1" width="1.5" style="14" customWidth="1"/>
    <col min="2" max="2" width="24.8984375" style="14" customWidth="1"/>
    <col min="3" max="3" width="42.8984375" style="14" customWidth="1"/>
    <col min="4" max="4" width="45.8984375" style="15" customWidth="1"/>
    <col min="5" max="5" width="10.8984375" style="16" customWidth="1"/>
    <col min="6" max="6" width="14.8984375" style="16" customWidth="1"/>
    <col min="7" max="7" width="1.8984375" style="16" customWidth="1"/>
    <col min="8" max="8" width="10.8984375" style="16" customWidth="1"/>
    <col min="9" max="9" width="1.8984375" style="16" customWidth="1"/>
    <col min="10" max="12" width="12.8984375" style="16" customWidth="1"/>
    <col min="13" max="13" width="1.8984375" style="16" customWidth="1"/>
    <col min="14" max="14" width="10.8984375" style="16" customWidth="1"/>
    <col min="15" max="15" width="1.8984375" style="16" customWidth="1"/>
    <col min="16" max="19" width="12.8984375" style="16" customWidth="1"/>
    <col min="20" max="20" width="1.8984375" style="16" customWidth="1"/>
    <col min="21" max="21" width="10.8984375" style="16" customWidth="1"/>
    <col min="22" max="22" width="1.8984375" style="16" customWidth="1"/>
    <col min="23" max="23" width="12.8984375" style="17" customWidth="1"/>
    <col min="24" max="28" width="12.8984375" style="16" customWidth="1"/>
    <col min="29" max="29" width="1.8984375" style="16" customWidth="1"/>
    <col min="30" max="30" width="10.8984375" style="16" customWidth="1"/>
    <col min="31" max="31" width="1.8984375" style="16" customWidth="1"/>
    <col min="32" max="32" width="12.8984375" style="16" customWidth="1"/>
    <col min="33" max="33" width="10.8984375" style="16" customWidth="1"/>
    <col min="34" max="34" width="14.8984375" style="16" customWidth="1"/>
    <col min="35" max="38" width="10.8984375" style="16" customWidth="1"/>
    <col min="39" max="39" width="13.8984375" style="16" customWidth="1"/>
    <col min="40" max="40" width="16.8984375" style="16" customWidth="1"/>
    <col min="41" max="41" width="1.8984375" style="16" customWidth="1"/>
    <col min="42" max="42" width="10.8984375" style="16" customWidth="1"/>
    <col min="43" max="43" width="1.8984375" style="16" customWidth="1"/>
    <col min="44" max="48" width="10.8984375" style="16" customWidth="1"/>
    <col min="49" max="49" width="1.8984375" style="16" customWidth="1"/>
    <col min="50" max="50" width="10.8984375" style="16" customWidth="1"/>
    <col min="51" max="51" width="1.8984375" style="16" customWidth="1"/>
    <col min="52" max="52" width="15.3984375" style="16" customWidth="1"/>
    <col min="53" max="53" width="1.8984375" style="16" customWidth="1"/>
    <col min="54" max="55" width="10.8984375" style="16" customWidth="1"/>
    <col min="56" max="56" width="1.8984375" style="16" customWidth="1"/>
    <col min="57" max="57" width="60.8984375" style="16" customWidth="1"/>
    <col min="58" max="58" width="1.8984375" style="16" customWidth="1"/>
    <col min="59" max="60" width="50.8984375" style="16" customWidth="1"/>
    <col min="61" max="61" width="1.8984375" style="16" customWidth="1"/>
    <col min="62" max="62" width="13.5" style="16" customWidth="1"/>
    <col min="63" max="68" width="10.8984375" style="16" customWidth="1"/>
    <col min="69" max="69" width="11" style="16"/>
    <col min="70" max="70" width="14.8984375" style="7" customWidth="1"/>
    <col min="71" max="71" width="11.09765625" style="7" bestFit="1" customWidth="1"/>
    <col min="72" max="72" width="11.3984375" style="7" bestFit="1" customWidth="1"/>
    <col min="73" max="74" width="11.09765625" style="7" bestFit="1" customWidth="1"/>
    <col min="75" max="75" width="11" style="7"/>
    <col min="76" max="76" width="13.09765625" style="7" customWidth="1"/>
    <col min="77" max="77" width="11" style="7"/>
    <col min="78" max="80" width="15.59765625" style="7" customWidth="1"/>
    <col min="81" max="81" width="17.5" style="7" customWidth="1"/>
    <col min="82" max="82" width="18.3984375" style="7" customWidth="1"/>
    <col min="83" max="83" width="17.8984375" style="7" customWidth="1"/>
    <col min="84" max="16384" width="11" style="14"/>
  </cols>
  <sheetData>
    <row r="1" spans="2:84" s="7" customFormat="1" ht="16.2"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7" customFormat="1" ht="53.1" customHeight="1" thickBot="1">
      <c r="B4" s="1005" t="s">
        <v>14</v>
      </c>
      <c r="C4" s="67" t="s">
        <v>364</v>
      </c>
      <c r="D4" s="1007" t="s">
        <v>7</v>
      </c>
      <c r="E4" s="962"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Q4" s="46"/>
      <c r="BR4" s="976" t="s">
        <v>310</v>
      </c>
      <c r="BS4" s="977"/>
      <c r="BT4" s="977"/>
      <c r="BU4" s="977"/>
      <c r="BV4" s="977"/>
      <c r="BW4" s="977"/>
      <c r="BX4" s="978"/>
    </row>
    <row r="5" spans="2:84" s="39" customFormat="1" ht="33.9" customHeight="1" thickBot="1">
      <c r="B5" s="1006"/>
      <c r="C5" s="66" t="s">
        <v>122</v>
      </c>
      <c r="D5" s="1008"/>
      <c r="E5" s="948"/>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18" t="s">
        <v>311</v>
      </c>
      <c r="CA5" s="1020" t="s">
        <v>342</v>
      </c>
      <c r="CB5" s="1022" t="s">
        <v>343</v>
      </c>
      <c r="CC5" s="13"/>
      <c r="CD5" s="13"/>
      <c r="CE5" s="13"/>
    </row>
    <row r="6" spans="2:84" s="13" customFormat="1" ht="41.1" customHeight="1" thickBot="1">
      <c r="B6" s="1006"/>
      <c r="C6" s="64" t="s">
        <v>71</v>
      </c>
      <c r="D6" s="1008"/>
      <c r="E6" s="948"/>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9"/>
      <c r="CA6" s="1021"/>
      <c r="CB6" s="1023"/>
      <c r="CC6" s="7"/>
      <c r="CD6" s="7"/>
      <c r="CE6" s="7"/>
    </row>
    <row r="7" spans="2:84" s="182" customFormat="1" ht="78">
      <c r="B7" s="250" t="s">
        <v>406</v>
      </c>
      <c r="C7" s="293" t="s">
        <v>123</v>
      </c>
      <c r="D7" s="405" t="s">
        <v>188</v>
      </c>
      <c r="E7" s="290">
        <v>20</v>
      </c>
      <c r="F7" s="262">
        <v>0</v>
      </c>
      <c r="G7" s="259"/>
      <c r="H7" s="256">
        <f t="shared" ref="H7:H17" si="0">SUM(I7:M7)</f>
        <v>16</v>
      </c>
      <c r="I7" s="289" t="s">
        <v>22</v>
      </c>
      <c r="J7" s="269">
        <v>0</v>
      </c>
      <c r="K7" s="183">
        <v>16</v>
      </c>
      <c r="L7" s="270">
        <v>0</v>
      </c>
      <c r="M7" s="259"/>
      <c r="N7" s="256">
        <f t="shared" ref="N7:N17" si="1">SUM(O7:T7)</f>
        <v>48</v>
      </c>
      <c r="O7" s="259"/>
      <c r="P7" s="269">
        <v>32</v>
      </c>
      <c r="Q7" s="183">
        <v>0</v>
      </c>
      <c r="R7" s="183">
        <v>16</v>
      </c>
      <c r="S7" s="270">
        <v>0</v>
      </c>
      <c r="T7" s="259"/>
      <c r="U7" s="256">
        <f t="shared" ref="U7:U17" si="2">SUM(V7:AC7)</f>
        <v>32</v>
      </c>
      <c r="V7" s="259"/>
      <c r="W7" s="269">
        <v>32</v>
      </c>
      <c r="X7" s="183">
        <v>0</v>
      </c>
      <c r="Y7" s="183">
        <v>0</v>
      </c>
      <c r="Z7" s="183">
        <v>0</v>
      </c>
      <c r="AA7" s="183">
        <v>0</v>
      </c>
      <c r="AB7" s="270">
        <v>0</v>
      </c>
      <c r="AC7" s="259"/>
      <c r="AD7" s="276">
        <f t="shared" ref="AD7:AD17" si="3">SUM(AE7:AO7)</f>
        <v>0</v>
      </c>
      <c r="AE7" s="259"/>
      <c r="AF7" s="269">
        <v>0</v>
      </c>
      <c r="AG7" s="183">
        <v>0</v>
      </c>
      <c r="AH7" s="183">
        <v>0</v>
      </c>
      <c r="AI7" s="183">
        <v>0</v>
      </c>
      <c r="AJ7" s="183">
        <v>0</v>
      </c>
      <c r="AK7" s="183">
        <v>0</v>
      </c>
      <c r="AL7" s="183">
        <v>0</v>
      </c>
      <c r="AM7" s="183">
        <v>0</v>
      </c>
      <c r="AN7" s="270">
        <v>0</v>
      </c>
      <c r="AO7" s="259"/>
      <c r="AP7" s="276">
        <f t="shared" ref="AP7:AP17" si="4">SUM(AQ7:AW7)</f>
        <v>0</v>
      </c>
      <c r="AQ7" s="259"/>
      <c r="AR7" s="269">
        <v>0</v>
      </c>
      <c r="AS7" s="183">
        <v>0</v>
      </c>
      <c r="AT7" s="183">
        <v>0</v>
      </c>
      <c r="AU7" s="183">
        <v>0</v>
      </c>
      <c r="AV7" s="270">
        <v>0</v>
      </c>
      <c r="AW7" s="259"/>
      <c r="AX7" s="276">
        <v>0</v>
      </c>
      <c r="AY7" s="284"/>
      <c r="AZ7" s="279">
        <v>0</v>
      </c>
      <c r="BA7" s="284" t="s">
        <v>22</v>
      </c>
      <c r="BB7" s="566">
        <v>0.25</v>
      </c>
      <c r="BC7" s="571">
        <v>0</v>
      </c>
      <c r="BD7" s="259"/>
      <c r="BE7" s="262" t="s">
        <v>22</v>
      </c>
      <c r="BF7" s="284" t="s">
        <v>22</v>
      </c>
      <c r="BG7" s="441" t="s">
        <v>236</v>
      </c>
      <c r="BH7" s="270" t="s">
        <v>237</v>
      </c>
      <c r="BI7" s="259"/>
      <c r="BJ7" s="192">
        <f t="shared" ref="BJ7:BJ17" si="5">F7</f>
        <v>0</v>
      </c>
      <c r="BK7" s="42">
        <f t="shared" ref="BK7:BK17" si="6">H7</f>
        <v>16</v>
      </c>
      <c r="BL7" s="42">
        <f t="shared" ref="BL7:BL17" si="7">N7</f>
        <v>48</v>
      </c>
      <c r="BM7" s="42">
        <f t="shared" ref="BM7:BM17" si="8">U7</f>
        <v>32</v>
      </c>
      <c r="BN7" s="42">
        <f t="shared" ref="BN7:BN17" si="9">AD7</f>
        <v>0</v>
      </c>
      <c r="BO7" s="42">
        <f t="shared" ref="BO7:BO17" si="10">AP7</f>
        <v>0</v>
      </c>
      <c r="BP7" s="43">
        <f t="shared" ref="BP7:BP17" si="11">AX7</f>
        <v>0</v>
      </c>
      <c r="BR7" s="539">
        <f t="shared" ref="BR7:BR17" si="12">F7*BR$6</f>
        <v>0</v>
      </c>
      <c r="BS7" s="540">
        <f t="shared" ref="BS7:BS17" si="13">H7*BS$6</f>
        <v>1944</v>
      </c>
      <c r="BT7" s="540">
        <f t="shared" ref="BT7:BT17" si="14">N7*BT$6</f>
        <v>5006.3999999999996</v>
      </c>
      <c r="BU7" s="540">
        <f t="shared" ref="BU7:BU17" si="15">U7*BU$6</f>
        <v>2595.1999999999998</v>
      </c>
      <c r="BV7" s="540">
        <f t="shared" ref="BV7:BV17" si="16">AD7*BV$6</f>
        <v>0</v>
      </c>
      <c r="BW7" s="540">
        <f t="shared" ref="BW7:BW17" si="17">AP7*BW$6</f>
        <v>0</v>
      </c>
      <c r="BX7" s="541">
        <f t="shared" ref="BX7:BX17" si="18">AX7*BX$6</f>
        <v>0</v>
      </c>
      <c r="BY7" s="7"/>
      <c r="BZ7" s="539">
        <f>SUM(BR7:BX7)</f>
        <v>9545.5999999999985</v>
      </c>
      <c r="CA7" s="542">
        <f>BZ7*(1+BB7)</f>
        <v>11931.999999999998</v>
      </c>
      <c r="CB7" s="541">
        <f t="shared" ref="CB7:CB17" si="19">AZ7*(1+BC7)</f>
        <v>0</v>
      </c>
      <c r="CC7" s="7"/>
      <c r="CD7" s="7"/>
      <c r="CE7" s="7"/>
    </row>
    <row r="8" spans="2:84" s="182" customFormat="1" ht="62.4">
      <c r="B8" s="251" t="s">
        <v>396</v>
      </c>
      <c r="C8" s="294" t="s">
        <v>124</v>
      </c>
      <c r="D8" s="407" t="s">
        <v>200</v>
      </c>
      <c r="E8" s="291">
        <v>10</v>
      </c>
      <c r="F8" s="263">
        <v>0</v>
      </c>
      <c r="G8" s="202"/>
      <c r="H8" s="257">
        <f t="shared" si="0"/>
        <v>0</v>
      </c>
      <c r="I8" s="202" t="s">
        <v>22</v>
      </c>
      <c r="J8" s="266">
        <v>0</v>
      </c>
      <c r="K8" s="184">
        <v>0</v>
      </c>
      <c r="L8" s="268">
        <v>0</v>
      </c>
      <c r="M8" s="202"/>
      <c r="N8" s="257">
        <f t="shared" si="1"/>
        <v>0</v>
      </c>
      <c r="O8" s="202"/>
      <c r="P8" s="266">
        <v>0</v>
      </c>
      <c r="Q8" s="184">
        <v>0</v>
      </c>
      <c r="R8" s="184">
        <v>0</v>
      </c>
      <c r="S8" s="268">
        <v>0</v>
      </c>
      <c r="T8" s="202"/>
      <c r="U8" s="257">
        <f t="shared" si="2"/>
        <v>20</v>
      </c>
      <c r="V8" s="202"/>
      <c r="W8" s="266">
        <v>20</v>
      </c>
      <c r="X8" s="184">
        <v>0</v>
      </c>
      <c r="Y8" s="184">
        <v>0</v>
      </c>
      <c r="Z8" s="184">
        <v>0</v>
      </c>
      <c r="AA8" s="184">
        <v>0</v>
      </c>
      <c r="AB8" s="268">
        <v>0</v>
      </c>
      <c r="AC8" s="202"/>
      <c r="AD8" s="277">
        <f t="shared" si="3"/>
        <v>0</v>
      </c>
      <c r="AE8" s="202"/>
      <c r="AF8" s="266">
        <v>0</v>
      </c>
      <c r="AG8" s="184">
        <v>0</v>
      </c>
      <c r="AH8" s="184">
        <v>0</v>
      </c>
      <c r="AI8" s="184">
        <v>0</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67">
        <v>0.25</v>
      </c>
      <c r="BC8" s="572">
        <v>0</v>
      </c>
      <c r="BD8" s="202"/>
      <c r="BE8" s="263" t="s">
        <v>22</v>
      </c>
      <c r="BF8" s="282" t="s">
        <v>22</v>
      </c>
      <c r="BG8" s="442" t="s">
        <v>236</v>
      </c>
      <c r="BH8" s="268" t="s">
        <v>237</v>
      </c>
      <c r="BI8" s="202"/>
      <c r="BJ8" s="193">
        <f t="shared" si="5"/>
        <v>0</v>
      </c>
      <c r="BK8" s="41">
        <f t="shared" si="6"/>
        <v>0</v>
      </c>
      <c r="BL8" s="41">
        <f t="shared" si="7"/>
        <v>0</v>
      </c>
      <c r="BM8" s="41">
        <f t="shared" si="8"/>
        <v>20</v>
      </c>
      <c r="BN8" s="41">
        <f t="shared" si="9"/>
        <v>0</v>
      </c>
      <c r="BO8" s="41">
        <f t="shared" si="10"/>
        <v>0</v>
      </c>
      <c r="BP8" s="44">
        <f t="shared" si="11"/>
        <v>0</v>
      </c>
      <c r="BR8" s="543">
        <f t="shared" si="12"/>
        <v>0</v>
      </c>
      <c r="BS8" s="544">
        <f t="shared" si="13"/>
        <v>0</v>
      </c>
      <c r="BT8" s="544">
        <f t="shared" si="14"/>
        <v>0</v>
      </c>
      <c r="BU8" s="544">
        <f t="shared" si="15"/>
        <v>1622</v>
      </c>
      <c r="BV8" s="544">
        <f t="shared" si="16"/>
        <v>0</v>
      </c>
      <c r="BW8" s="544">
        <f t="shared" si="17"/>
        <v>0</v>
      </c>
      <c r="BX8" s="545">
        <f t="shared" si="18"/>
        <v>0</v>
      </c>
      <c r="BY8" s="7"/>
      <c r="BZ8" s="543">
        <f t="shared" ref="BZ8:BZ17" si="20">SUM(BR8:BX8)</f>
        <v>1622</v>
      </c>
      <c r="CA8" s="546">
        <f t="shared" ref="CA8:CA17" si="21">BZ8*(1+BB8)</f>
        <v>2027.5</v>
      </c>
      <c r="CB8" s="545">
        <f t="shared" si="19"/>
        <v>0</v>
      </c>
      <c r="CC8" s="7"/>
      <c r="CD8" s="7"/>
      <c r="CE8" s="7"/>
    </row>
    <row r="9" spans="2:84" s="182" customFormat="1" ht="78">
      <c r="B9" s="251" t="s">
        <v>397</v>
      </c>
      <c r="C9" s="294" t="s">
        <v>125</v>
      </c>
      <c r="D9" s="406" t="s">
        <v>201</v>
      </c>
      <c r="E9" s="291">
        <v>20</v>
      </c>
      <c r="F9" s="263">
        <v>0</v>
      </c>
      <c r="G9" s="202"/>
      <c r="H9" s="257">
        <f t="shared" si="0"/>
        <v>0</v>
      </c>
      <c r="I9" s="202" t="s">
        <v>22</v>
      </c>
      <c r="J9" s="266">
        <v>0</v>
      </c>
      <c r="K9" s="184">
        <v>0</v>
      </c>
      <c r="L9" s="268">
        <v>0</v>
      </c>
      <c r="M9" s="202"/>
      <c r="N9" s="257">
        <f t="shared" si="1"/>
        <v>0</v>
      </c>
      <c r="O9" s="202"/>
      <c r="P9" s="266">
        <v>0</v>
      </c>
      <c r="Q9" s="184">
        <v>0</v>
      </c>
      <c r="R9" s="184">
        <v>0</v>
      </c>
      <c r="S9" s="268">
        <v>0</v>
      </c>
      <c r="T9" s="202"/>
      <c r="U9" s="257">
        <f t="shared" si="2"/>
        <v>40</v>
      </c>
      <c r="V9" s="202"/>
      <c r="W9" s="266">
        <v>40</v>
      </c>
      <c r="X9" s="184">
        <v>0</v>
      </c>
      <c r="Y9" s="184">
        <v>0</v>
      </c>
      <c r="Z9" s="184">
        <v>0</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67">
        <v>0.25</v>
      </c>
      <c r="BC9" s="572">
        <v>0</v>
      </c>
      <c r="BD9" s="202"/>
      <c r="BE9" s="263" t="s">
        <v>22</v>
      </c>
      <c r="BF9" s="282" t="s">
        <v>22</v>
      </c>
      <c r="BG9" s="442" t="s">
        <v>236</v>
      </c>
      <c r="BH9" s="268" t="s">
        <v>237</v>
      </c>
      <c r="BI9" s="202"/>
      <c r="BJ9" s="193">
        <f t="shared" si="5"/>
        <v>0</v>
      </c>
      <c r="BK9" s="41">
        <f t="shared" si="6"/>
        <v>0</v>
      </c>
      <c r="BL9" s="41">
        <f t="shared" si="7"/>
        <v>0</v>
      </c>
      <c r="BM9" s="41">
        <f t="shared" si="8"/>
        <v>40</v>
      </c>
      <c r="BN9" s="41">
        <f t="shared" si="9"/>
        <v>0</v>
      </c>
      <c r="BO9" s="41">
        <f t="shared" si="10"/>
        <v>0</v>
      </c>
      <c r="BP9" s="44">
        <f t="shared" si="11"/>
        <v>0</v>
      </c>
      <c r="BR9" s="543">
        <f t="shared" si="12"/>
        <v>0</v>
      </c>
      <c r="BS9" s="544">
        <f t="shared" si="13"/>
        <v>0</v>
      </c>
      <c r="BT9" s="544">
        <f t="shared" si="14"/>
        <v>0</v>
      </c>
      <c r="BU9" s="544">
        <f t="shared" si="15"/>
        <v>3244</v>
      </c>
      <c r="BV9" s="544">
        <f t="shared" si="16"/>
        <v>0</v>
      </c>
      <c r="BW9" s="544">
        <f t="shared" si="17"/>
        <v>0</v>
      </c>
      <c r="BX9" s="545">
        <f t="shared" si="18"/>
        <v>0</v>
      </c>
      <c r="BY9" s="7"/>
      <c r="BZ9" s="543">
        <f t="shared" si="20"/>
        <v>3244</v>
      </c>
      <c r="CA9" s="546">
        <f t="shared" si="21"/>
        <v>4055</v>
      </c>
      <c r="CB9" s="545">
        <f t="shared" si="19"/>
        <v>0</v>
      </c>
      <c r="CC9" s="7"/>
      <c r="CD9" s="7"/>
      <c r="CE9" s="7"/>
    </row>
    <row r="10" spans="2:84" s="182" customFormat="1" ht="78">
      <c r="B10" s="251" t="s">
        <v>407</v>
      </c>
      <c r="C10" s="294" t="s">
        <v>126</v>
      </c>
      <c r="D10" s="393" t="s">
        <v>202</v>
      </c>
      <c r="E10" s="291">
        <v>5</v>
      </c>
      <c r="F10" s="263">
        <v>0</v>
      </c>
      <c r="G10" s="202"/>
      <c r="H10" s="257">
        <f t="shared" si="0"/>
        <v>4</v>
      </c>
      <c r="I10" s="202" t="s">
        <v>22</v>
      </c>
      <c r="J10" s="266">
        <v>0</v>
      </c>
      <c r="K10" s="184">
        <v>4</v>
      </c>
      <c r="L10" s="268">
        <v>0</v>
      </c>
      <c r="M10" s="202"/>
      <c r="N10" s="257">
        <f t="shared" si="1"/>
        <v>8</v>
      </c>
      <c r="O10" s="202"/>
      <c r="P10" s="266">
        <v>8</v>
      </c>
      <c r="Q10" s="184">
        <v>0</v>
      </c>
      <c r="R10" s="184">
        <v>0</v>
      </c>
      <c r="S10" s="268">
        <v>0</v>
      </c>
      <c r="T10" s="202"/>
      <c r="U10" s="257">
        <f t="shared" si="2"/>
        <v>4</v>
      </c>
      <c r="V10" s="202"/>
      <c r="W10" s="266">
        <v>4</v>
      </c>
      <c r="X10" s="184">
        <v>0</v>
      </c>
      <c r="Y10" s="184">
        <v>0</v>
      </c>
      <c r="Z10" s="184">
        <v>0</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67">
        <v>0.25</v>
      </c>
      <c r="BC10" s="572">
        <v>0</v>
      </c>
      <c r="BD10" s="202"/>
      <c r="BE10" s="263"/>
      <c r="BF10" s="282" t="s">
        <v>22</v>
      </c>
      <c r="BG10" s="442" t="s">
        <v>236</v>
      </c>
      <c r="BH10" s="268" t="s">
        <v>237</v>
      </c>
      <c r="BI10" s="202"/>
      <c r="BJ10" s="193">
        <f t="shared" si="5"/>
        <v>0</v>
      </c>
      <c r="BK10" s="41">
        <f t="shared" si="6"/>
        <v>4</v>
      </c>
      <c r="BL10" s="41">
        <f t="shared" si="7"/>
        <v>8</v>
      </c>
      <c r="BM10" s="41">
        <f t="shared" si="8"/>
        <v>4</v>
      </c>
      <c r="BN10" s="41">
        <f t="shared" si="9"/>
        <v>0</v>
      </c>
      <c r="BO10" s="41">
        <f t="shared" si="10"/>
        <v>0</v>
      </c>
      <c r="BP10" s="44">
        <f t="shared" si="11"/>
        <v>0</v>
      </c>
      <c r="BR10" s="543">
        <f t="shared" si="12"/>
        <v>0</v>
      </c>
      <c r="BS10" s="544">
        <f t="shared" si="13"/>
        <v>486</v>
      </c>
      <c r="BT10" s="544">
        <f t="shared" si="14"/>
        <v>834.4</v>
      </c>
      <c r="BU10" s="544">
        <f t="shared" si="15"/>
        <v>324.39999999999998</v>
      </c>
      <c r="BV10" s="544">
        <f t="shared" si="16"/>
        <v>0</v>
      </c>
      <c r="BW10" s="544">
        <f t="shared" si="17"/>
        <v>0</v>
      </c>
      <c r="BX10" s="545">
        <f t="shared" si="18"/>
        <v>0</v>
      </c>
      <c r="BY10" s="7"/>
      <c r="BZ10" s="543">
        <f t="shared" si="20"/>
        <v>1644.8000000000002</v>
      </c>
      <c r="CA10" s="546">
        <f t="shared" si="21"/>
        <v>2056</v>
      </c>
      <c r="CB10" s="545">
        <f t="shared" si="19"/>
        <v>0</v>
      </c>
      <c r="CC10" s="7"/>
      <c r="CD10" s="7"/>
      <c r="CE10" s="7"/>
    </row>
    <row r="11" spans="2:84" s="182" customFormat="1" ht="62.4">
      <c r="B11" s="251" t="s">
        <v>408</v>
      </c>
      <c r="C11" s="294" t="s">
        <v>134</v>
      </c>
      <c r="D11" s="393" t="s">
        <v>203</v>
      </c>
      <c r="E11" s="291">
        <v>10</v>
      </c>
      <c r="F11" s="263">
        <v>0</v>
      </c>
      <c r="G11" s="202"/>
      <c r="H11" s="257">
        <f t="shared" si="0"/>
        <v>0</v>
      </c>
      <c r="I11" s="202" t="s">
        <v>22</v>
      </c>
      <c r="J11" s="266">
        <v>0</v>
      </c>
      <c r="K11" s="184">
        <v>0</v>
      </c>
      <c r="L11" s="268">
        <v>0</v>
      </c>
      <c r="M11" s="202"/>
      <c r="N11" s="257">
        <f t="shared" si="1"/>
        <v>16</v>
      </c>
      <c r="O11" s="202"/>
      <c r="P11" s="266">
        <v>16</v>
      </c>
      <c r="Q11" s="184">
        <v>0</v>
      </c>
      <c r="R11" s="184">
        <v>0</v>
      </c>
      <c r="S11" s="268">
        <v>0</v>
      </c>
      <c r="T11" s="202"/>
      <c r="U11" s="257">
        <f t="shared" si="2"/>
        <v>16</v>
      </c>
      <c r="V11" s="202"/>
      <c r="W11" s="266">
        <v>16</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7">
        <v>0.25</v>
      </c>
      <c r="BC11" s="572">
        <v>0</v>
      </c>
      <c r="BD11" s="202"/>
      <c r="BE11" s="443"/>
      <c r="BF11" s="282" t="s">
        <v>22</v>
      </c>
      <c r="BG11" s="442" t="s">
        <v>236</v>
      </c>
      <c r="BH11" s="268" t="s">
        <v>237</v>
      </c>
      <c r="BI11" s="202"/>
      <c r="BJ11" s="285">
        <f t="shared" si="5"/>
        <v>0</v>
      </c>
      <c r="BK11" s="41">
        <f t="shared" si="6"/>
        <v>0</v>
      </c>
      <c r="BL11" s="41">
        <f t="shared" si="7"/>
        <v>16</v>
      </c>
      <c r="BM11" s="41">
        <f t="shared" si="8"/>
        <v>16</v>
      </c>
      <c r="BN11" s="41">
        <f t="shared" si="9"/>
        <v>0</v>
      </c>
      <c r="BO11" s="41">
        <f t="shared" si="10"/>
        <v>0</v>
      </c>
      <c r="BP11" s="44">
        <f t="shared" si="11"/>
        <v>0</v>
      </c>
      <c r="BR11" s="543">
        <f t="shared" si="12"/>
        <v>0</v>
      </c>
      <c r="BS11" s="544">
        <f t="shared" si="13"/>
        <v>0</v>
      </c>
      <c r="BT11" s="544">
        <f t="shared" si="14"/>
        <v>1668.8</v>
      </c>
      <c r="BU11" s="544">
        <f t="shared" si="15"/>
        <v>1297.5999999999999</v>
      </c>
      <c r="BV11" s="544">
        <f t="shared" si="16"/>
        <v>0</v>
      </c>
      <c r="BW11" s="544">
        <f t="shared" si="17"/>
        <v>0</v>
      </c>
      <c r="BX11" s="545">
        <f t="shared" si="18"/>
        <v>0</v>
      </c>
      <c r="BY11" s="7"/>
      <c r="BZ11" s="543">
        <f t="shared" si="20"/>
        <v>2966.3999999999996</v>
      </c>
      <c r="CA11" s="546">
        <f t="shared" si="21"/>
        <v>3707.9999999999995</v>
      </c>
      <c r="CB11" s="545">
        <f t="shared" si="19"/>
        <v>0</v>
      </c>
      <c r="CC11" s="7"/>
      <c r="CD11" s="7"/>
      <c r="CE11" s="7"/>
    </row>
    <row r="12" spans="2:84" s="182" customFormat="1" ht="47.4" thickBot="1">
      <c r="B12" s="251" t="s">
        <v>400</v>
      </c>
      <c r="C12" s="294" t="s">
        <v>127</v>
      </c>
      <c r="D12" s="394" t="s">
        <v>6</v>
      </c>
      <c r="E12" s="291">
        <v>0</v>
      </c>
      <c r="F12" s="263">
        <v>0</v>
      </c>
      <c r="G12" s="202"/>
      <c r="H12" s="257">
        <f t="shared" si="0"/>
        <v>0</v>
      </c>
      <c r="I12" s="202" t="s">
        <v>22</v>
      </c>
      <c r="J12" s="266">
        <v>0</v>
      </c>
      <c r="K12" s="184">
        <v>0</v>
      </c>
      <c r="L12" s="268">
        <v>0</v>
      </c>
      <c r="M12" s="202"/>
      <c r="N12" s="257">
        <f t="shared" si="1"/>
        <v>0</v>
      </c>
      <c r="O12" s="202"/>
      <c r="P12" s="266">
        <v>0</v>
      </c>
      <c r="Q12" s="184">
        <v>0</v>
      </c>
      <c r="R12" s="184">
        <v>0</v>
      </c>
      <c r="S12" s="268">
        <v>0</v>
      </c>
      <c r="T12" s="202"/>
      <c r="U12" s="257">
        <f t="shared" si="2"/>
        <v>0</v>
      </c>
      <c r="V12" s="202"/>
      <c r="W12" s="266">
        <v>0</v>
      </c>
      <c r="X12" s="184">
        <v>0</v>
      </c>
      <c r="Y12" s="184">
        <v>0</v>
      </c>
      <c r="Z12" s="184">
        <v>0</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67">
        <v>0</v>
      </c>
      <c r="BC12" s="567">
        <v>0</v>
      </c>
      <c r="BD12" s="202"/>
      <c r="BE12" s="443"/>
      <c r="BF12" s="282" t="s">
        <v>22</v>
      </c>
      <c r="BG12" s="266" t="s">
        <v>294</v>
      </c>
      <c r="BH12" s="268" t="s">
        <v>294</v>
      </c>
      <c r="BI12" s="202"/>
      <c r="BJ12" s="285">
        <f t="shared" si="5"/>
        <v>0</v>
      </c>
      <c r="BK12" s="41">
        <f t="shared" si="6"/>
        <v>0</v>
      </c>
      <c r="BL12" s="41">
        <f t="shared" si="7"/>
        <v>0</v>
      </c>
      <c r="BM12" s="41">
        <f t="shared" si="8"/>
        <v>0</v>
      </c>
      <c r="BN12" s="41">
        <f t="shared" si="9"/>
        <v>0</v>
      </c>
      <c r="BO12" s="41">
        <f t="shared" si="10"/>
        <v>0</v>
      </c>
      <c r="BP12" s="44">
        <f t="shared" si="11"/>
        <v>0</v>
      </c>
      <c r="BR12" s="543">
        <f t="shared" si="12"/>
        <v>0</v>
      </c>
      <c r="BS12" s="544">
        <f t="shared" si="13"/>
        <v>0</v>
      </c>
      <c r="BT12" s="544">
        <f t="shared" si="14"/>
        <v>0</v>
      </c>
      <c r="BU12" s="544">
        <f t="shared" si="15"/>
        <v>0</v>
      </c>
      <c r="BV12" s="544">
        <f t="shared" si="16"/>
        <v>0</v>
      </c>
      <c r="BW12" s="544">
        <f t="shared" si="17"/>
        <v>0</v>
      </c>
      <c r="BX12" s="545">
        <f t="shared" si="18"/>
        <v>0</v>
      </c>
      <c r="BY12" s="7"/>
      <c r="BZ12" s="543">
        <f t="shared" si="20"/>
        <v>0</v>
      </c>
      <c r="CA12" s="546">
        <f t="shared" si="21"/>
        <v>0</v>
      </c>
      <c r="CB12" s="545">
        <f t="shared" si="19"/>
        <v>0</v>
      </c>
      <c r="CC12" s="7"/>
      <c r="CD12" s="7"/>
      <c r="CE12" s="7"/>
    </row>
    <row r="13" spans="2:84" s="182" customFormat="1" ht="78">
      <c r="B13" s="251" t="s">
        <v>401</v>
      </c>
      <c r="C13" s="295" t="s">
        <v>128</v>
      </c>
      <c r="D13" s="403" t="s">
        <v>204</v>
      </c>
      <c r="E13" s="291">
        <v>20</v>
      </c>
      <c r="F13" s="263">
        <v>0</v>
      </c>
      <c r="G13" s="202"/>
      <c r="H13" s="257">
        <f t="shared" si="0"/>
        <v>0</v>
      </c>
      <c r="I13" s="261" t="s">
        <v>22</v>
      </c>
      <c r="J13" s="266">
        <v>0</v>
      </c>
      <c r="K13" s="184">
        <v>0</v>
      </c>
      <c r="L13" s="268">
        <v>0</v>
      </c>
      <c r="M13" s="202"/>
      <c r="N13" s="257">
        <f t="shared" si="1"/>
        <v>32</v>
      </c>
      <c r="O13" s="202"/>
      <c r="P13" s="266">
        <v>32</v>
      </c>
      <c r="Q13" s="184">
        <v>0</v>
      </c>
      <c r="R13" s="184">
        <v>0</v>
      </c>
      <c r="S13" s="268">
        <v>0</v>
      </c>
      <c r="T13" s="202"/>
      <c r="U13" s="257">
        <f t="shared" si="2"/>
        <v>16</v>
      </c>
      <c r="V13" s="202"/>
      <c r="W13" s="266">
        <v>16</v>
      </c>
      <c r="X13" s="184">
        <v>0</v>
      </c>
      <c r="Y13" s="184">
        <v>0</v>
      </c>
      <c r="Z13" s="184">
        <v>0</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67">
        <v>0.25</v>
      </c>
      <c r="BC13" s="572">
        <v>0</v>
      </c>
      <c r="BD13" s="202"/>
      <c r="BE13" s="443"/>
      <c r="BF13" s="282" t="s">
        <v>22</v>
      </c>
      <c r="BG13" s="442" t="s">
        <v>236</v>
      </c>
      <c r="BH13" s="268" t="s">
        <v>237</v>
      </c>
      <c r="BI13" s="202"/>
      <c r="BJ13" s="285">
        <f t="shared" si="5"/>
        <v>0</v>
      </c>
      <c r="BK13" s="41">
        <f t="shared" si="6"/>
        <v>0</v>
      </c>
      <c r="BL13" s="41">
        <f t="shared" si="7"/>
        <v>32</v>
      </c>
      <c r="BM13" s="41">
        <f t="shared" si="8"/>
        <v>16</v>
      </c>
      <c r="BN13" s="41">
        <f t="shared" si="9"/>
        <v>0</v>
      </c>
      <c r="BO13" s="41">
        <f t="shared" si="10"/>
        <v>0</v>
      </c>
      <c r="BP13" s="44">
        <f t="shared" si="11"/>
        <v>0</v>
      </c>
      <c r="BR13" s="543">
        <f t="shared" si="12"/>
        <v>0</v>
      </c>
      <c r="BS13" s="544">
        <f t="shared" si="13"/>
        <v>0</v>
      </c>
      <c r="BT13" s="544">
        <f t="shared" si="14"/>
        <v>3337.6</v>
      </c>
      <c r="BU13" s="544">
        <f t="shared" si="15"/>
        <v>1297.5999999999999</v>
      </c>
      <c r="BV13" s="544">
        <f t="shared" si="16"/>
        <v>0</v>
      </c>
      <c r="BW13" s="544">
        <f t="shared" si="17"/>
        <v>0</v>
      </c>
      <c r="BX13" s="545">
        <f t="shared" si="18"/>
        <v>0</v>
      </c>
      <c r="BY13" s="7"/>
      <c r="BZ13" s="543">
        <f t="shared" si="20"/>
        <v>4635.2</v>
      </c>
      <c r="CA13" s="546">
        <f t="shared" si="21"/>
        <v>5794</v>
      </c>
      <c r="CB13" s="545">
        <f t="shared" si="19"/>
        <v>0</v>
      </c>
      <c r="CC13" s="7"/>
      <c r="CD13" s="7"/>
      <c r="CE13" s="7"/>
    </row>
    <row r="14" spans="2:84" s="182" customFormat="1" ht="62.4">
      <c r="B14" s="251" t="s">
        <v>402</v>
      </c>
      <c r="C14" s="295" t="s">
        <v>129</v>
      </c>
      <c r="D14" s="404" t="s">
        <v>205</v>
      </c>
      <c r="E14" s="291">
        <v>20</v>
      </c>
      <c r="F14" s="263">
        <v>0</v>
      </c>
      <c r="G14" s="202"/>
      <c r="H14" s="257">
        <f t="shared" si="0"/>
        <v>0</v>
      </c>
      <c r="I14" s="202" t="s">
        <v>22</v>
      </c>
      <c r="J14" s="266">
        <v>0</v>
      </c>
      <c r="K14" s="184">
        <v>0</v>
      </c>
      <c r="L14" s="268">
        <v>0</v>
      </c>
      <c r="M14" s="202"/>
      <c r="N14" s="257">
        <f t="shared" si="1"/>
        <v>32</v>
      </c>
      <c r="O14" s="202"/>
      <c r="P14" s="266">
        <v>32</v>
      </c>
      <c r="Q14" s="184">
        <v>0</v>
      </c>
      <c r="R14" s="184">
        <v>0</v>
      </c>
      <c r="S14" s="268">
        <v>0</v>
      </c>
      <c r="T14" s="202"/>
      <c r="U14" s="257">
        <f t="shared" si="2"/>
        <v>16</v>
      </c>
      <c r="V14" s="202"/>
      <c r="W14" s="266">
        <v>16</v>
      </c>
      <c r="X14" s="184">
        <v>0</v>
      </c>
      <c r="Y14" s="184">
        <v>0</v>
      </c>
      <c r="Z14" s="184">
        <v>0</v>
      </c>
      <c r="AA14" s="184">
        <v>0</v>
      </c>
      <c r="AB14" s="268">
        <v>0</v>
      </c>
      <c r="AC14" s="202"/>
      <c r="AD14" s="277">
        <f t="shared" si="3"/>
        <v>0</v>
      </c>
      <c r="AE14" s="202"/>
      <c r="AF14" s="266">
        <v>0</v>
      </c>
      <c r="AG14" s="184">
        <v>0</v>
      </c>
      <c r="AH14" s="184">
        <v>0</v>
      </c>
      <c r="AI14" s="184">
        <v>0</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0</v>
      </c>
      <c r="BA14" s="282" t="s">
        <v>22</v>
      </c>
      <c r="BB14" s="567">
        <v>0.25</v>
      </c>
      <c r="BC14" s="572">
        <v>0</v>
      </c>
      <c r="BD14" s="202"/>
      <c r="BE14" s="443"/>
      <c r="BF14" s="282" t="s">
        <v>22</v>
      </c>
      <c r="BG14" s="442" t="s">
        <v>236</v>
      </c>
      <c r="BH14" s="268" t="s">
        <v>237</v>
      </c>
      <c r="BI14" s="202"/>
      <c r="BJ14" s="285">
        <f t="shared" si="5"/>
        <v>0</v>
      </c>
      <c r="BK14" s="41">
        <f t="shared" si="6"/>
        <v>0</v>
      </c>
      <c r="BL14" s="41">
        <f t="shared" si="7"/>
        <v>32</v>
      </c>
      <c r="BM14" s="41">
        <f t="shared" si="8"/>
        <v>16</v>
      </c>
      <c r="BN14" s="41">
        <f t="shared" si="9"/>
        <v>0</v>
      </c>
      <c r="BO14" s="41">
        <f t="shared" si="10"/>
        <v>0</v>
      </c>
      <c r="BP14" s="44">
        <f t="shared" si="11"/>
        <v>0</v>
      </c>
      <c r="BR14" s="543">
        <f t="shared" si="12"/>
        <v>0</v>
      </c>
      <c r="BS14" s="544">
        <f t="shared" si="13"/>
        <v>0</v>
      </c>
      <c r="BT14" s="544">
        <f t="shared" si="14"/>
        <v>3337.6</v>
      </c>
      <c r="BU14" s="544">
        <f t="shared" si="15"/>
        <v>1297.5999999999999</v>
      </c>
      <c r="BV14" s="544">
        <f t="shared" si="16"/>
        <v>0</v>
      </c>
      <c r="BW14" s="544">
        <f t="shared" si="17"/>
        <v>0</v>
      </c>
      <c r="BX14" s="545">
        <f t="shared" si="18"/>
        <v>0</v>
      </c>
      <c r="BY14" s="7"/>
      <c r="BZ14" s="543">
        <f t="shared" si="20"/>
        <v>4635.2</v>
      </c>
      <c r="CA14" s="546">
        <f t="shared" si="21"/>
        <v>5794</v>
      </c>
      <c r="CB14" s="545">
        <f t="shared" si="19"/>
        <v>0</v>
      </c>
      <c r="CC14" s="7"/>
      <c r="CD14" s="7"/>
      <c r="CE14" s="7"/>
    </row>
    <row r="15" spans="2:84" s="182" customFormat="1" ht="62.4">
      <c r="B15" s="195" t="s">
        <v>403</v>
      </c>
      <c r="C15" s="295" t="s">
        <v>130</v>
      </c>
      <c r="D15" s="393" t="s">
        <v>206</v>
      </c>
      <c r="E15" s="291">
        <v>80</v>
      </c>
      <c r="F15" s="263">
        <v>0</v>
      </c>
      <c r="G15" s="202"/>
      <c r="H15" s="257">
        <f t="shared" si="0"/>
        <v>0</v>
      </c>
      <c r="I15" s="202" t="s">
        <v>22</v>
      </c>
      <c r="J15" s="266">
        <v>0</v>
      </c>
      <c r="K15" s="184">
        <v>0</v>
      </c>
      <c r="L15" s="268">
        <v>0</v>
      </c>
      <c r="M15" s="202"/>
      <c r="N15" s="257">
        <f t="shared" si="1"/>
        <v>128</v>
      </c>
      <c r="O15" s="202"/>
      <c r="P15" s="266">
        <v>128</v>
      </c>
      <c r="Q15" s="184">
        <v>0</v>
      </c>
      <c r="R15" s="184">
        <v>0</v>
      </c>
      <c r="S15" s="268">
        <v>0</v>
      </c>
      <c r="T15" s="202"/>
      <c r="U15" s="257">
        <f t="shared" si="2"/>
        <v>64</v>
      </c>
      <c r="V15" s="202"/>
      <c r="W15" s="266">
        <v>64</v>
      </c>
      <c r="X15" s="184">
        <v>0</v>
      </c>
      <c r="Y15" s="184">
        <v>0</v>
      </c>
      <c r="Z15" s="184">
        <v>0</v>
      </c>
      <c r="AA15" s="184">
        <v>0</v>
      </c>
      <c r="AB15" s="268">
        <v>0</v>
      </c>
      <c r="AC15" s="202"/>
      <c r="AD15" s="277">
        <f t="shared" si="3"/>
        <v>0</v>
      </c>
      <c r="AE15" s="202"/>
      <c r="AF15" s="266">
        <v>0</v>
      </c>
      <c r="AG15" s="184">
        <v>0</v>
      </c>
      <c r="AH15" s="184">
        <v>0</v>
      </c>
      <c r="AI15" s="184">
        <v>0</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50000</v>
      </c>
      <c r="BA15" s="282" t="s">
        <v>22</v>
      </c>
      <c r="BB15" s="567">
        <v>0.25</v>
      </c>
      <c r="BC15" s="572">
        <v>0.25</v>
      </c>
      <c r="BD15" s="202"/>
      <c r="BE15" s="263" t="s">
        <v>178</v>
      </c>
      <c r="BF15" s="282" t="s">
        <v>22</v>
      </c>
      <c r="BG15" s="442" t="s">
        <v>236</v>
      </c>
      <c r="BH15" s="268" t="s">
        <v>346</v>
      </c>
      <c r="BI15" s="202"/>
      <c r="BJ15" s="285">
        <f t="shared" si="5"/>
        <v>0</v>
      </c>
      <c r="BK15" s="41">
        <f t="shared" si="6"/>
        <v>0</v>
      </c>
      <c r="BL15" s="41">
        <f t="shared" si="7"/>
        <v>128</v>
      </c>
      <c r="BM15" s="41">
        <f t="shared" si="8"/>
        <v>64</v>
      </c>
      <c r="BN15" s="41">
        <f t="shared" si="9"/>
        <v>0</v>
      </c>
      <c r="BO15" s="41">
        <f t="shared" si="10"/>
        <v>0</v>
      </c>
      <c r="BP15" s="44">
        <f t="shared" si="11"/>
        <v>0</v>
      </c>
      <c r="BR15" s="543">
        <f t="shared" si="12"/>
        <v>0</v>
      </c>
      <c r="BS15" s="544">
        <f t="shared" si="13"/>
        <v>0</v>
      </c>
      <c r="BT15" s="544">
        <f t="shared" si="14"/>
        <v>13350.4</v>
      </c>
      <c r="BU15" s="544">
        <f t="shared" si="15"/>
        <v>5190.3999999999996</v>
      </c>
      <c r="BV15" s="544">
        <f t="shared" si="16"/>
        <v>0</v>
      </c>
      <c r="BW15" s="544">
        <f t="shared" si="17"/>
        <v>0</v>
      </c>
      <c r="BX15" s="545">
        <f t="shared" si="18"/>
        <v>0</v>
      </c>
      <c r="BY15" s="14"/>
      <c r="BZ15" s="543">
        <f t="shared" si="20"/>
        <v>18540.8</v>
      </c>
      <c r="CA15" s="546">
        <f t="shared" si="21"/>
        <v>23176</v>
      </c>
      <c r="CB15" s="545">
        <f t="shared" si="19"/>
        <v>62500</v>
      </c>
      <c r="CC15" s="14"/>
      <c r="CD15" s="14"/>
      <c r="CE15" s="14"/>
    </row>
    <row r="16" spans="2:84" s="182" customFormat="1" ht="62.4">
      <c r="B16" s="251" t="s">
        <v>404</v>
      </c>
      <c r="C16" s="295" t="s">
        <v>131</v>
      </c>
      <c r="D16" s="393" t="s">
        <v>207</v>
      </c>
      <c r="E16" s="291">
        <v>10</v>
      </c>
      <c r="F16" s="263">
        <v>0</v>
      </c>
      <c r="G16" s="202"/>
      <c r="H16" s="257">
        <f t="shared" si="0"/>
        <v>0</v>
      </c>
      <c r="I16" s="202" t="s">
        <v>22</v>
      </c>
      <c r="J16" s="266">
        <v>0</v>
      </c>
      <c r="K16" s="184">
        <v>0</v>
      </c>
      <c r="L16" s="268">
        <v>0</v>
      </c>
      <c r="M16" s="202"/>
      <c r="N16" s="257">
        <f t="shared" si="1"/>
        <v>16</v>
      </c>
      <c r="O16" s="202"/>
      <c r="P16" s="266">
        <v>16</v>
      </c>
      <c r="Q16" s="184">
        <v>0</v>
      </c>
      <c r="R16" s="184">
        <v>0</v>
      </c>
      <c r="S16" s="268">
        <v>0</v>
      </c>
      <c r="T16" s="202"/>
      <c r="U16" s="257">
        <f t="shared" si="2"/>
        <v>8</v>
      </c>
      <c r="V16" s="202"/>
      <c r="W16" s="266">
        <v>8</v>
      </c>
      <c r="X16" s="184">
        <v>0</v>
      </c>
      <c r="Y16" s="184">
        <v>0</v>
      </c>
      <c r="Z16" s="184">
        <v>0</v>
      </c>
      <c r="AA16" s="184">
        <v>0</v>
      </c>
      <c r="AB16" s="268">
        <v>0</v>
      </c>
      <c r="AC16" s="202"/>
      <c r="AD16" s="277">
        <f t="shared" si="3"/>
        <v>40</v>
      </c>
      <c r="AE16" s="202"/>
      <c r="AF16" s="266">
        <v>0</v>
      </c>
      <c r="AG16" s="184">
        <v>0</v>
      </c>
      <c r="AH16" s="184">
        <v>0</v>
      </c>
      <c r="AI16" s="184">
        <v>0</v>
      </c>
      <c r="AJ16" s="184">
        <v>0</v>
      </c>
      <c r="AK16" s="184">
        <v>40</v>
      </c>
      <c r="AL16" s="184">
        <v>0</v>
      </c>
      <c r="AM16" s="184">
        <v>0</v>
      </c>
      <c r="AN16" s="268">
        <v>0</v>
      </c>
      <c r="AO16" s="202"/>
      <c r="AP16" s="277">
        <f t="shared" si="4"/>
        <v>0</v>
      </c>
      <c r="AQ16" s="202"/>
      <c r="AR16" s="266">
        <v>0</v>
      </c>
      <c r="AS16" s="184">
        <v>0</v>
      </c>
      <c r="AT16" s="184">
        <v>0</v>
      </c>
      <c r="AU16" s="184">
        <v>0</v>
      </c>
      <c r="AV16" s="268">
        <v>0</v>
      </c>
      <c r="AW16" s="202"/>
      <c r="AX16" s="277">
        <v>0</v>
      </c>
      <c r="AY16" s="282"/>
      <c r="AZ16" s="280">
        <v>0</v>
      </c>
      <c r="BA16" s="282" t="s">
        <v>22</v>
      </c>
      <c r="BB16" s="567">
        <v>0.25</v>
      </c>
      <c r="BC16" s="572">
        <v>0</v>
      </c>
      <c r="BD16" s="202"/>
      <c r="BE16" s="443"/>
      <c r="BF16" s="282" t="s">
        <v>22</v>
      </c>
      <c r="BG16" s="442" t="s">
        <v>236</v>
      </c>
      <c r="BH16" s="268" t="s">
        <v>237</v>
      </c>
      <c r="BI16" s="202"/>
      <c r="BJ16" s="285">
        <f t="shared" si="5"/>
        <v>0</v>
      </c>
      <c r="BK16" s="41">
        <f t="shared" si="6"/>
        <v>0</v>
      </c>
      <c r="BL16" s="41">
        <f t="shared" si="7"/>
        <v>16</v>
      </c>
      <c r="BM16" s="41">
        <f t="shared" si="8"/>
        <v>8</v>
      </c>
      <c r="BN16" s="41">
        <f t="shared" si="9"/>
        <v>40</v>
      </c>
      <c r="BO16" s="41">
        <f t="shared" si="10"/>
        <v>0</v>
      </c>
      <c r="BP16" s="44">
        <f t="shared" si="11"/>
        <v>0</v>
      </c>
      <c r="BR16" s="543">
        <f t="shared" si="12"/>
        <v>0</v>
      </c>
      <c r="BS16" s="544">
        <f t="shared" si="13"/>
        <v>0</v>
      </c>
      <c r="BT16" s="544">
        <f t="shared" si="14"/>
        <v>1668.8</v>
      </c>
      <c r="BU16" s="544">
        <f t="shared" si="15"/>
        <v>648.79999999999995</v>
      </c>
      <c r="BV16" s="544">
        <f t="shared" si="16"/>
        <v>3244</v>
      </c>
      <c r="BW16" s="544">
        <f t="shared" si="17"/>
        <v>0</v>
      </c>
      <c r="BX16" s="545">
        <f t="shared" si="18"/>
        <v>0</v>
      </c>
      <c r="BY16" s="14"/>
      <c r="BZ16" s="543">
        <f t="shared" si="20"/>
        <v>5561.6</v>
      </c>
      <c r="CA16" s="546">
        <f t="shared" si="21"/>
        <v>6952</v>
      </c>
      <c r="CB16" s="545">
        <f t="shared" si="19"/>
        <v>0</v>
      </c>
      <c r="CC16" s="14"/>
      <c r="CD16" s="14"/>
      <c r="CE16" s="14"/>
    </row>
    <row r="17" spans="2:83" s="182" customFormat="1" ht="31.8" thickBot="1">
      <c r="B17" s="297" t="s">
        <v>405</v>
      </c>
      <c r="C17" s="296" t="s">
        <v>132</v>
      </c>
      <c r="D17" s="397" t="s">
        <v>6</v>
      </c>
      <c r="E17" s="292">
        <v>0</v>
      </c>
      <c r="F17" s="264">
        <v>0</v>
      </c>
      <c r="G17" s="260"/>
      <c r="H17" s="258">
        <f t="shared" si="0"/>
        <v>0</v>
      </c>
      <c r="I17" s="260" t="s">
        <v>22</v>
      </c>
      <c r="J17" s="271">
        <v>0</v>
      </c>
      <c r="K17" s="186">
        <v>0</v>
      </c>
      <c r="L17" s="272">
        <v>0</v>
      </c>
      <c r="M17" s="260"/>
      <c r="N17" s="258">
        <f t="shared" si="1"/>
        <v>0</v>
      </c>
      <c r="O17" s="260"/>
      <c r="P17" s="271">
        <v>0</v>
      </c>
      <c r="Q17" s="186">
        <v>0</v>
      </c>
      <c r="R17" s="186">
        <v>0</v>
      </c>
      <c r="S17" s="272">
        <v>0</v>
      </c>
      <c r="T17" s="260"/>
      <c r="U17" s="258">
        <f t="shared" si="2"/>
        <v>0</v>
      </c>
      <c r="V17" s="260"/>
      <c r="W17" s="271">
        <v>0</v>
      </c>
      <c r="X17" s="186">
        <v>0</v>
      </c>
      <c r="Y17" s="186">
        <v>0</v>
      </c>
      <c r="Z17" s="186">
        <v>0</v>
      </c>
      <c r="AA17" s="186">
        <v>0</v>
      </c>
      <c r="AB17" s="272">
        <v>0</v>
      </c>
      <c r="AC17" s="260"/>
      <c r="AD17" s="278">
        <f t="shared" si="3"/>
        <v>0</v>
      </c>
      <c r="AE17" s="260"/>
      <c r="AF17" s="271">
        <v>0</v>
      </c>
      <c r="AG17" s="186">
        <v>0</v>
      </c>
      <c r="AH17" s="186">
        <v>0</v>
      </c>
      <c r="AI17" s="186">
        <v>0</v>
      </c>
      <c r="AJ17" s="186">
        <v>0</v>
      </c>
      <c r="AK17" s="186">
        <v>0</v>
      </c>
      <c r="AL17" s="186">
        <v>0</v>
      </c>
      <c r="AM17" s="186">
        <v>0</v>
      </c>
      <c r="AN17" s="272">
        <v>0</v>
      </c>
      <c r="AO17" s="260"/>
      <c r="AP17" s="278">
        <f t="shared" si="4"/>
        <v>0</v>
      </c>
      <c r="AQ17" s="260"/>
      <c r="AR17" s="271">
        <v>0</v>
      </c>
      <c r="AS17" s="186">
        <v>0</v>
      </c>
      <c r="AT17" s="186">
        <v>0</v>
      </c>
      <c r="AU17" s="186">
        <v>0</v>
      </c>
      <c r="AV17" s="272">
        <v>0</v>
      </c>
      <c r="AW17" s="260"/>
      <c r="AX17" s="278">
        <v>0</v>
      </c>
      <c r="AY17" s="283"/>
      <c r="AZ17" s="281">
        <v>0</v>
      </c>
      <c r="BA17" s="283" t="s">
        <v>22</v>
      </c>
      <c r="BB17" s="573">
        <v>0</v>
      </c>
      <c r="BC17" s="573">
        <v>0</v>
      </c>
      <c r="BD17" s="260"/>
      <c r="BE17" s="444"/>
      <c r="BF17" s="283" t="s">
        <v>22</v>
      </c>
      <c r="BG17" s="271" t="s">
        <v>294</v>
      </c>
      <c r="BH17" s="272" t="s">
        <v>294</v>
      </c>
      <c r="BI17" s="260"/>
      <c r="BJ17" s="286">
        <f t="shared" si="5"/>
        <v>0</v>
      </c>
      <c r="BK17" s="49">
        <f t="shared" si="6"/>
        <v>0</v>
      </c>
      <c r="BL17" s="49">
        <f t="shared" si="7"/>
        <v>0</v>
      </c>
      <c r="BM17" s="49">
        <f t="shared" si="8"/>
        <v>0</v>
      </c>
      <c r="BN17" s="49">
        <f t="shared" si="9"/>
        <v>0</v>
      </c>
      <c r="BO17" s="49">
        <f t="shared" si="10"/>
        <v>0</v>
      </c>
      <c r="BP17" s="50">
        <f t="shared" si="11"/>
        <v>0</v>
      </c>
      <c r="BR17" s="547">
        <f t="shared" si="12"/>
        <v>0</v>
      </c>
      <c r="BS17" s="548">
        <f t="shared" si="13"/>
        <v>0</v>
      </c>
      <c r="BT17" s="548">
        <f t="shared" si="14"/>
        <v>0</v>
      </c>
      <c r="BU17" s="548">
        <f t="shared" si="15"/>
        <v>0</v>
      </c>
      <c r="BV17" s="548">
        <f t="shared" si="16"/>
        <v>0</v>
      </c>
      <c r="BW17" s="548">
        <f t="shared" si="17"/>
        <v>0</v>
      </c>
      <c r="BX17" s="549">
        <f t="shared" si="18"/>
        <v>0</v>
      </c>
      <c r="BY17" s="14"/>
      <c r="BZ17" s="547">
        <f t="shared" si="20"/>
        <v>0</v>
      </c>
      <c r="CA17" s="550">
        <f t="shared" si="21"/>
        <v>0</v>
      </c>
      <c r="CB17" s="549">
        <f t="shared" si="19"/>
        <v>0</v>
      </c>
      <c r="CC17" s="14"/>
      <c r="CD17" s="14"/>
      <c r="CE17" s="14"/>
    </row>
    <row r="19" spans="2:83" ht="16.2" thickBot="1"/>
    <row r="20" spans="2:83" s="7" customFormat="1" ht="51" customHeight="1" thickBot="1">
      <c r="B20" s="129" t="s">
        <v>91</v>
      </c>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4" t="s">
        <v>335</v>
      </c>
      <c r="BI20" s="1011"/>
      <c r="BJ20" s="54" t="s">
        <v>97</v>
      </c>
      <c r="BK20" s="171" t="s">
        <v>98</v>
      </c>
      <c r="BL20" s="171" t="s">
        <v>99</v>
      </c>
      <c r="BM20" s="171" t="s">
        <v>100</v>
      </c>
      <c r="BN20" s="171" t="s">
        <v>12</v>
      </c>
      <c r="BO20" s="171" t="s">
        <v>67</v>
      </c>
      <c r="BP20" s="172" t="s">
        <v>101</v>
      </c>
      <c r="BR20" s="54" t="s">
        <v>97</v>
      </c>
      <c r="BS20" s="171" t="s">
        <v>98</v>
      </c>
      <c r="BT20" s="171" t="s">
        <v>99</v>
      </c>
      <c r="BU20" s="171" t="s">
        <v>100</v>
      </c>
      <c r="BV20" s="171" t="s">
        <v>12</v>
      </c>
      <c r="BW20" s="171" t="s">
        <v>67</v>
      </c>
      <c r="BX20" s="172" t="s">
        <v>101</v>
      </c>
      <c r="BY20" s="551"/>
      <c r="BZ20" s="552" t="s">
        <v>315</v>
      </c>
      <c r="CA20" s="553" t="s">
        <v>347</v>
      </c>
      <c r="CB20" s="553" t="s">
        <v>348</v>
      </c>
      <c r="CC20" s="553" t="s">
        <v>316</v>
      </c>
      <c r="CD20" s="553" t="s">
        <v>349</v>
      </c>
      <c r="CE20" s="554" t="s">
        <v>350</v>
      </c>
    </row>
    <row r="21" spans="2:83" s="7" customFormat="1" ht="21.9" customHeight="1" thickBot="1">
      <c r="D21" s="8"/>
      <c r="E21" s="3"/>
      <c r="F21" s="3"/>
      <c r="G21" s="3"/>
      <c r="H21" s="3"/>
      <c r="I21" s="3"/>
      <c r="J21" s="3"/>
      <c r="K21" s="3"/>
      <c r="L21" s="3"/>
      <c r="M21" s="3"/>
      <c r="N21" s="3"/>
      <c r="O21" s="3"/>
      <c r="P21" s="3"/>
      <c r="Q21" s="3"/>
      <c r="R21" s="3"/>
      <c r="S21" s="9"/>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1015"/>
      <c r="BI21" s="1012"/>
      <c r="BJ21" s="173" t="s">
        <v>336</v>
      </c>
      <c r="BK21" s="174" t="s">
        <v>336</v>
      </c>
      <c r="BL21" s="174" t="s">
        <v>336</v>
      </c>
      <c r="BM21" s="174" t="s">
        <v>336</v>
      </c>
      <c r="BN21" s="174" t="s">
        <v>336</v>
      </c>
      <c r="BO21" s="174" t="s">
        <v>336</v>
      </c>
      <c r="BP21" s="175" t="s">
        <v>336</v>
      </c>
      <c r="BR21" s="1024" t="s">
        <v>337</v>
      </c>
      <c r="BS21" s="1025"/>
      <c r="BT21" s="1025"/>
      <c r="BU21" s="1025"/>
      <c r="BV21" s="1025"/>
      <c r="BW21" s="1025"/>
      <c r="BX21" s="1026"/>
      <c r="BY21" s="555"/>
      <c r="BZ21" s="556">
        <f>SUM(BZ7:BZ17)</f>
        <v>52395.6</v>
      </c>
      <c r="CA21" s="557">
        <f>SUM(CA7:CA17)</f>
        <v>65494.5</v>
      </c>
      <c r="CB21" s="557">
        <f>SUM(CB7:CB17)</f>
        <v>62500</v>
      </c>
      <c r="CC21" s="557">
        <f>SUM(AZ7:AZ17)</f>
        <v>50000</v>
      </c>
      <c r="CD21" s="558">
        <f>(CA21-BZ21)/BZ21</f>
        <v>0.25000000000000006</v>
      </c>
      <c r="CE21" s="559">
        <f>IF(CC21=0,0,(CB21-CC21)/CC21)</f>
        <v>0.25</v>
      </c>
    </row>
    <row r="22" spans="2:83" s="95" customFormat="1" ht="36" customHeight="1" thickBot="1">
      <c r="B22" s="100" t="s">
        <v>81</v>
      </c>
      <c r="C22" s="101" t="s">
        <v>82</v>
      </c>
      <c r="D22" s="101" t="s">
        <v>83</v>
      </c>
      <c r="E22" s="102" t="s">
        <v>84</v>
      </c>
      <c r="F22" s="103"/>
      <c r="G22" s="103"/>
      <c r="H22" s="162" t="s">
        <v>88</v>
      </c>
      <c r="I22" s="102" t="s">
        <v>88</v>
      </c>
      <c r="J22" s="101" t="s">
        <v>89</v>
      </c>
      <c r="K22" s="104" t="s">
        <v>66</v>
      </c>
      <c r="L22" s="1009" t="s">
        <v>85</v>
      </c>
      <c r="M22" s="1010"/>
      <c r="N22" s="105" t="s">
        <v>86</v>
      </c>
      <c r="O22" s="105"/>
      <c r="P22" s="106" t="s">
        <v>339</v>
      </c>
      <c r="Q22" s="105" t="s">
        <v>351</v>
      </c>
      <c r="R22" s="106" t="s">
        <v>352</v>
      </c>
      <c r="S22" s="107" t="s">
        <v>66</v>
      </c>
      <c r="T22" s="107"/>
      <c r="U22" s="107" t="s">
        <v>339</v>
      </c>
      <c r="V22" s="108"/>
      <c r="W22" s="108" t="s">
        <v>353</v>
      </c>
      <c r="X22" s="108" t="s">
        <v>87</v>
      </c>
      <c r="Y22" s="109" t="s">
        <v>354</v>
      </c>
      <c r="Z22" s="110" t="s">
        <v>90</v>
      </c>
      <c r="BH22" s="1016"/>
      <c r="BI22" s="1013"/>
      <c r="BJ22" s="225">
        <f>SUM(BJ7:BJ17)</f>
        <v>0</v>
      </c>
      <c r="BK22" s="226">
        <f t="shared" ref="BK22:BP22" si="22">SUM(BK7:BK17)</f>
        <v>20</v>
      </c>
      <c r="BL22" s="226">
        <f t="shared" si="22"/>
        <v>280</v>
      </c>
      <c r="BM22" s="226">
        <f t="shared" si="22"/>
        <v>216</v>
      </c>
      <c r="BN22" s="226">
        <f t="shared" si="22"/>
        <v>40</v>
      </c>
      <c r="BO22" s="226">
        <f t="shared" si="22"/>
        <v>0</v>
      </c>
      <c r="BP22" s="227">
        <f t="shared" si="22"/>
        <v>0</v>
      </c>
      <c r="BR22" s="560">
        <f t="shared" ref="BR22:BX22" si="23">SUM(BR7:BR17)</f>
        <v>0</v>
      </c>
      <c r="BS22" s="561">
        <f t="shared" si="23"/>
        <v>2430</v>
      </c>
      <c r="BT22" s="561">
        <f t="shared" si="23"/>
        <v>29203.999999999996</v>
      </c>
      <c r="BU22" s="561">
        <f t="shared" si="23"/>
        <v>17517.599999999999</v>
      </c>
      <c r="BV22" s="561">
        <f t="shared" si="23"/>
        <v>3244</v>
      </c>
      <c r="BW22" s="561">
        <f t="shared" si="23"/>
        <v>0</v>
      </c>
      <c r="BX22" s="562">
        <f t="shared" si="23"/>
        <v>0</v>
      </c>
      <c r="BY22" s="555"/>
      <c r="BZ22" s="555"/>
      <c r="CA22" s="555"/>
      <c r="CB22" s="555"/>
      <c r="CC22" s="555"/>
      <c r="CD22" s="555"/>
      <c r="CE22" s="555"/>
    </row>
    <row r="23" spans="2:83" s="92" customFormat="1" ht="15" customHeight="1">
      <c r="B23" s="136"/>
      <c r="C23" s="137"/>
      <c r="D23" s="137"/>
      <c r="E23" s="137"/>
      <c r="F23" s="137"/>
      <c r="G23" s="137"/>
      <c r="H23" s="163"/>
      <c r="I23" s="137"/>
      <c r="J23" s="137"/>
      <c r="K23" s="137"/>
      <c r="L23" s="138"/>
      <c r="M23" s="137"/>
      <c r="N23" s="137"/>
      <c r="O23" s="139"/>
      <c r="P23" s="140"/>
      <c r="Q23" s="139"/>
      <c r="R23" s="140"/>
      <c r="S23" s="141"/>
      <c r="T23" s="141"/>
      <c r="U23" s="141"/>
      <c r="V23" s="141"/>
      <c r="W23" s="141"/>
      <c r="X23" s="139"/>
      <c r="Y23" s="139"/>
      <c r="Z23" s="142"/>
      <c r="AA23" s="143"/>
      <c r="BR23" s="555"/>
      <c r="BS23" s="555"/>
      <c r="BT23" s="555"/>
      <c r="BU23" s="555"/>
      <c r="BV23" s="555"/>
      <c r="BW23" s="555"/>
      <c r="BX23" s="555"/>
      <c r="BY23" s="555"/>
      <c r="BZ23" s="555"/>
      <c r="CA23" s="555"/>
      <c r="CB23" s="555"/>
      <c r="CC23" s="555"/>
      <c r="CD23" s="555"/>
      <c r="CE23" s="555"/>
    </row>
    <row r="24" spans="2:83" s="92" customFormat="1" ht="35.1" customHeight="1">
      <c r="B24" s="125"/>
      <c r="C24" s="128"/>
      <c r="D24" s="126"/>
      <c r="E24" s="126"/>
      <c r="F24" s="126"/>
      <c r="G24" s="126"/>
      <c r="H24" s="164"/>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ht="15" customHeight="1">
      <c r="B25" s="125"/>
      <c r="C25" s="143"/>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ht="15" customHeight="1">
      <c r="B26" s="125"/>
      <c r="C26" s="143"/>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ht="15" customHeight="1">
      <c r="B27" s="125"/>
      <c r="C27" s="143"/>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ht="15" customHeight="1">
      <c r="B28" s="125"/>
      <c r="C28" s="143"/>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ht="15" customHeight="1">
      <c r="B29" s="125"/>
      <c r="C29" s="143"/>
      <c r="D29" s="148"/>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ht="15" customHeight="1">
      <c r="B30" s="125"/>
      <c r="C30" s="143"/>
      <c r="D30" s="149"/>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ht="15" customHeight="1">
      <c r="B31" s="125"/>
      <c r="C31" s="143"/>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ht="15" customHeight="1">
      <c r="B32" s="125"/>
      <c r="C32" s="143"/>
      <c r="D32" s="148"/>
      <c r="E32" s="126"/>
      <c r="F32" s="126"/>
      <c r="G32" s="126"/>
      <c r="H32" s="165"/>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ht="15" customHeight="1">
      <c r="B33" s="125"/>
      <c r="C33" s="143"/>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ht="15" customHeight="1">
      <c r="B34" s="125"/>
      <c r="C34" s="143"/>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ht="15" customHeight="1">
      <c r="B35" s="125"/>
      <c r="C35" s="143"/>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ht="15" customHeight="1">
      <c r="B36" s="125"/>
      <c r="C36" s="143"/>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ht="15" customHeight="1">
      <c r="B37" s="125"/>
      <c r="C37" s="143"/>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ht="15" customHeight="1">
      <c r="B38" s="125"/>
      <c r="C38" s="143"/>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ht="15" customHeight="1">
      <c r="B39" s="125"/>
      <c r="C39" s="143"/>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ht="15" customHeight="1">
      <c r="B40" s="125"/>
      <c r="C40" s="143"/>
      <c r="D40" s="148"/>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ht="15" customHeight="1">
      <c r="B41" s="125"/>
      <c r="C41" s="148"/>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ht="15" customHeight="1">
      <c r="B42" s="125"/>
      <c r="C42" s="148"/>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555"/>
      <c r="BS42" s="555"/>
      <c r="BT42" s="555"/>
      <c r="BU42" s="555"/>
      <c r="BV42" s="555"/>
      <c r="BW42" s="555"/>
      <c r="BX42" s="555"/>
      <c r="BY42" s="555"/>
      <c r="BZ42" s="555"/>
      <c r="CA42" s="555"/>
      <c r="CB42" s="555"/>
      <c r="CC42" s="555"/>
      <c r="CD42" s="555"/>
      <c r="CE42" s="555"/>
    </row>
    <row r="43" spans="2:83" s="92" customFormat="1" ht="15" customHeight="1">
      <c r="B43" s="125"/>
      <c r="C43" s="126"/>
      <c r="D43" s="126"/>
      <c r="E43" s="126"/>
      <c r="F43" s="126"/>
      <c r="G43" s="126"/>
      <c r="H43" s="164"/>
      <c r="I43" s="126"/>
      <c r="J43" s="126"/>
      <c r="K43" s="126"/>
      <c r="L43" s="144"/>
      <c r="M43" s="126"/>
      <c r="N43" s="126"/>
      <c r="O43" s="143"/>
      <c r="P43" s="145"/>
      <c r="Q43" s="143"/>
      <c r="R43" s="145"/>
      <c r="S43" s="146"/>
      <c r="T43" s="146"/>
      <c r="U43" s="146"/>
      <c r="V43" s="146"/>
      <c r="W43" s="146"/>
      <c r="X43" s="143"/>
      <c r="Y43" s="143"/>
      <c r="Z43" s="147"/>
      <c r="AA43" s="143"/>
      <c r="BR43" s="7"/>
      <c r="BS43" s="7"/>
      <c r="BT43" s="7"/>
      <c r="BU43" s="7"/>
      <c r="BV43" s="7"/>
      <c r="BW43" s="7"/>
      <c r="BX43" s="7"/>
      <c r="BY43" s="7"/>
      <c r="BZ43" s="7"/>
      <c r="CA43" s="7"/>
      <c r="CB43" s="7"/>
      <c r="CC43" s="7"/>
      <c r="CD43" s="7"/>
      <c r="CE43" s="7"/>
    </row>
    <row r="44" spans="2:83" s="92" customFormat="1" ht="15" customHeight="1" thickBot="1">
      <c r="B44" s="150"/>
      <c r="C44" s="151"/>
      <c r="D44" s="151"/>
      <c r="E44" s="151"/>
      <c r="F44" s="151"/>
      <c r="G44" s="151"/>
      <c r="H44" s="166"/>
      <c r="I44" s="151"/>
      <c r="J44" s="151"/>
      <c r="K44" s="151"/>
      <c r="L44" s="152"/>
      <c r="M44" s="151"/>
      <c r="N44" s="151"/>
      <c r="O44" s="153"/>
      <c r="P44" s="154"/>
      <c r="Q44" s="153"/>
      <c r="R44" s="154"/>
      <c r="S44" s="155"/>
      <c r="T44" s="155"/>
      <c r="U44" s="155"/>
      <c r="V44" s="155"/>
      <c r="W44" s="155"/>
      <c r="X44" s="153"/>
      <c r="Y44" s="153"/>
      <c r="Z44" s="156"/>
      <c r="AA44" s="143"/>
      <c r="BR44" s="7"/>
      <c r="BS44" s="7"/>
      <c r="BT44" s="7"/>
      <c r="BU44" s="7"/>
      <c r="BV44" s="7"/>
      <c r="BW44" s="7"/>
      <c r="BX44" s="7"/>
      <c r="BY44" s="7"/>
      <c r="BZ44" s="7"/>
      <c r="CA44" s="7"/>
      <c r="CB44" s="7"/>
      <c r="CC44" s="7"/>
      <c r="CD44" s="7"/>
      <c r="CE44" s="7"/>
    </row>
    <row r="45" spans="2:83" s="92" customFormat="1" ht="15" customHeight="1">
      <c r="B45" s="126"/>
      <c r="C45" s="126"/>
      <c r="D45" s="126"/>
      <c r="E45" s="126"/>
      <c r="F45" s="126"/>
      <c r="G45" s="126"/>
      <c r="H45" s="164"/>
      <c r="I45" s="126"/>
      <c r="J45" s="126"/>
      <c r="K45" s="126"/>
      <c r="L45" s="144"/>
      <c r="M45" s="126"/>
      <c r="N45" s="126"/>
      <c r="O45" s="143"/>
      <c r="P45" s="145"/>
      <c r="Q45" s="143"/>
      <c r="R45" s="145"/>
      <c r="S45" s="146"/>
      <c r="T45" s="146"/>
      <c r="U45" s="146"/>
      <c r="V45" s="146"/>
      <c r="W45" s="146"/>
      <c r="X45" s="143"/>
      <c r="Y45" s="143"/>
      <c r="Z45" s="143"/>
      <c r="AA45" s="143"/>
      <c r="BR45" s="7"/>
      <c r="BS45" s="7"/>
      <c r="BT45" s="7"/>
      <c r="BU45" s="7"/>
      <c r="BV45" s="7"/>
      <c r="BW45" s="7"/>
      <c r="BX45" s="7"/>
      <c r="BY45" s="7"/>
      <c r="BZ45" s="7"/>
      <c r="CA45" s="7"/>
      <c r="CB45" s="7"/>
      <c r="CC45" s="7"/>
      <c r="CD45" s="7"/>
      <c r="CE45" s="7"/>
    </row>
    <row r="46" spans="2:83" s="7" customFormat="1">
      <c r="B46" s="157"/>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551"/>
      <c r="BS46" s="551"/>
      <c r="BT46" s="551"/>
      <c r="BU46" s="551"/>
      <c r="BV46" s="551"/>
      <c r="BW46" s="551"/>
      <c r="BX46" s="551"/>
      <c r="BY46" s="551"/>
      <c r="BZ46" s="551"/>
      <c r="CA46" s="551"/>
      <c r="CB46" s="551"/>
      <c r="CC46" s="551"/>
      <c r="CD46" s="551"/>
      <c r="CE46" s="551"/>
    </row>
    <row r="47" spans="2:83" s="7" customFormat="1" ht="42">
      <c r="B47" s="161" t="s">
        <v>92</v>
      </c>
      <c r="C47" s="157"/>
      <c r="D47" s="158"/>
      <c r="E47" s="159"/>
      <c r="F47" s="159"/>
      <c r="G47" s="159"/>
      <c r="H47" s="159"/>
      <c r="I47" s="159"/>
      <c r="J47" s="159"/>
      <c r="K47" s="159"/>
      <c r="L47" s="159"/>
      <c r="M47" s="159"/>
      <c r="N47" s="159"/>
      <c r="O47" s="159"/>
      <c r="P47" s="159"/>
      <c r="Q47" s="159"/>
      <c r="R47" s="159"/>
      <c r="S47" s="160"/>
      <c r="T47" s="159"/>
      <c r="U47" s="159"/>
      <c r="V47" s="159"/>
      <c r="W47" s="159"/>
      <c r="X47" s="159"/>
      <c r="Y47" s="159"/>
      <c r="Z47" s="159"/>
      <c r="AA47" s="159"/>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5"/>
      <c r="BS47" s="555"/>
      <c r="BT47" s="555"/>
      <c r="BU47" s="555"/>
      <c r="BV47" s="555"/>
      <c r="BW47" s="555"/>
      <c r="BX47" s="555"/>
      <c r="BY47" s="555"/>
      <c r="BZ47" s="555"/>
      <c r="CA47" s="555"/>
      <c r="CB47" s="555"/>
      <c r="CC47" s="555"/>
      <c r="CD47" s="555"/>
      <c r="CE47" s="555"/>
    </row>
    <row r="48" spans="2:83" s="7" customFormat="1" ht="16.2" thickBot="1">
      <c r="D48" s="8"/>
      <c r="E48" s="3"/>
      <c r="F48" s="3"/>
      <c r="G48" s="3"/>
      <c r="H48" s="3"/>
      <c r="I48" s="3"/>
      <c r="J48" s="3"/>
      <c r="K48" s="3"/>
      <c r="L48" s="3"/>
      <c r="M48" s="3"/>
      <c r="N48" s="3"/>
      <c r="O48" s="3"/>
      <c r="P48" s="3"/>
      <c r="Q48" s="3"/>
      <c r="R48" s="3"/>
      <c r="S48" s="9"/>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5" customFormat="1" ht="36" customHeight="1" thickBot="1">
      <c r="B49" s="100" t="s">
        <v>81</v>
      </c>
      <c r="C49" s="101" t="s">
        <v>82</v>
      </c>
      <c r="D49" s="101" t="s">
        <v>93</v>
      </c>
      <c r="E49" s="102" t="s">
        <v>95</v>
      </c>
      <c r="F49" s="103" t="s">
        <v>94</v>
      </c>
      <c r="G49" s="103"/>
      <c r="H49" s="162"/>
      <c r="I49" s="102" t="s">
        <v>88</v>
      </c>
      <c r="J49" s="105" t="s">
        <v>96</v>
      </c>
      <c r="K49" s="104" t="s">
        <v>66</v>
      </c>
      <c r="L49" s="1009" t="s">
        <v>85</v>
      </c>
      <c r="M49" s="1010"/>
      <c r="N49" s="105" t="s">
        <v>86</v>
      </c>
      <c r="O49" s="105"/>
      <c r="P49" s="106" t="s">
        <v>339</v>
      </c>
      <c r="Q49" s="105" t="s">
        <v>351</v>
      </c>
      <c r="R49" s="106" t="s">
        <v>352</v>
      </c>
      <c r="S49" s="107" t="s">
        <v>66</v>
      </c>
      <c r="T49" s="107"/>
      <c r="U49" s="107" t="s">
        <v>339</v>
      </c>
      <c r="V49" s="108"/>
      <c r="W49" s="108" t="s">
        <v>353</v>
      </c>
      <c r="X49" s="108" t="s">
        <v>87</v>
      </c>
      <c r="Y49" s="109" t="s">
        <v>354</v>
      </c>
      <c r="Z49" s="110" t="s">
        <v>90</v>
      </c>
      <c r="BR49" s="551"/>
      <c r="BS49" s="551"/>
      <c r="BT49" s="551"/>
      <c r="BU49" s="551"/>
      <c r="BV49" s="551"/>
      <c r="BW49" s="551"/>
      <c r="BX49" s="551"/>
      <c r="BY49" s="551"/>
      <c r="BZ49" s="551"/>
      <c r="CA49" s="551"/>
      <c r="CB49" s="551"/>
      <c r="CC49" s="551"/>
      <c r="CD49" s="551"/>
      <c r="CE49" s="551"/>
    </row>
    <row r="50" spans="2:83" s="92" customFormat="1" ht="15" customHeight="1">
      <c r="B50" s="111"/>
      <c r="C50" s="112"/>
      <c r="D50" s="112"/>
      <c r="E50" s="112"/>
      <c r="F50" s="112"/>
      <c r="G50" s="112"/>
      <c r="H50" s="167"/>
      <c r="I50" s="112"/>
      <c r="J50" s="112"/>
      <c r="K50" s="112"/>
      <c r="L50" s="113"/>
      <c r="M50" s="112"/>
      <c r="N50" s="112"/>
      <c r="O50" s="114"/>
      <c r="P50" s="115"/>
      <c r="Q50" s="114"/>
      <c r="R50" s="115"/>
      <c r="S50" s="116"/>
      <c r="T50" s="116"/>
      <c r="U50" s="116"/>
      <c r="V50" s="116"/>
      <c r="W50" s="116"/>
      <c r="X50" s="114"/>
      <c r="Y50" s="114"/>
      <c r="Z50" s="117"/>
      <c r="BR50" s="551"/>
      <c r="BS50" s="551"/>
      <c r="BT50" s="551"/>
      <c r="BU50" s="551"/>
      <c r="BV50" s="551"/>
      <c r="BW50" s="551"/>
      <c r="BX50" s="551"/>
      <c r="BY50" s="551"/>
      <c r="BZ50" s="551"/>
      <c r="CA50" s="551"/>
      <c r="CB50" s="551"/>
      <c r="CC50" s="551"/>
      <c r="CD50" s="551"/>
      <c r="CE50" s="551"/>
    </row>
    <row r="51" spans="2:83" s="95" customFormat="1" ht="15" customHeight="1">
      <c r="B51" s="130"/>
      <c r="C51" s="127"/>
      <c r="D51" s="131"/>
      <c r="E51" s="131"/>
      <c r="F51" s="131"/>
      <c r="G51" s="131"/>
      <c r="H51" s="168"/>
      <c r="I51" s="131"/>
      <c r="J51" s="131"/>
      <c r="K51" s="131"/>
      <c r="L51" s="132"/>
      <c r="M51" s="131"/>
      <c r="N51" s="131"/>
      <c r="P51" s="133"/>
      <c r="R51" s="133"/>
      <c r="S51" s="134"/>
      <c r="T51" s="134"/>
      <c r="U51" s="134"/>
      <c r="V51" s="134"/>
      <c r="W51" s="134"/>
      <c r="Z51" s="135"/>
      <c r="BR51" s="551"/>
      <c r="BS51" s="551"/>
      <c r="BT51" s="551"/>
      <c r="BU51" s="551"/>
      <c r="BV51" s="551"/>
      <c r="BW51" s="551"/>
      <c r="BX51" s="551"/>
      <c r="BY51" s="551"/>
      <c r="BZ51" s="551"/>
      <c r="CA51" s="551"/>
      <c r="CB51" s="551"/>
      <c r="CC51" s="551"/>
      <c r="CD51" s="551"/>
      <c r="CE51" s="551"/>
    </row>
    <row r="52" spans="2:83" s="95" customFormat="1" ht="15" customHeight="1">
      <c r="B52" s="130"/>
      <c r="C52" s="127"/>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ustomHeight="1">
      <c r="B53" s="130"/>
      <c r="C53" s="127"/>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ustomHeight="1">
      <c r="B54" s="130"/>
      <c r="C54" s="127"/>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5" customHeight="1">
      <c r="B55" s="130"/>
      <c r="C55" s="127"/>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4.4">
      <c r="B56" s="130"/>
      <c r="C56" s="127"/>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5" customHeight="1">
      <c r="B57" s="130"/>
      <c r="C57" s="127"/>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4.4">
      <c r="B58" s="130"/>
      <c r="C58" s="127"/>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ustomHeight="1">
      <c r="B59" s="130"/>
      <c r="C59" s="127"/>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ustomHeight="1">
      <c r="B60" s="130"/>
      <c r="C60" s="127"/>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5" customHeight="1">
      <c r="B61" s="130"/>
      <c r="C61" s="127"/>
      <c r="D61" s="131"/>
      <c r="E61" s="131"/>
      <c r="F61" s="131"/>
      <c r="G61" s="131"/>
      <c r="H61" s="168"/>
      <c r="I61" s="131"/>
      <c r="J61" s="131"/>
      <c r="K61" s="131"/>
      <c r="L61" s="132"/>
      <c r="M61" s="131"/>
      <c r="N61" s="131"/>
      <c r="P61" s="133"/>
      <c r="R61" s="133"/>
      <c r="S61" s="134"/>
      <c r="T61" s="134"/>
      <c r="U61" s="134"/>
      <c r="V61" s="134"/>
      <c r="W61" s="134"/>
      <c r="Z61" s="135"/>
      <c r="BR61" s="551"/>
      <c r="BS61" s="551"/>
      <c r="BT61" s="551"/>
      <c r="BU61" s="551"/>
      <c r="BV61" s="551"/>
      <c r="BW61" s="551"/>
      <c r="BX61" s="551"/>
      <c r="BY61" s="551"/>
      <c r="BZ61" s="551"/>
      <c r="CA61" s="551"/>
      <c r="CB61" s="551"/>
      <c r="CC61" s="551"/>
      <c r="CD61" s="551"/>
      <c r="CE61" s="551"/>
    </row>
    <row r="62" spans="2:83" s="95" customFormat="1" ht="14.4">
      <c r="B62" s="130"/>
      <c r="C62" s="127"/>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4.4">
      <c r="B63" s="130"/>
      <c r="C63" s="127"/>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5" customFormat="1" ht="14.4">
      <c r="B64" s="130"/>
      <c r="C64" s="127"/>
      <c r="D64" s="131"/>
      <c r="E64" s="131"/>
      <c r="F64" s="131"/>
      <c r="G64" s="131"/>
      <c r="H64" s="168"/>
      <c r="I64" s="131"/>
      <c r="J64" s="131"/>
      <c r="K64" s="131"/>
      <c r="L64" s="132"/>
      <c r="M64" s="131"/>
      <c r="N64" s="131"/>
      <c r="P64" s="133"/>
      <c r="R64" s="133"/>
      <c r="S64" s="134"/>
      <c r="T64" s="134"/>
      <c r="U64" s="134"/>
      <c r="V64" s="134"/>
      <c r="W64" s="134"/>
      <c r="Z64" s="135"/>
      <c r="BR64" s="555"/>
      <c r="BS64" s="555"/>
      <c r="BT64" s="555"/>
      <c r="BU64" s="555"/>
      <c r="BV64" s="555"/>
      <c r="BW64" s="555"/>
      <c r="BX64" s="555"/>
      <c r="BY64" s="555"/>
      <c r="BZ64" s="555"/>
      <c r="CA64" s="555"/>
      <c r="CB64" s="555"/>
      <c r="CC64" s="555"/>
      <c r="CD64" s="555"/>
      <c r="CE64" s="555"/>
    </row>
    <row r="65" spans="2:83" s="92" customFormat="1" ht="15" customHeight="1">
      <c r="B65" s="118"/>
      <c r="C65" s="96"/>
      <c r="D65" s="96"/>
      <c r="E65" s="96"/>
      <c r="F65" s="96"/>
      <c r="G65" s="96"/>
      <c r="H65" s="169"/>
      <c r="I65" s="96"/>
      <c r="J65" s="96"/>
      <c r="K65" s="96"/>
      <c r="L65" s="97"/>
      <c r="M65" s="96"/>
      <c r="N65" s="96"/>
      <c r="P65" s="98"/>
      <c r="R65" s="98"/>
      <c r="S65" s="99"/>
      <c r="T65" s="99"/>
      <c r="U65" s="99"/>
      <c r="V65" s="99"/>
      <c r="W65" s="99"/>
      <c r="Z65" s="93"/>
      <c r="BR65" s="555"/>
      <c r="BS65" s="555"/>
      <c r="BT65" s="555"/>
      <c r="BU65" s="555"/>
      <c r="BV65" s="555"/>
      <c r="BW65" s="555"/>
      <c r="BX65" s="555"/>
      <c r="BY65" s="555"/>
      <c r="BZ65" s="555"/>
      <c r="CA65" s="555"/>
      <c r="CB65" s="555"/>
      <c r="CC65" s="555"/>
      <c r="CD65" s="555"/>
      <c r="CE65" s="555"/>
    </row>
    <row r="66" spans="2:83" s="92" customFormat="1" ht="15" customHeight="1">
      <c r="B66" s="118"/>
      <c r="C66" s="96"/>
      <c r="D66" s="96"/>
      <c r="E66" s="96"/>
      <c r="F66" s="96"/>
      <c r="G66" s="96"/>
      <c r="H66" s="169"/>
      <c r="I66" s="96"/>
      <c r="J66" s="96"/>
      <c r="K66" s="96"/>
      <c r="L66" s="97"/>
      <c r="M66" s="96"/>
      <c r="N66" s="96"/>
      <c r="P66" s="98"/>
      <c r="R66" s="98"/>
      <c r="S66" s="99"/>
      <c r="T66" s="99"/>
      <c r="U66" s="99"/>
      <c r="V66" s="99"/>
      <c r="W66" s="99"/>
      <c r="Z66" s="93"/>
      <c r="BR66" s="7"/>
      <c r="BS66" s="7"/>
      <c r="BT66" s="7"/>
      <c r="BU66" s="7"/>
      <c r="BV66" s="7"/>
      <c r="BW66" s="7"/>
      <c r="BX66" s="7"/>
      <c r="BY66" s="7"/>
      <c r="BZ66" s="7"/>
      <c r="CA66" s="7"/>
      <c r="CB66" s="7"/>
      <c r="CC66" s="7"/>
      <c r="CD66" s="7"/>
      <c r="CE66" s="7"/>
    </row>
    <row r="67" spans="2:83" s="92" customFormat="1" ht="15" customHeight="1">
      <c r="B67" s="118"/>
      <c r="C67" s="96"/>
      <c r="D67" s="96"/>
      <c r="E67" s="96"/>
      <c r="F67" s="96"/>
      <c r="G67" s="96"/>
      <c r="H67" s="169"/>
      <c r="I67" s="96"/>
      <c r="J67" s="96"/>
      <c r="K67" s="96"/>
      <c r="L67" s="97"/>
      <c r="M67" s="96"/>
      <c r="N67" s="96"/>
      <c r="P67" s="98"/>
      <c r="R67" s="98"/>
      <c r="S67" s="99"/>
      <c r="T67" s="99"/>
      <c r="U67" s="99"/>
      <c r="V67" s="99"/>
      <c r="W67" s="99"/>
      <c r="Z67" s="93"/>
      <c r="BR67" s="16"/>
      <c r="BS67" s="14"/>
      <c r="BT67" s="14"/>
      <c r="BU67" s="14"/>
      <c r="BV67" s="14"/>
      <c r="BW67" s="14"/>
      <c r="BX67" s="14"/>
      <c r="BY67" s="14"/>
      <c r="BZ67" s="14"/>
      <c r="CA67" s="14"/>
      <c r="CB67" s="14"/>
      <c r="CC67" s="14"/>
      <c r="CD67" s="14"/>
      <c r="CE67" s="14"/>
    </row>
    <row r="68" spans="2:83" s="92" customFormat="1" ht="15" customHeight="1" thickBot="1">
      <c r="B68" s="119"/>
      <c r="C68" s="120"/>
      <c r="D68" s="120"/>
      <c r="E68" s="120"/>
      <c r="F68" s="120"/>
      <c r="G68" s="120"/>
      <c r="H68" s="170"/>
      <c r="I68" s="120"/>
      <c r="J68" s="120"/>
      <c r="K68" s="120"/>
      <c r="L68" s="121"/>
      <c r="M68" s="120"/>
      <c r="N68" s="120"/>
      <c r="O68" s="122"/>
      <c r="P68" s="123"/>
      <c r="Q68" s="122"/>
      <c r="R68" s="123"/>
      <c r="S68" s="124"/>
      <c r="T68" s="124"/>
      <c r="U68" s="124"/>
      <c r="V68" s="124"/>
      <c r="W68" s="124"/>
      <c r="X68" s="122"/>
      <c r="Y68" s="122"/>
      <c r="Z68" s="94"/>
      <c r="BR68" s="16"/>
      <c r="BS68" s="14"/>
      <c r="BT68" s="14"/>
      <c r="BU68" s="14"/>
      <c r="BV68" s="14"/>
      <c r="BW68" s="14"/>
      <c r="BX68" s="14"/>
      <c r="BY68" s="14"/>
      <c r="BZ68" s="14"/>
      <c r="CA68" s="14"/>
      <c r="CB68" s="14"/>
      <c r="CC68" s="14"/>
      <c r="CD68" s="14"/>
      <c r="CE68" s="14"/>
    </row>
    <row r="69" spans="2:83" s="7" customFormat="1">
      <c r="D69" s="8"/>
      <c r="E69" s="3"/>
      <c r="F69" s="3"/>
      <c r="G69" s="3"/>
      <c r="H69" s="3"/>
      <c r="I69" s="3"/>
      <c r="J69" s="3"/>
      <c r="K69" s="3"/>
      <c r="L69" s="3"/>
      <c r="M69" s="3"/>
      <c r="N69" s="3"/>
      <c r="O69" s="3"/>
      <c r="P69" s="3"/>
      <c r="Q69" s="3"/>
      <c r="R69" s="3"/>
      <c r="S69" s="9"/>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R69" s="16"/>
      <c r="BS69" s="14"/>
      <c r="BT69" s="14"/>
      <c r="BU69" s="14"/>
      <c r="BV69" s="14"/>
      <c r="BW69" s="14"/>
      <c r="BX69" s="14"/>
      <c r="BY69" s="14"/>
      <c r="BZ69" s="14"/>
      <c r="CA69" s="14"/>
      <c r="CB69" s="14"/>
      <c r="CC69" s="14"/>
      <c r="CD69" s="14"/>
      <c r="CE69" s="14"/>
    </row>
    <row r="70" spans="2:83">
      <c r="BR70" s="16"/>
      <c r="BS70" s="14"/>
      <c r="BT70" s="14"/>
      <c r="BU70" s="14"/>
      <c r="BV70" s="14"/>
      <c r="BW70" s="14"/>
      <c r="BX70" s="14"/>
      <c r="BY70" s="14"/>
      <c r="BZ70" s="14"/>
      <c r="CA70" s="14"/>
      <c r="CB70" s="14"/>
      <c r="CC70" s="14"/>
      <c r="CD70" s="14"/>
      <c r="CE70" s="14"/>
    </row>
    <row r="71" spans="2:83">
      <c r="BR71" s="16"/>
      <c r="BS71" s="14"/>
      <c r="BT71" s="14"/>
      <c r="BU71" s="14"/>
      <c r="BV71" s="14"/>
      <c r="BW71" s="14"/>
      <c r="BX71" s="14"/>
      <c r="BY71" s="14"/>
      <c r="BZ71" s="14"/>
      <c r="CA71" s="14"/>
      <c r="CB71" s="14"/>
      <c r="CC71" s="14"/>
      <c r="CD71" s="14"/>
      <c r="CE71" s="14"/>
    </row>
    <row r="72" spans="2:83" ht="14.1" customHeight="1">
      <c r="BR72" s="16"/>
      <c r="BS72" s="14"/>
      <c r="BT72" s="14"/>
      <c r="BU72" s="14"/>
      <c r="BV72" s="14"/>
      <c r="BW72" s="14"/>
      <c r="BX72" s="14"/>
      <c r="BY72" s="14"/>
      <c r="BZ72" s="14"/>
      <c r="CA72" s="14"/>
      <c r="CB72" s="14"/>
      <c r="CC72" s="14"/>
      <c r="CD72" s="14"/>
      <c r="CE72" s="14"/>
    </row>
    <row r="73" spans="2:83">
      <c r="BR73" s="16"/>
      <c r="BS73" s="14"/>
      <c r="BT73" s="14"/>
      <c r="BU73" s="14"/>
      <c r="BV73" s="14"/>
      <c r="BW73" s="14"/>
      <c r="BX73" s="14"/>
      <c r="BY73" s="14"/>
      <c r="BZ73" s="14"/>
      <c r="CA73" s="14"/>
      <c r="CB73" s="14"/>
      <c r="CC73" s="14"/>
      <c r="CD73" s="14"/>
      <c r="CE73" s="14"/>
    </row>
    <row r="74" spans="2:83">
      <c r="BR74" s="16"/>
      <c r="BS74" s="14"/>
      <c r="BT74" s="14"/>
      <c r="BU74" s="14"/>
      <c r="BV74" s="14"/>
      <c r="BW74" s="14"/>
      <c r="BX74" s="14"/>
      <c r="BY74" s="14"/>
      <c r="BZ74" s="14"/>
      <c r="CA74" s="14"/>
      <c r="CB74" s="14"/>
      <c r="CC74" s="14"/>
      <c r="CD74" s="14"/>
      <c r="CE74" s="14"/>
    </row>
    <row r="75" spans="2:83" ht="14.1" customHeight="1">
      <c r="BR75" s="16"/>
      <c r="BS75" s="14"/>
      <c r="BT75" s="14"/>
      <c r="BU75" s="14"/>
      <c r="BV75" s="14"/>
      <c r="BW75" s="14"/>
      <c r="BX75" s="14"/>
      <c r="BY75" s="14"/>
      <c r="BZ75" s="14"/>
      <c r="CA75" s="14"/>
      <c r="CB75" s="14"/>
      <c r="CC75" s="14"/>
      <c r="CD75" s="14"/>
      <c r="CE75" s="14"/>
    </row>
    <row r="76" spans="2:83">
      <c r="B76" s="33"/>
      <c r="C76" s="33"/>
      <c r="D76" s="33"/>
      <c r="E76" s="33"/>
      <c r="F76" s="33"/>
      <c r="BR76" s="16"/>
      <c r="BS76" s="14"/>
      <c r="BT76" s="14"/>
      <c r="BU76" s="14"/>
      <c r="BV76" s="14"/>
      <c r="BW76" s="14"/>
      <c r="BX76" s="14"/>
      <c r="BY76" s="14"/>
      <c r="BZ76" s="14"/>
      <c r="CA76" s="14"/>
      <c r="CB76" s="14"/>
      <c r="CC76" s="14"/>
      <c r="CD76" s="14"/>
      <c r="CE76" s="14"/>
    </row>
    <row r="77" spans="2:83">
      <c r="B77" s="33"/>
      <c r="C77" s="33"/>
      <c r="D77" s="33"/>
      <c r="E77" s="33"/>
      <c r="F77" s="33"/>
      <c r="BR77" s="16"/>
      <c r="BS77" s="14"/>
      <c r="BT77" s="14"/>
      <c r="BU77" s="14"/>
      <c r="BV77" s="14"/>
      <c r="BW77" s="14"/>
      <c r="BX77" s="14"/>
      <c r="BY77" s="14"/>
      <c r="BZ77" s="14"/>
      <c r="CA77" s="14"/>
      <c r="CB77" s="14"/>
      <c r="CC77" s="14"/>
      <c r="CD77" s="14"/>
      <c r="CE77" s="14"/>
    </row>
    <row r="78" spans="2:83">
      <c r="B78" s="33"/>
      <c r="C78" s="33"/>
      <c r="D78" s="33"/>
      <c r="E78" s="33"/>
      <c r="F78" s="33"/>
      <c r="BR78" s="16"/>
      <c r="BS78" s="14"/>
      <c r="BT78" s="14"/>
      <c r="BU78" s="14"/>
      <c r="BV78" s="14"/>
      <c r="BW78" s="14"/>
      <c r="BX78" s="14"/>
      <c r="BY78" s="14"/>
      <c r="BZ78" s="14"/>
      <c r="CA78" s="14"/>
      <c r="CB78" s="14"/>
      <c r="CC78" s="14"/>
      <c r="CD78" s="14"/>
      <c r="CE78" s="14"/>
    </row>
    <row r="79" spans="2:83">
      <c r="BR79" s="16"/>
      <c r="BS79" s="14"/>
      <c r="BT79" s="14"/>
      <c r="BU79" s="14"/>
      <c r="BV79" s="14"/>
      <c r="BW79" s="14"/>
      <c r="BX79" s="14"/>
      <c r="BY79" s="14"/>
      <c r="BZ79" s="14"/>
      <c r="CA79" s="14"/>
      <c r="CB79" s="14"/>
      <c r="CC79" s="14"/>
      <c r="CD79" s="14"/>
      <c r="CE79" s="14"/>
    </row>
    <row r="80" spans="2:83">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6"/>
      <c r="U81" s="16"/>
      <c r="V81" s="16"/>
      <c r="W81" s="17"/>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O81" s="16"/>
      <c r="BP81" s="16"/>
      <c r="BQ81" s="16"/>
      <c r="BR81" s="16"/>
    </row>
    <row r="82" spans="4:70" s="14" customFormat="1">
      <c r="D82" s="15"/>
      <c r="E82" s="16"/>
      <c r="F82" s="16"/>
      <c r="G82" s="16"/>
      <c r="H82" s="16"/>
      <c r="I82" s="16"/>
      <c r="J82" s="16"/>
      <c r="K82" s="16"/>
      <c r="L82" s="16"/>
      <c r="M82" s="16"/>
      <c r="N82" s="16"/>
      <c r="O82" s="16"/>
      <c r="P82" s="16"/>
      <c r="Q82" s="16"/>
      <c r="R82" s="16"/>
      <c r="S82" s="16"/>
      <c r="T82" s="16"/>
      <c r="U82" s="16"/>
      <c r="V82" s="16"/>
      <c r="W82" s="17"/>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O82" s="16"/>
      <c r="BP82" s="16"/>
      <c r="BQ82" s="16"/>
      <c r="BR82" s="16"/>
    </row>
    <row r="83" spans="4:70" s="14" customFormat="1">
      <c r="D83" s="15"/>
      <c r="E83" s="16"/>
      <c r="F83" s="16"/>
      <c r="G83" s="16"/>
      <c r="H83" s="16"/>
      <c r="I83" s="16"/>
      <c r="J83" s="16"/>
      <c r="K83" s="16"/>
      <c r="L83" s="16"/>
      <c r="M83" s="16"/>
      <c r="N83" s="16"/>
      <c r="O83" s="16"/>
      <c r="P83" s="16"/>
      <c r="Q83" s="16"/>
      <c r="R83" s="16"/>
      <c r="S83" s="16"/>
      <c r="T83" s="16"/>
      <c r="U83" s="16"/>
      <c r="V83" s="16"/>
      <c r="W83" s="17"/>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O83" s="16"/>
      <c r="BP83" s="16"/>
      <c r="BQ83" s="16"/>
      <c r="BR83" s="16"/>
    </row>
    <row r="84" spans="4:70" s="14" customFormat="1">
      <c r="D84" s="15"/>
      <c r="E84" s="16"/>
      <c r="F84" s="16"/>
      <c r="G84" s="16"/>
      <c r="H84" s="16"/>
      <c r="I84" s="16"/>
      <c r="J84" s="16"/>
      <c r="K84" s="16"/>
      <c r="L84" s="16"/>
      <c r="M84" s="16"/>
      <c r="N84" s="16"/>
      <c r="O84" s="16"/>
      <c r="P84" s="16"/>
      <c r="Q84" s="16"/>
      <c r="R84" s="16"/>
      <c r="S84" s="16"/>
      <c r="T84" s="16"/>
      <c r="U84" s="16"/>
      <c r="V84" s="16"/>
      <c r="W84" s="17"/>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O84" s="16"/>
      <c r="BP84" s="16"/>
      <c r="BQ84" s="16"/>
      <c r="BR84" s="16"/>
    </row>
    <row r="85" spans="4:70" s="14" customFormat="1">
      <c r="D85" s="15"/>
      <c r="E85" s="16"/>
      <c r="F85" s="16"/>
      <c r="G85" s="16"/>
      <c r="H85" s="16"/>
      <c r="I85" s="16"/>
      <c r="J85" s="16"/>
      <c r="K85" s="16"/>
      <c r="L85" s="16"/>
      <c r="M85" s="16"/>
      <c r="N85" s="16"/>
      <c r="O85" s="16"/>
      <c r="P85" s="16"/>
      <c r="Q85" s="16"/>
      <c r="R85" s="16"/>
      <c r="S85" s="16"/>
      <c r="T85" s="16"/>
      <c r="U85" s="16"/>
      <c r="V85" s="16"/>
      <c r="W85" s="17"/>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O85" s="16"/>
      <c r="BP85" s="16"/>
      <c r="BQ85" s="16"/>
      <c r="BR85" s="16"/>
    </row>
    <row r="86" spans="4:70" s="14" customFormat="1">
      <c r="D86" s="15"/>
      <c r="E86" s="16"/>
      <c r="F86" s="16"/>
      <c r="G86" s="16"/>
      <c r="H86" s="16"/>
      <c r="I86" s="16"/>
      <c r="J86" s="16"/>
      <c r="K86" s="16"/>
      <c r="L86" s="16"/>
      <c r="M86" s="16"/>
      <c r="N86" s="16"/>
      <c r="O86" s="16"/>
      <c r="P86" s="16"/>
      <c r="Q86" s="16"/>
      <c r="R86" s="16"/>
      <c r="S86" s="16"/>
      <c r="T86" s="16"/>
      <c r="U86" s="16"/>
      <c r="V86" s="16"/>
      <c r="W86" s="17"/>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O86" s="16"/>
      <c r="BP86" s="16"/>
      <c r="BQ86" s="16"/>
      <c r="BR86" s="16"/>
    </row>
    <row r="87" spans="4:70" s="14" customFormat="1">
      <c r="D87" s="15"/>
      <c r="E87" s="16"/>
      <c r="F87" s="16"/>
      <c r="G87" s="16"/>
      <c r="H87" s="16"/>
      <c r="I87" s="16"/>
      <c r="J87" s="16"/>
      <c r="K87" s="16"/>
      <c r="L87" s="16"/>
      <c r="M87" s="16"/>
      <c r="N87" s="16"/>
      <c r="O87" s="16"/>
      <c r="P87" s="16"/>
      <c r="Q87" s="16"/>
      <c r="R87" s="16"/>
      <c r="S87" s="16"/>
      <c r="T87" s="16"/>
      <c r="U87" s="16"/>
      <c r="V87" s="16"/>
      <c r="W87" s="17"/>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O87" s="16"/>
      <c r="BP87" s="16"/>
      <c r="BQ87" s="16"/>
      <c r="BR87" s="16"/>
    </row>
    <row r="88" spans="4:70" s="14" customFormat="1">
      <c r="D88" s="15"/>
      <c r="E88" s="16"/>
      <c r="F88" s="16"/>
      <c r="G88" s="16"/>
      <c r="H88" s="16"/>
      <c r="I88" s="16"/>
      <c r="J88" s="16"/>
      <c r="K88" s="16"/>
      <c r="L88" s="16"/>
      <c r="M88" s="16"/>
      <c r="N88" s="16"/>
      <c r="O88" s="16"/>
      <c r="P88" s="16"/>
      <c r="Q88" s="16"/>
      <c r="R88" s="16"/>
      <c r="S88" s="16"/>
      <c r="T88" s="16"/>
      <c r="U88" s="16"/>
      <c r="V88" s="16"/>
      <c r="W88" s="17"/>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O88" s="16"/>
      <c r="BP88" s="16"/>
      <c r="BQ88" s="16"/>
      <c r="BR88" s="16"/>
    </row>
    <row r="89" spans="4:70" s="14" customFormat="1">
      <c r="D89" s="15"/>
      <c r="E89" s="16"/>
      <c r="F89" s="16"/>
      <c r="G89" s="16"/>
      <c r="H89" s="16"/>
      <c r="I89" s="16"/>
      <c r="J89" s="16"/>
      <c r="K89" s="16"/>
      <c r="L89" s="16"/>
      <c r="M89" s="16"/>
      <c r="N89" s="16"/>
      <c r="O89" s="16"/>
      <c r="P89" s="16"/>
      <c r="Q89" s="16"/>
      <c r="R89" s="16"/>
      <c r="S89" s="16"/>
      <c r="T89" s="16"/>
      <c r="U89" s="16"/>
      <c r="V89" s="16"/>
      <c r="W89" s="17"/>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O89" s="16"/>
      <c r="BP89" s="16"/>
      <c r="BQ89" s="16"/>
      <c r="BR89" s="16"/>
    </row>
    <row r="90" spans="4:70" s="14" customFormat="1">
      <c r="D90" s="15"/>
      <c r="E90" s="16"/>
      <c r="F90" s="16"/>
      <c r="G90" s="16"/>
      <c r="H90" s="16"/>
      <c r="I90" s="16"/>
      <c r="J90" s="16"/>
      <c r="K90" s="16"/>
      <c r="L90" s="16"/>
      <c r="M90" s="16"/>
      <c r="N90" s="16"/>
      <c r="O90" s="16"/>
      <c r="P90" s="16"/>
      <c r="Q90" s="16"/>
      <c r="R90" s="16"/>
      <c r="S90" s="16"/>
      <c r="T90" s="16"/>
      <c r="U90" s="16"/>
      <c r="V90" s="16"/>
      <c r="W90" s="17"/>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O90" s="16"/>
      <c r="BP90" s="16"/>
      <c r="BQ90" s="16"/>
      <c r="BR90" s="16"/>
    </row>
    <row r="91" spans="4:70" s="14" customFormat="1">
      <c r="D91" s="15"/>
      <c r="E91" s="16"/>
      <c r="F91" s="16"/>
      <c r="G91" s="16"/>
      <c r="H91" s="16"/>
      <c r="I91" s="16"/>
      <c r="J91" s="16"/>
      <c r="K91" s="16"/>
      <c r="L91" s="16"/>
      <c r="M91" s="16"/>
      <c r="N91" s="16"/>
      <c r="O91" s="16"/>
      <c r="P91" s="16"/>
      <c r="Q91" s="16"/>
      <c r="R91" s="16"/>
      <c r="S91" s="16"/>
      <c r="T91" s="16"/>
      <c r="U91" s="16"/>
      <c r="V91" s="16"/>
      <c r="W91" s="17"/>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O91" s="16"/>
      <c r="BP91" s="16"/>
      <c r="BQ91" s="16"/>
      <c r="BR91" s="16"/>
    </row>
    <row r="92" spans="4:70" s="14" customFormat="1">
      <c r="D92" s="15"/>
      <c r="E92" s="16"/>
      <c r="F92" s="16"/>
      <c r="G92" s="16"/>
      <c r="H92" s="16"/>
      <c r="I92" s="16"/>
      <c r="J92" s="16"/>
      <c r="K92" s="16"/>
      <c r="L92" s="16"/>
      <c r="M92" s="16"/>
      <c r="N92" s="16"/>
      <c r="O92" s="16"/>
      <c r="P92" s="16"/>
      <c r="Q92" s="16"/>
      <c r="R92" s="16"/>
      <c r="S92" s="16"/>
      <c r="T92" s="16"/>
      <c r="U92" s="16"/>
      <c r="V92" s="16"/>
      <c r="W92" s="17"/>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O92" s="16"/>
      <c r="BP92" s="16"/>
      <c r="BQ92" s="16"/>
      <c r="BR92" s="16"/>
    </row>
    <row r="93" spans="4:70" s="14" customFormat="1">
      <c r="D93" s="15"/>
      <c r="E93" s="16"/>
      <c r="F93" s="16"/>
      <c r="G93" s="16"/>
      <c r="H93" s="16"/>
      <c r="I93" s="16"/>
      <c r="J93" s="16"/>
      <c r="K93" s="16"/>
      <c r="L93" s="16"/>
      <c r="M93" s="16"/>
      <c r="N93" s="16"/>
      <c r="O93" s="16"/>
      <c r="P93" s="16"/>
      <c r="Q93" s="16"/>
      <c r="R93" s="16"/>
      <c r="S93" s="16"/>
      <c r="T93" s="16"/>
      <c r="U93" s="16"/>
      <c r="V93" s="16"/>
      <c r="W93" s="17"/>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O93" s="16"/>
      <c r="BP93" s="16"/>
      <c r="BQ93" s="16"/>
      <c r="BR93" s="16"/>
    </row>
    <row r="94" spans="4:70" s="14" customFormat="1">
      <c r="D94" s="15"/>
      <c r="E94" s="16"/>
      <c r="F94" s="16"/>
      <c r="G94" s="16"/>
      <c r="H94" s="16"/>
      <c r="I94" s="16"/>
      <c r="J94" s="16"/>
      <c r="K94" s="16"/>
      <c r="L94" s="16"/>
      <c r="M94" s="16"/>
      <c r="N94" s="16"/>
      <c r="O94" s="16"/>
      <c r="P94" s="16"/>
      <c r="Q94" s="16"/>
      <c r="R94" s="16"/>
      <c r="S94" s="16"/>
      <c r="T94" s="16"/>
      <c r="U94" s="16"/>
      <c r="V94" s="16"/>
      <c r="W94" s="17"/>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O94" s="16"/>
      <c r="BP94" s="16"/>
      <c r="BQ94" s="16"/>
      <c r="BR94" s="16"/>
    </row>
    <row r="95" spans="4:70" s="14" customFormat="1">
      <c r="D95" s="15"/>
      <c r="E95" s="16"/>
      <c r="F95" s="16"/>
      <c r="G95" s="16"/>
      <c r="H95" s="16"/>
      <c r="I95" s="16"/>
      <c r="J95" s="16"/>
      <c r="K95" s="16"/>
      <c r="L95" s="16"/>
      <c r="M95" s="16"/>
      <c r="N95" s="16"/>
      <c r="O95" s="16"/>
      <c r="P95" s="16"/>
      <c r="Q95" s="16"/>
      <c r="R95" s="16"/>
      <c r="S95" s="16"/>
      <c r="T95" s="16"/>
      <c r="U95" s="16"/>
      <c r="V95" s="16"/>
      <c r="W95" s="17"/>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O95" s="16"/>
      <c r="BP95" s="16"/>
      <c r="BQ95" s="16"/>
      <c r="BR95" s="16"/>
    </row>
    <row r="96" spans="4:70" s="14" customFormat="1">
      <c r="D96" s="15"/>
      <c r="E96" s="16"/>
      <c r="F96" s="16"/>
      <c r="G96" s="16"/>
      <c r="H96" s="16"/>
      <c r="I96" s="16"/>
      <c r="J96" s="16"/>
      <c r="K96" s="16"/>
      <c r="L96" s="16"/>
      <c r="M96" s="16"/>
      <c r="N96" s="16"/>
      <c r="O96" s="16"/>
      <c r="P96" s="16"/>
      <c r="Q96" s="16"/>
      <c r="R96" s="16"/>
      <c r="S96" s="16"/>
      <c r="T96" s="16"/>
      <c r="U96" s="16"/>
      <c r="V96" s="16"/>
      <c r="W96" s="17"/>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O96" s="16"/>
      <c r="BP96" s="16"/>
      <c r="BQ96" s="16"/>
      <c r="BR96" s="16"/>
    </row>
    <row r="97" spans="4:70" s="14" customFormat="1">
      <c r="D97" s="15"/>
      <c r="E97" s="16"/>
      <c r="F97" s="16"/>
      <c r="G97" s="16"/>
      <c r="H97" s="16"/>
      <c r="I97" s="16"/>
      <c r="J97" s="16"/>
      <c r="K97" s="16"/>
      <c r="L97" s="16"/>
      <c r="M97" s="16"/>
      <c r="N97" s="16"/>
      <c r="O97" s="16"/>
      <c r="P97" s="16"/>
      <c r="Q97" s="16"/>
      <c r="R97" s="16"/>
      <c r="S97" s="16"/>
      <c r="T97" s="16"/>
      <c r="U97" s="16"/>
      <c r="V97" s="16"/>
      <c r="W97" s="17"/>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O97" s="16"/>
      <c r="BP97" s="16"/>
      <c r="BQ97" s="16"/>
      <c r="BR97" s="16"/>
    </row>
    <row r="98" spans="4:70" s="14" customFormat="1">
      <c r="D98" s="15"/>
      <c r="E98" s="16"/>
      <c r="F98" s="16"/>
      <c r="G98" s="16"/>
      <c r="H98" s="16"/>
      <c r="I98" s="16"/>
      <c r="J98" s="16"/>
      <c r="K98" s="16"/>
      <c r="L98" s="16"/>
      <c r="M98" s="16"/>
      <c r="N98" s="16"/>
      <c r="O98" s="16"/>
      <c r="P98" s="16"/>
      <c r="Q98" s="16"/>
      <c r="R98" s="16"/>
      <c r="S98" s="16"/>
      <c r="T98" s="16"/>
      <c r="U98" s="16"/>
      <c r="V98" s="16"/>
      <c r="W98" s="17"/>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O98" s="16"/>
      <c r="BP98" s="16"/>
      <c r="BQ98" s="16"/>
      <c r="BR98" s="16"/>
    </row>
    <row r="99" spans="4:70" s="14" customFormat="1">
      <c r="D99" s="15"/>
      <c r="E99" s="16"/>
      <c r="F99" s="16"/>
      <c r="G99" s="16"/>
      <c r="H99" s="16"/>
      <c r="I99" s="16"/>
      <c r="J99" s="16"/>
      <c r="K99" s="16"/>
      <c r="L99" s="16"/>
      <c r="M99" s="16"/>
      <c r="N99" s="16"/>
      <c r="O99" s="16"/>
      <c r="P99" s="16"/>
      <c r="Q99" s="16"/>
      <c r="R99" s="16"/>
      <c r="S99" s="16"/>
      <c r="T99" s="16"/>
      <c r="U99" s="16"/>
      <c r="V99" s="16"/>
      <c r="W99" s="17"/>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O99" s="16"/>
      <c r="BP99" s="16"/>
      <c r="BQ99" s="16"/>
      <c r="BR99" s="16"/>
    </row>
    <row r="100" spans="4:70" s="14" customFormat="1">
      <c r="D100" s="15"/>
      <c r="E100" s="16"/>
      <c r="F100" s="16"/>
      <c r="G100" s="16"/>
      <c r="H100" s="16"/>
      <c r="I100" s="16"/>
      <c r="J100" s="16"/>
      <c r="K100" s="16"/>
      <c r="L100" s="16"/>
      <c r="M100" s="16"/>
      <c r="N100" s="16"/>
      <c r="O100" s="16"/>
      <c r="P100" s="16"/>
      <c r="Q100" s="16"/>
      <c r="R100" s="16"/>
      <c r="S100" s="16"/>
      <c r="T100" s="16"/>
      <c r="U100" s="16"/>
      <c r="V100" s="16"/>
      <c r="W100" s="17"/>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O100" s="16"/>
      <c r="BP100" s="16"/>
      <c r="BQ100" s="16"/>
      <c r="BR100" s="16"/>
    </row>
    <row r="101" spans="4:70" s="14" customFormat="1">
      <c r="D101" s="15"/>
      <c r="E101" s="16"/>
      <c r="F101" s="16"/>
      <c r="G101" s="16"/>
      <c r="H101" s="16"/>
      <c r="I101" s="16"/>
      <c r="J101" s="16"/>
      <c r="K101" s="16"/>
      <c r="L101" s="16"/>
      <c r="M101" s="16"/>
      <c r="N101" s="16"/>
      <c r="O101" s="16"/>
      <c r="P101" s="16"/>
      <c r="Q101" s="16"/>
      <c r="R101" s="16"/>
      <c r="S101" s="16"/>
      <c r="T101" s="16"/>
      <c r="U101" s="16"/>
      <c r="V101" s="16"/>
      <c r="W101" s="17"/>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O101" s="16"/>
      <c r="BP101" s="16"/>
      <c r="BQ101" s="16"/>
      <c r="BR101" s="16"/>
    </row>
    <row r="102" spans="4:70" s="14" customFormat="1">
      <c r="D102" s="15"/>
      <c r="E102" s="16"/>
      <c r="F102" s="16"/>
      <c r="G102" s="16"/>
      <c r="H102" s="16"/>
      <c r="I102" s="16"/>
      <c r="J102" s="16"/>
      <c r="K102" s="16"/>
      <c r="L102" s="16"/>
      <c r="M102" s="16"/>
      <c r="N102" s="16"/>
      <c r="O102" s="16"/>
      <c r="P102" s="16"/>
      <c r="Q102" s="16"/>
      <c r="R102" s="16"/>
      <c r="S102" s="16"/>
      <c r="T102" s="16"/>
      <c r="U102" s="16"/>
      <c r="V102" s="16"/>
      <c r="W102" s="17"/>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O102" s="16"/>
      <c r="BP102" s="16"/>
      <c r="BQ102" s="16"/>
      <c r="BR102" s="16"/>
    </row>
    <row r="103" spans="4:70" s="14" customFormat="1">
      <c r="D103" s="15"/>
      <c r="E103" s="16"/>
      <c r="F103" s="16"/>
      <c r="G103" s="16"/>
      <c r="H103" s="16"/>
      <c r="I103" s="16"/>
      <c r="J103" s="16"/>
      <c r="K103" s="16"/>
      <c r="L103" s="16"/>
      <c r="M103" s="16"/>
      <c r="N103" s="16"/>
      <c r="O103" s="16"/>
      <c r="P103" s="16"/>
      <c r="Q103" s="16"/>
      <c r="R103" s="16"/>
      <c r="S103" s="16"/>
      <c r="T103" s="16"/>
      <c r="U103" s="16"/>
      <c r="V103" s="16"/>
      <c r="W103" s="17"/>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O103" s="16"/>
      <c r="BP103" s="16"/>
      <c r="BQ103" s="16"/>
      <c r="BR103" s="16"/>
    </row>
    <row r="104" spans="4:70" s="14" customFormat="1">
      <c r="D104" s="15"/>
      <c r="E104" s="16"/>
      <c r="F104" s="16"/>
      <c r="G104" s="16"/>
      <c r="H104" s="16"/>
      <c r="I104" s="16"/>
      <c r="J104" s="16"/>
      <c r="K104" s="16"/>
      <c r="L104" s="16"/>
      <c r="M104" s="16"/>
      <c r="N104" s="16"/>
      <c r="O104" s="16"/>
      <c r="P104" s="16"/>
      <c r="Q104" s="16"/>
      <c r="R104" s="16"/>
      <c r="S104" s="16"/>
      <c r="T104" s="16"/>
      <c r="U104" s="16"/>
      <c r="V104" s="16"/>
      <c r="W104" s="17"/>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O104" s="16"/>
      <c r="BP104" s="16"/>
      <c r="BQ104" s="16"/>
      <c r="BR104" s="16"/>
    </row>
    <row r="105" spans="4:70" s="14" customFormat="1">
      <c r="D105" s="15"/>
      <c r="E105" s="16"/>
      <c r="F105" s="16"/>
      <c r="G105" s="16"/>
      <c r="H105" s="16"/>
      <c r="I105" s="16"/>
      <c r="J105" s="16"/>
      <c r="K105" s="16"/>
      <c r="L105" s="16"/>
      <c r="M105" s="16"/>
      <c r="N105" s="16"/>
      <c r="O105" s="16"/>
      <c r="P105" s="16"/>
      <c r="Q105" s="16"/>
      <c r="R105" s="16"/>
      <c r="S105" s="16"/>
      <c r="T105" s="16"/>
      <c r="U105" s="16"/>
      <c r="V105" s="16"/>
      <c r="W105" s="17"/>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O105" s="16"/>
      <c r="BP105" s="16"/>
      <c r="BQ105" s="16"/>
      <c r="BR105" s="16"/>
    </row>
    <row r="106" spans="4:70" s="14" customFormat="1">
      <c r="D106" s="15"/>
      <c r="E106" s="16"/>
      <c r="F106" s="16"/>
      <c r="G106" s="16"/>
      <c r="H106" s="16"/>
      <c r="I106" s="16"/>
      <c r="J106" s="16"/>
      <c r="K106" s="16"/>
      <c r="L106" s="16"/>
      <c r="M106" s="16"/>
      <c r="N106" s="16"/>
      <c r="O106" s="16"/>
      <c r="P106" s="16"/>
      <c r="Q106" s="16"/>
      <c r="R106" s="16"/>
      <c r="S106" s="16"/>
      <c r="T106" s="16"/>
      <c r="U106" s="16"/>
      <c r="V106" s="16"/>
      <c r="W106" s="17"/>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O106" s="16"/>
      <c r="BP106" s="16"/>
      <c r="BQ106" s="16"/>
      <c r="BR106" s="16"/>
    </row>
    <row r="107" spans="4:70" s="14" customFormat="1">
      <c r="D107" s="15"/>
      <c r="E107" s="16"/>
      <c r="F107" s="16"/>
      <c r="G107" s="16"/>
      <c r="H107" s="16"/>
      <c r="I107" s="16"/>
      <c r="J107" s="16"/>
      <c r="K107" s="16"/>
      <c r="L107" s="16"/>
      <c r="M107" s="16"/>
      <c r="N107" s="16"/>
      <c r="O107" s="16"/>
      <c r="P107" s="16"/>
      <c r="Q107" s="16"/>
      <c r="R107" s="16"/>
      <c r="S107" s="16"/>
      <c r="T107" s="16"/>
      <c r="U107" s="16"/>
      <c r="V107" s="16"/>
      <c r="W107" s="17"/>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O107" s="16"/>
      <c r="BP107" s="16"/>
      <c r="BQ107" s="16"/>
      <c r="BR107" s="16"/>
    </row>
    <row r="108" spans="4:70" s="14" customFormat="1">
      <c r="D108" s="15"/>
      <c r="E108" s="16"/>
      <c r="F108" s="16"/>
      <c r="G108" s="16"/>
      <c r="H108" s="16"/>
      <c r="I108" s="16"/>
      <c r="J108" s="16"/>
      <c r="K108" s="16"/>
      <c r="L108" s="16"/>
      <c r="M108" s="16"/>
      <c r="N108" s="16"/>
      <c r="O108" s="16"/>
      <c r="P108" s="16"/>
      <c r="Q108" s="16"/>
      <c r="R108" s="16"/>
      <c r="S108" s="16"/>
      <c r="T108" s="16"/>
      <c r="U108" s="16"/>
      <c r="V108" s="16"/>
      <c r="W108" s="17"/>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O108" s="16"/>
      <c r="BP108" s="16"/>
      <c r="BQ108" s="16"/>
      <c r="BR108" s="16"/>
    </row>
    <row r="109" spans="4:70" s="14" customFormat="1">
      <c r="D109" s="15"/>
      <c r="E109" s="16"/>
      <c r="F109" s="16"/>
      <c r="G109" s="16"/>
      <c r="H109" s="16"/>
      <c r="I109" s="16"/>
      <c r="J109" s="16"/>
      <c r="K109" s="16"/>
      <c r="L109" s="16"/>
      <c r="M109" s="16"/>
      <c r="N109" s="16"/>
      <c r="O109" s="16"/>
      <c r="P109" s="16"/>
      <c r="Q109" s="16"/>
      <c r="R109" s="16"/>
      <c r="S109" s="16"/>
      <c r="T109" s="16"/>
      <c r="U109" s="16"/>
      <c r="V109" s="16"/>
      <c r="W109" s="17"/>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O109" s="16"/>
      <c r="BP109" s="16"/>
      <c r="BQ109" s="16"/>
      <c r="BR109" s="16"/>
    </row>
    <row r="110" spans="4:70" s="14" customFormat="1">
      <c r="D110" s="15"/>
      <c r="E110" s="16"/>
      <c r="F110" s="16"/>
      <c r="G110" s="16"/>
      <c r="H110" s="16"/>
      <c r="I110" s="16"/>
      <c r="J110" s="16"/>
      <c r="K110" s="16"/>
      <c r="L110" s="16"/>
      <c r="M110" s="16"/>
      <c r="N110" s="16"/>
      <c r="O110" s="16"/>
      <c r="P110" s="16"/>
      <c r="Q110" s="16"/>
      <c r="R110" s="16"/>
      <c r="S110" s="16"/>
      <c r="T110" s="16"/>
      <c r="U110" s="16"/>
      <c r="V110" s="16"/>
      <c r="W110" s="17"/>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O110" s="16"/>
      <c r="BP110" s="16"/>
      <c r="BQ110" s="16"/>
      <c r="BR110" s="16"/>
    </row>
    <row r="111" spans="4:70" s="14" customFormat="1">
      <c r="D111" s="15"/>
      <c r="E111" s="16"/>
      <c r="F111" s="16"/>
      <c r="G111" s="16"/>
      <c r="H111" s="16"/>
      <c r="I111" s="16"/>
      <c r="J111" s="16"/>
      <c r="K111" s="16"/>
      <c r="L111" s="16"/>
      <c r="M111" s="16"/>
      <c r="N111" s="16"/>
      <c r="O111" s="16"/>
      <c r="P111" s="16"/>
      <c r="Q111" s="16"/>
      <c r="R111" s="16"/>
      <c r="S111" s="16"/>
      <c r="T111" s="16"/>
      <c r="U111" s="16"/>
      <c r="V111" s="16"/>
      <c r="W111" s="17"/>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O111" s="16"/>
      <c r="BP111" s="16"/>
      <c r="BQ111" s="16"/>
      <c r="BR111" s="16"/>
    </row>
    <row r="112" spans="4:70" s="14" customFormat="1">
      <c r="D112" s="15"/>
      <c r="E112" s="16"/>
      <c r="F112" s="16"/>
      <c r="G112" s="16"/>
      <c r="H112" s="16"/>
      <c r="I112" s="16"/>
      <c r="J112" s="16"/>
      <c r="K112" s="16"/>
      <c r="L112" s="16"/>
      <c r="M112" s="16"/>
      <c r="N112" s="16"/>
      <c r="O112" s="16"/>
      <c r="P112" s="16"/>
      <c r="Q112" s="16"/>
      <c r="R112" s="16"/>
      <c r="S112" s="16"/>
      <c r="T112" s="16"/>
      <c r="U112" s="16"/>
      <c r="V112" s="16"/>
      <c r="W112" s="17"/>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O112" s="16"/>
      <c r="BP112" s="16"/>
      <c r="BQ112" s="16"/>
      <c r="BR112" s="16"/>
    </row>
    <row r="113" spans="70:83">
      <c r="BR113" s="16"/>
      <c r="BS113" s="14"/>
      <c r="BT113" s="14"/>
      <c r="BU113" s="14"/>
      <c r="BV113" s="14"/>
      <c r="BW113" s="14"/>
      <c r="BX113" s="14"/>
      <c r="BY113" s="14"/>
      <c r="BZ113" s="14"/>
      <c r="CA113" s="14"/>
      <c r="CB113" s="14"/>
      <c r="CC113" s="14"/>
      <c r="CD113" s="14"/>
      <c r="CE113" s="14"/>
    </row>
    <row r="114" spans="70:83">
      <c r="BR114" s="16"/>
      <c r="BS114" s="14"/>
      <c r="BT114" s="14"/>
      <c r="BU114" s="14"/>
      <c r="BV114" s="14"/>
      <c r="BW114" s="14"/>
      <c r="BX114" s="14"/>
      <c r="BY114" s="14"/>
      <c r="BZ114" s="14"/>
      <c r="CA114" s="14"/>
      <c r="CB114" s="14"/>
      <c r="CC114" s="14"/>
      <c r="CD114" s="14"/>
      <c r="CE114" s="14"/>
    </row>
    <row r="115" spans="70:83">
      <c r="BR115" s="16"/>
      <c r="BS115" s="14"/>
      <c r="BT115" s="14"/>
      <c r="BU115" s="14"/>
      <c r="BV115" s="14"/>
      <c r="BW115" s="14"/>
      <c r="BX115" s="14"/>
      <c r="BY115" s="14"/>
      <c r="BZ115" s="14"/>
      <c r="CA115" s="14"/>
      <c r="CB115" s="14"/>
      <c r="CC115" s="14"/>
      <c r="CD115" s="14"/>
      <c r="CE115" s="14"/>
    </row>
    <row r="116" spans="70:83">
      <c r="BR116" s="16"/>
      <c r="BS116" s="14"/>
      <c r="BT116" s="14"/>
      <c r="BU116" s="14"/>
      <c r="BV116" s="14"/>
      <c r="BW116" s="14"/>
      <c r="BX116" s="14"/>
      <c r="BY116" s="14"/>
      <c r="BZ116" s="14"/>
      <c r="CA116" s="14"/>
      <c r="CB116" s="14"/>
      <c r="CC116" s="14"/>
      <c r="CD116" s="14"/>
      <c r="CE116" s="14"/>
    </row>
    <row r="117" spans="70:83">
      <c r="BR117" s="16"/>
      <c r="BS117" s="14"/>
      <c r="BT117" s="14"/>
      <c r="BU117" s="14"/>
      <c r="BV117" s="14"/>
      <c r="BW117" s="14"/>
      <c r="BX117" s="14"/>
      <c r="BY117" s="14"/>
      <c r="BZ117" s="14"/>
      <c r="CA117" s="14"/>
      <c r="CB117" s="14"/>
      <c r="CC117" s="14"/>
      <c r="CD117" s="14"/>
      <c r="CE117" s="14"/>
    </row>
    <row r="118" spans="70:83">
      <c r="BR118" s="16"/>
      <c r="BS118" s="14"/>
      <c r="BT118" s="14"/>
      <c r="BU118" s="14"/>
      <c r="BV118" s="14"/>
      <c r="BW118" s="14"/>
      <c r="BX118" s="14"/>
      <c r="BY118" s="14"/>
      <c r="BZ118" s="14"/>
      <c r="CA118" s="14"/>
      <c r="CB118" s="14"/>
      <c r="CC118" s="14"/>
      <c r="CD118" s="14"/>
      <c r="CE118" s="14"/>
    </row>
    <row r="119" spans="70:83">
      <c r="BR119" s="16"/>
      <c r="BS119" s="14"/>
      <c r="BT119" s="14"/>
      <c r="BU119" s="14"/>
      <c r="BV119" s="14"/>
      <c r="BW119" s="14"/>
      <c r="BX119" s="14"/>
      <c r="BY119" s="14"/>
      <c r="BZ119" s="14"/>
      <c r="CA119" s="14"/>
      <c r="CB119" s="14"/>
      <c r="CC119" s="14"/>
      <c r="CD119" s="14"/>
      <c r="CE119" s="14"/>
    </row>
    <row r="120" spans="70:83">
      <c r="BR120" s="16"/>
      <c r="BS120" s="14"/>
      <c r="BT120" s="14"/>
      <c r="BU120" s="14"/>
      <c r="BV120" s="14"/>
      <c r="BW120" s="14"/>
      <c r="BX120" s="14"/>
      <c r="BY120" s="14"/>
      <c r="BZ120" s="14"/>
      <c r="CA120" s="14"/>
      <c r="CB120" s="14"/>
      <c r="CC120" s="14"/>
      <c r="CD120" s="14"/>
      <c r="CE120" s="14"/>
    </row>
    <row r="121" spans="70:83">
      <c r="BR121" s="16"/>
      <c r="BS121" s="14"/>
      <c r="BT121" s="14"/>
      <c r="BU121" s="14"/>
      <c r="BV121" s="14"/>
      <c r="BW121" s="14"/>
      <c r="BX121" s="14"/>
      <c r="BY121" s="14"/>
      <c r="BZ121" s="14"/>
      <c r="CA121" s="14"/>
      <c r="CB121" s="14"/>
      <c r="CC121" s="14"/>
      <c r="CD121" s="14"/>
      <c r="CE121" s="14"/>
    </row>
    <row r="122" spans="70:83">
      <c r="BR122" s="14"/>
      <c r="BS122" s="14"/>
      <c r="BT122" s="14"/>
      <c r="BU122" s="14"/>
      <c r="BV122" s="14"/>
      <c r="BW122" s="14"/>
      <c r="BX122" s="14"/>
      <c r="BY122" s="14"/>
      <c r="BZ122" s="14"/>
      <c r="CA122" s="14"/>
      <c r="CB122" s="14"/>
      <c r="CC122" s="14"/>
      <c r="CD122" s="14"/>
      <c r="CE122" s="14"/>
    </row>
    <row r="123" spans="70:83">
      <c r="BR123" s="14"/>
      <c r="BS123" s="14"/>
      <c r="BT123" s="14"/>
      <c r="BU123" s="14"/>
      <c r="BV123" s="14"/>
      <c r="BW123" s="14"/>
      <c r="BX123" s="14"/>
      <c r="BY123" s="14"/>
      <c r="BZ123" s="14"/>
      <c r="CA123" s="14"/>
      <c r="CB123" s="14"/>
      <c r="CC123" s="14"/>
      <c r="CD123" s="14"/>
      <c r="CE123" s="14"/>
    </row>
    <row r="124" spans="70:83">
      <c r="BR124" s="14"/>
      <c r="BS124" s="14"/>
      <c r="BT124" s="14"/>
      <c r="BU124" s="14"/>
      <c r="BV124" s="14"/>
      <c r="BW124" s="14"/>
      <c r="BX124" s="14"/>
      <c r="BY124" s="14"/>
      <c r="BZ124" s="14"/>
      <c r="CA124" s="14"/>
      <c r="CB124" s="14"/>
      <c r="CC124" s="14"/>
      <c r="CD124" s="14"/>
      <c r="CE124" s="14"/>
    </row>
    <row r="125" spans="70:83">
      <c r="BR125" s="14"/>
      <c r="BS125" s="14"/>
      <c r="BT125" s="14"/>
      <c r="BU125" s="14"/>
      <c r="BV125" s="14"/>
      <c r="BW125" s="14"/>
      <c r="BX125" s="14"/>
      <c r="BY125" s="14"/>
      <c r="BZ125" s="14"/>
      <c r="CA125" s="14"/>
      <c r="CB125" s="14"/>
      <c r="CC125" s="14"/>
      <c r="CD125" s="14"/>
      <c r="CE125" s="14"/>
    </row>
    <row r="126" spans="70:83">
      <c r="BR126" s="14"/>
      <c r="BS126" s="14"/>
      <c r="BT126" s="14"/>
      <c r="BU126" s="14"/>
      <c r="BV126" s="14"/>
      <c r="BW126" s="14"/>
      <c r="BX126" s="14"/>
      <c r="BY126" s="14"/>
      <c r="BZ126" s="14"/>
      <c r="CA126" s="14"/>
      <c r="CB126" s="14"/>
      <c r="CC126" s="14"/>
      <c r="CD126" s="14"/>
      <c r="CE126" s="14"/>
    </row>
    <row r="127" spans="70:83">
      <c r="BR127" s="14"/>
      <c r="BS127" s="14"/>
      <c r="BT127" s="14"/>
      <c r="BU127" s="14"/>
      <c r="BV127" s="14"/>
      <c r="BW127" s="14"/>
      <c r="BX127" s="14"/>
      <c r="BY127" s="14"/>
      <c r="BZ127" s="14"/>
      <c r="CA127" s="14"/>
      <c r="CB127" s="14"/>
      <c r="CC127" s="14"/>
      <c r="CD127" s="14"/>
      <c r="CE127" s="14"/>
    </row>
    <row r="128" spans="70:83">
      <c r="BR128" s="14"/>
      <c r="BS128" s="14"/>
      <c r="BT128" s="14"/>
      <c r="BU128" s="14"/>
      <c r="BV128" s="14"/>
      <c r="BW128" s="14"/>
      <c r="BX128" s="14"/>
      <c r="BY128" s="14"/>
      <c r="BZ128" s="14"/>
      <c r="CA128" s="14"/>
      <c r="CB128" s="14"/>
      <c r="CC128" s="14"/>
      <c r="CD128" s="14"/>
      <c r="CE128" s="14"/>
    </row>
    <row r="129" spans="70:83">
      <c r="BR129" s="14"/>
      <c r="BS129" s="14"/>
      <c r="BT129" s="14"/>
      <c r="BU129" s="14"/>
      <c r="BV129" s="14"/>
      <c r="BW129" s="14"/>
      <c r="BX129" s="14"/>
      <c r="BY129" s="14"/>
      <c r="BZ129" s="14"/>
      <c r="CA129" s="14"/>
      <c r="CB129" s="14"/>
      <c r="CC129" s="14"/>
      <c r="CD129" s="14"/>
      <c r="CE129" s="14"/>
    </row>
    <row r="130" spans="70:83">
      <c r="BR130" s="14"/>
      <c r="BS130" s="14"/>
      <c r="BT130" s="14"/>
      <c r="BU130" s="14"/>
      <c r="BV130" s="14"/>
      <c r="BW130" s="14"/>
      <c r="BX130" s="14"/>
      <c r="BY130" s="14"/>
      <c r="BZ130" s="14"/>
      <c r="CA130" s="14"/>
      <c r="CB130" s="14"/>
      <c r="CC130" s="14"/>
      <c r="CD130" s="14"/>
      <c r="CE130" s="14"/>
    </row>
    <row r="131" spans="70:83">
      <c r="BR131" s="14"/>
      <c r="BS131" s="14"/>
      <c r="BT131" s="14"/>
      <c r="BU131" s="14"/>
      <c r="BV131" s="14"/>
      <c r="BW131" s="14"/>
      <c r="BX131" s="14"/>
      <c r="BY131" s="14"/>
      <c r="BZ131" s="14"/>
      <c r="CA131" s="14"/>
      <c r="CB131" s="14"/>
      <c r="CC131" s="14"/>
      <c r="CD131" s="14"/>
      <c r="CE131" s="14"/>
    </row>
    <row r="132" spans="70:83">
      <c r="BR132" s="14"/>
      <c r="BS132" s="14"/>
      <c r="BT132" s="14"/>
      <c r="BU132" s="14"/>
      <c r="BV132" s="14"/>
      <c r="BW132" s="14"/>
      <c r="BX132" s="14"/>
      <c r="BY132" s="14"/>
      <c r="BZ132" s="14"/>
      <c r="CA132" s="14"/>
      <c r="CB132" s="14"/>
      <c r="CC132" s="14"/>
      <c r="CD132" s="14"/>
      <c r="CE132" s="14"/>
    </row>
    <row r="133" spans="70:83">
      <c r="BR133" s="14"/>
      <c r="BS133" s="14"/>
      <c r="BT133" s="14"/>
      <c r="BU133" s="14"/>
      <c r="BV133" s="14"/>
      <c r="BW133" s="14"/>
      <c r="BX133" s="14"/>
      <c r="BY133" s="14"/>
      <c r="BZ133" s="14"/>
      <c r="CA133" s="14"/>
      <c r="CB133" s="14"/>
      <c r="CC133" s="14"/>
      <c r="CD133" s="14"/>
      <c r="CE133" s="14"/>
    </row>
    <row r="134" spans="70:83">
      <c r="BR134" s="14"/>
      <c r="BS134" s="14"/>
      <c r="BT134" s="14"/>
      <c r="BU134" s="14"/>
      <c r="BV134" s="14"/>
      <c r="BW134" s="14"/>
      <c r="BX134" s="14"/>
      <c r="BY134" s="14"/>
      <c r="BZ134" s="14"/>
      <c r="CA134" s="14"/>
      <c r="CB134" s="14"/>
      <c r="CC134" s="14"/>
      <c r="CD134" s="14"/>
      <c r="CE134" s="14"/>
    </row>
    <row r="135" spans="70:83">
      <c r="BR135" s="14"/>
      <c r="BS135" s="14"/>
      <c r="BT135" s="14"/>
      <c r="BU135" s="14"/>
      <c r="BV135" s="14"/>
      <c r="BW135" s="14"/>
      <c r="BX135" s="14"/>
      <c r="BY135" s="14"/>
      <c r="BZ135" s="14"/>
      <c r="CA135" s="14"/>
      <c r="CB135" s="14"/>
      <c r="CC135" s="14"/>
      <c r="CD135" s="14"/>
      <c r="CE135" s="14"/>
    </row>
    <row r="136" spans="70:83">
      <c r="BR136" s="14"/>
      <c r="BS136" s="14"/>
      <c r="BT136" s="14"/>
      <c r="BU136" s="14"/>
      <c r="BV136" s="14"/>
      <c r="BW136" s="14"/>
      <c r="BX136" s="14"/>
      <c r="BY136" s="14"/>
      <c r="BZ136" s="14"/>
      <c r="CA136" s="14"/>
      <c r="CB136" s="14"/>
      <c r="CC136" s="14"/>
      <c r="CD136" s="14"/>
      <c r="CE136" s="14"/>
    </row>
    <row r="137" spans="70:83">
      <c r="BR137" s="14"/>
      <c r="BS137" s="14"/>
      <c r="BT137" s="14"/>
      <c r="BU137" s="14"/>
      <c r="BV137" s="14"/>
      <c r="BW137" s="14"/>
      <c r="BX137" s="14"/>
      <c r="BY137" s="14"/>
      <c r="BZ137" s="14"/>
      <c r="CA137" s="14"/>
      <c r="CB137" s="14"/>
      <c r="CC137" s="14"/>
      <c r="CD137" s="14"/>
      <c r="CE137" s="14"/>
    </row>
    <row r="138" spans="70:83">
      <c r="BR138" s="14"/>
      <c r="BS138" s="14"/>
      <c r="BT138" s="14"/>
      <c r="BU138" s="14"/>
      <c r="BV138" s="14"/>
      <c r="BW138" s="14"/>
      <c r="BX138" s="14"/>
      <c r="BY138" s="14"/>
      <c r="BZ138" s="14"/>
      <c r="CA138" s="14"/>
      <c r="CB138" s="14"/>
      <c r="CC138" s="14"/>
      <c r="CD138" s="14"/>
      <c r="CE138" s="14"/>
    </row>
    <row r="139" spans="70:83">
      <c r="BR139" s="14"/>
      <c r="BS139" s="14"/>
      <c r="BT139" s="14"/>
      <c r="BU139" s="14"/>
      <c r="BV139" s="14"/>
      <c r="BW139" s="14"/>
      <c r="BX139" s="14"/>
      <c r="BY139" s="14"/>
      <c r="BZ139" s="14"/>
      <c r="CA139" s="14"/>
      <c r="CB139" s="14"/>
      <c r="CC139" s="14"/>
      <c r="CD139" s="14"/>
      <c r="CE139" s="14"/>
    </row>
    <row r="140" spans="70:83">
      <c r="BR140" s="14"/>
      <c r="BS140" s="14"/>
      <c r="BT140" s="14"/>
      <c r="BU140" s="14"/>
      <c r="BV140" s="14"/>
      <c r="BW140" s="14"/>
      <c r="BX140" s="14"/>
      <c r="BY140" s="14"/>
      <c r="BZ140" s="14"/>
      <c r="CA140" s="14"/>
      <c r="CB140" s="14"/>
      <c r="CC140" s="14"/>
      <c r="CD140" s="14"/>
      <c r="CE140" s="14"/>
    </row>
    <row r="141" spans="70:83">
      <c r="BR141" s="14"/>
      <c r="BS141" s="14"/>
      <c r="BT141" s="14"/>
      <c r="BU141" s="14"/>
      <c r="BV141" s="14"/>
      <c r="BW141" s="14"/>
      <c r="BX141" s="14"/>
      <c r="BY141" s="14"/>
      <c r="BZ141" s="14"/>
      <c r="CA141" s="14"/>
      <c r="CB141" s="14"/>
      <c r="CC141" s="14"/>
      <c r="CD141" s="14"/>
      <c r="CE141" s="14"/>
    </row>
    <row r="142" spans="70:83">
      <c r="BR142" s="14"/>
      <c r="BS142" s="14"/>
      <c r="BT142" s="14"/>
      <c r="BU142" s="14"/>
      <c r="BV142" s="14"/>
      <c r="BW142" s="14"/>
      <c r="BX142" s="14"/>
      <c r="BY142" s="14"/>
      <c r="BZ142" s="14"/>
      <c r="CA142" s="14"/>
      <c r="CB142" s="14"/>
      <c r="CC142" s="14"/>
      <c r="CD142" s="14"/>
      <c r="CE142" s="14"/>
    </row>
    <row r="143" spans="70:83">
      <c r="BR143" s="14"/>
      <c r="BS143" s="14"/>
      <c r="BT143" s="14"/>
      <c r="BU143" s="14"/>
      <c r="BV143" s="14"/>
      <c r="BW143" s="14"/>
      <c r="BX143" s="14"/>
      <c r="BY143" s="14"/>
      <c r="BZ143" s="14"/>
      <c r="CA143" s="14"/>
      <c r="CB143" s="14"/>
      <c r="CC143" s="14"/>
      <c r="CD143" s="14"/>
      <c r="CE143" s="14"/>
    </row>
    <row r="144" spans="7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row r="226" spans="70:83">
      <c r="BR226" s="14"/>
      <c r="BS226" s="14"/>
      <c r="BT226" s="14"/>
      <c r="BU226" s="14"/>
      <c r="BV226" s="14"/>
      <c r="BW226" s="14"/>
      <c r="BX226" s="14"/>
      <c r="BY226" s="14"/>
      <c r="BZ226" s="14"/>
      <c r="CA226" s="14"/>
      <c r="CB226" s="14"/>
      <c r="CC226" s="14"/>
      <c r="CD226" s="14"/>
      <c r="CE226" s="14"/>
    </row>
  </sheetData>
  <mergeCells count="69">
    <mergeCell ref="BR4:BX4"/>
    <mergeCell ref="BZ5:BZ6"/>
    <mergeCell ref="CA5:CA6"/>
    <mergeCell ref="CB5:CB6"/>
    <mergeCell ref="BR21:BX21"/>
    <mergeCell ref="BI20:BI22"/>
    <mergeCell ref="L49:M49"/>
    <mergeCell ref="BH20:BH22"/>
    <mergeCell ref="BI4:BI6"/>
    <mergeCell ref="B4:B6"/>
    <mergeCell ref="J4:L4"/>
    <mergeCell ref="P4:S4"/>
    <mergeCell ref="W4:AB4"/>
    <mergeCell ref="AF4:AN4"/>
    <mergeCell ref="P5:P6"/>
    <mergeCell ref="Q5:Q6"/>
    <mergeCell ref="R5:R6"/>
    <mergeCell ref="S5:S6"/>
    <mergeCell ref="W5:W6"/>
    <mergeCell ref="X5:X6"/>
    <mergeCell ref="Y5:Y6"/>
    <mergeCell ref="AO4:AO6"/>
    <mergeCell ref="AP4:AP5"/>
    <mergeCell ref="AN5:AN6"/>
    <mergeCell ref="AQ4:AQ6"/>
    <mergeCell ref="L22:M22"/>
    <mergeCell ref="AB5:AB6"/>
    <mergeCell ref="V4:V6"/>
    <mergeCell ref="U4:U5"/>
    <mergeCell ref="AK5:AK6"/>
    <mergeCell ref="AL5:AL6"/>
    <mergeCell ref="AM5:AM6"/>
    <mergeCell ref="AF5:AF6"/>
    <mergeCell ref="AG5:AG6"/>
    <mergeCell ref="AH5:AH6"/>
    <mergeCell ref="AI5:AI6"/>
    <mergeCell ref="AJ5:AJ6"/>
    <mergeCell ref="AD4:AD5"/>
    <mergeCell ref="AC4:AC6"/>
    <mergeCell ref="AE4:AE6"/>
    <mergeCell ref="Z5:Z6"/>
    <mergeCell ref="AA5:AA6"/>
    <mergeCell ref="BJ4:BP4"/>
    <mergeCell ref="AR5:AR6"/>
    <mergeCell ref="AS5:AS6"/>
    <mergeCell ref="AT5:AT6"/>
    <mergeCell ref="AU5:AU6"/>
    <mergeCell ref="AV5:AV6"/>
    <mergeCell ref="BB4:BC5"/>
    <mergeCell ref="BA4:BA6"/>
    <mergeCell ref="AX4:AX5"/>
    <mergeCell ref="AW4:AW6"/>
    <mergeCell ref="AY4:AY6"/>
    <mergeCell ref="AZ4:AZ6"/>
    <mergeCell ref="AR4:AV4"/>
    <mergeCell ref="BE4:BE6"/>
    <mergeCell ref="BG4:BG6"/>
    <mergeCell ref="BH4:BH6"/>
    <mergeCell ref="I4:I6"/>
    <mergeCell ref="M4:M6"/>
    <mergeCell ref="O4:O6"/>
    <mergeCell ref="N4:N5"/>
    <mergeCell ref="T4:T6"/>
    <mergeCell ref="B2:C2"/>
    <mergeCell ref="D4:D6"/>
    <mergeCell ref="E4:E6"/>
    <mergeCell ref="F4:F5"/>
    <mergeCell ref="H4:H5"/>
    <mergeCell ref="G4:G6"/>
  </mergeCells>
  <phoneticPr fontId="37" type="noConversion"/>
  <hyperlinks>
    <hyperlink ref="B2" location="Navigation!A1" display="Return to Navigation Page" xr:uid="{00000000-0004-0000-0F00-000000000000}"/>
    <hyperlink ref="C2" location="Navigation!A1" display="Navigation!A1" xr:uid="{00000000-0004-0000-0F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8"/>
  <dimension ref="A1:CF225"/>
  <sheetViews>
    <sheetView topLeftCell="A10" zoomScale="60" zoomScaleNormal="60" workbookViewId="0">
      <selection activeCell="C18" sqref="C18"/>
    </sheetView>
  </sheetViews>
  <sheetFormatPr defaultColWidth="11" defaultRowHeight="15.6"/>
  <cols>
    <col min="1" max="1" width="1.5" style="14" customWidth="1"/>
    <col min="2" max="2" width="24.8984375" style="14" customWidth="1"/>
    <col min="3" max="3" width="42.8984375" style="14" customWidth="1"/>
    <col min="4" max="4" width="45.8984375" style="15" customWidth="1"/>
    <col min="5" max="5" width="10.8984375" style="16" customWidth="1"/>
    <col min="6" max="6" width="14.8984375" style="16" customWidth="1"/>
    <col min="7" max="7" width="1.8984375" style="16" customWidth="1"/>
    <col min="8" max="8" width="10.8984375" style="16" customWidth="1"/>
    <col min="9" max="9" width="1.8984375" style="16" customWidth="1"/>
    <col min="10" max="12" width="12.8984375" style="16" customWidth="1"/>
    <col min="13" max="13" width="1.8984375" style="16" customWidth="1"/>
    <col min="14" max="14" width="10.8984375" style="16" customWidth="1"/>
    <col min="15" max="15" width="1.8984375" style="16" customWidth="1"/>
    <col min="16" max="19" width="12.8984375" style="16" customWidth="1"/>
    <col min="20" max="20" width="1.8984375" style="16" customWidth="1"/>
    <col min="21" max="21" width="10.8984375" style="16" customWidth="1"/>
    <col min="22" max="22" width="1.8984375" style="16" customWidth="1"/>
    <col min="23" max="23" width="12.8984375" style="17" customWidth="1"/>
    <col min="24" max="28" width="12.8984375" style="16" customWidth="1"/>
    <col min="29" max="29" width="1.8984375" style="16" customWidth="1"/>
    <col min="30" max="30" width="10.8984375" style="16" customWidth="1"/>
    <col min="31" max="31" width="1.8984375" style="16" customWidth="1"/>
    <col min="32" max="32" width="12.8984375" style="16" customWidth="1"/>
    <col min="33" max="33" width="10.8984375" style="16" customWidth="1"/>
    <col min="34" max="34" width="14.8984375" style="16" customWidth="1"/>
    <col min="35" max="38" width="10.8984375" style="16" customWidth="1"/>
    <col min="39" max="39" width="13.8984375" style="16" customWidth="1"/>
    <col min="40" max="40" width="16.8984375" style="16" customWidth="1"/>
    <col min="41" max="41" width="1.8984375" style="16" customWidth="1"/>
    <col min="42" max="42" width="10.8984375" style="16" customWidth="1"/>
    <col min="43" max="43" width="1.8984375" style="16" customWidth="1"/>
    <col min="44" max="48" width="10.8984375" style="16" customWidth="1"/>
    <col min="49" max="49" width="1.8984375" style="16" customWidth="1"/>
    <col min="50" max="50" width="10.8984375" style="16" customWidth="1"/>
    <col min="51" max="51" width="1.8984375" style="16" customWidth="1"/>
    <col min="52" max="52" width="15.8984375" style="16" customWidth="1"/>
    <col min="53" max="53" width="1.8984375" style="16" customWidth="1"/>
    <col min="54" max="55" width="10.8984375" style="16" customWidth="1"/>
    <col min="56" max="56" width="1.8984375" style="16" customWidth="1"/>
    <col min="57" max="57" width="60.8984375" style="16" customWidth="1"/>
    <col min="58" max="58" width="1.8984375" style="16" customWidth="1"/>
    <col min="59" max="60" width="50.8984375" style="16" customWidth="1"/>
    <col min="61" max="61" width="1.8984375" style="16" customWidth="1"/>
    <col min="62" max="62" width="13.8984375" style="16" customWidth="1"/>
    <col min="63" max="68" width="10.8984375" style="16" customWidth="1"/>
    <col min="69" max="69" width="11" style="16"/>
    <col min="70" max="70" width="14.8984375" style="7" customWidth="1"/>
    <col min="71" max="71" width="11.09765625" style="7" bestFit="1" customWidth="1"/>
    <col min="72" max="72" width="11.3984375" style="7" bestFit="1" customWidth="1"/>
    <col min="73" max="74" width="11.09765625" style="7" bestFit="1" customWidth="1"/>
    <col min="75" max="75" width="11" style="7"/>
    <col min="76" max="76" width="13.09765625" style="7" customWidth="1"/>
    <col min="77" max="77" width="11" style="7"/>
    <col min="78" max="80" width="15.59765625" style="7" customWidth="1"/>
    <col min="81" max="81" width="17.5" style="7" customWidth="1"/>
    <col min="82" max="82" width="18.3984375" style="7" customWidth="1"/>
    <col min="83" max="83" width="17.8984375" style="7" customWidth="1"/>
    <col min="84" max="16384" width="11" style="14"/>
  </cols>
  <sheetData>
    <row r="1" spans="1:84" s="7" customFormat="1" ht="16.2"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1: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1:84" ht="12" customHeight="1" thickBot="1">
      <c r="W3" s="16"/>
      <c r="BJ3" s="17"/>
    </row>
    <row r="4" spans="1:84" s="46" customFormat="1" ht="54.9" customHeight="1" thickBot="1">
      <c r="B4" s="1031" t="s">
        <v>14</v>
      </c>
      <c r="C4" s="48" t="s">
        <v>365</v>
      </c>
      <c r="D4" s="1027" t="s">
        <v>7</v>
      </c>
      <c r="E4" s="949"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R4" s="976" t="s">
        <v>310</v>
      </c>
      <c r="BS4" s="977"/>
      <c r="BT4" s="977"/>
      <c r="BU4" s="977"/>
      <c r="BV4" s="977"/>
      <c r="BW4" s="977"/>
      <c r="BX4" s="978"/>
      <c r="BY4" s="7"/>
      <c r="BZ4" s="7"/>
      <c r="CA4" s="7"/>
      <c r="CB4" s="7"/>
      <c r="CC4" s="7"/>
      <c r="CD4" s="7"/>
      <c r="CE4" s="7"/>
    </row>
    <row r="5" spans="1:84" s="39" customFormat="1" ht="42" customHeight="1" thickBot="1">
      <c r="B5" s="1032"/>
      <c r="C5" s="68" t="s">
        <v>135</v>
      </c>
      <c r="D5" s="1028"/>
      <c r="E5" s="950"/>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18" t="s">
        <v>311</v>
      </c>
      <c r="CA5" s="1020" t="s">
        <v>342</v>
      </c>
      <c r="CB5" s="1022" t="s">
        <v>343</v>
      </c>
      <c r="CC5" s="13"/>
      <c r="CD5" s="13"/>
      <c r="CE5" s="13"/>
    </row>
    <row r="6" spans="1:84" s="13" customFormat="1" ht="41.1" customHeight="1" thickBot="1">
      <c r="B6" s="1032"/>
      <c r="C6" s="64" t="s">
        <v>71</v>
      </c>
      <c r="D6" s="1029"/>
      <c r="E6" s="1030"/>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9"/>
      <c r="CA6" s="1021"/>
      <c r="CB6" s="1023"/>
      <c r="CC6" s="7"/>
      <c r="CD6" s="7"/>
      <c r="CE6" s="7"/>
    </row>
    <row r="7" spans="1:84" s="182" customFormat="1" ht="63" thickBot="1">
      <c r="B7" s="274" t="s">
        <v>409</v>
      </c>
      <c r="C7" s="252" t="s">
        <v>136</v>
      </c>
      <c r="D7" s="389" t="s">
        <v>189</v>
      </c>
      <c r="E7" s="256">
        <v>30</v>
      </c>
      <c r="F7" s="262">
        <v>0</v>
      </c>
      <c r="G7" s="259"/>
      <c r="H7" s="256">
        <f>SUM(I7:M7)</f>
        <v>0</v>
      </c>
      <c r="I7" s="289" t="s">
        <v>22</v>
      </c>
      <c r="J7" s="269">
        <v>0</v>
      </c>
      <c r="K7" s="183">
        <v>0</v>
      </c>
      <c r="L7" s="270">
        <v>0</v>
      </c>
      <c r="M7" s="259"/>
      <c r="N7" s="256">
        <f>SUM(O7:T7)</f>
        <v>48</v>
      </c>
      <c r="O7" s="259"/>
      <c r="P7" s="269">
        <v>48</v>
      </c>
      <c r="Q7" s="183">
        <v>0</v>
      </c>
      <c r="R7" s="183">
        <v>0</v>
      </c>
      <c r="S7" s="270">
        <v>0</v>
      </c>
      <c r="T7" s="259"/>
      <c r="U7" s="256">
        <f>SUM(V7:AC7)</f>
        <v>24</v>
      </c>
      <c r="V7" s="259"/>
      <c r="W7" s="269">
        <v>0</v>
      </c>
      <c r="X7" s="183">
        <v>0</v>
      </c>
      <c r="Y7" s="183">
        <v>0</v>
      </c>
      <c r="Z7" s="183">
        <v>24</v>
      </c>
      <c r="AA7" s="183">
        <v>0</v>
      </c>
      <c r="AB7" s="270">
        <v>0</v>
      </c>
      <c r="AC7" s="259"/>
      <c r="AD7" s="276">
        <f>SUM(AE7:AO7)</f>
        <v>0</v>
      </c>
      <c r="AE7" s="259"/>
      <c r="AF7" s="269">
        <v>0</v>
      </c>
      <c r="AG7" s="183">
        <v>0</v>
      </c>
      <c r="AH7" s="183">
        <v>0</v>
      </c>
      <c r="AI7" s="183">
        <v>0</v>
      </c>
      <c r="AJ7" s="183">
        <v>0</v>
      </c>
      <c r="AK7" s="183">
        <v>0</v>
      </c>
      <c r="AL7" s="183">
        <v>0</v>
      </c>
      <c r="AM7" s="183">
        <v>0</v>
      </c>
      <c r="AN7" s="270">
        <v>0</v>
      </c>
      <c r="AO7" s="259"/>
      <c r="AP7" s="276">
        <f>SUM(AQ7:AW7)</f>
        <v>0</v>
      </c>
      <c r="AQ7" s="259"/>
      <c r="AR7" s="269">
        <v>0</v>
      </c>
      <c r="AS7" s="183">
        <v>0</v>
      </c>
      <c r="AT7" s="183">
        <v>0</v>
      </c>
      <c r="AU7" s="183">
        <v>0</v>
      </c>
      <c r="AV7" s="270">
        <v>0</v>
      </c>
      <c r="AW7" s="259"/>
      <c r="AX7" s="276">
        <v>0</v>
      </c>
      <c r="AY7" s="284"/>
      <c r="AZ7" s="279">
        <v>0</v>
      </c>
      <c r="BA7" s="284" t="s">
        <v>22</v>
      </c>
      <c r="BB7" s="568">
        <v>0.25</v>
      </c>
      <c r="BC7" s="569">
        <v>0</v>
      </c>
      <c r="BD7" s="259"/>
      <c r="BE7" s="445"/>
      <c r="BF7" s="284" t="s">
        <v>22</v>
      </c>
      <c r="BG7" s="441" t="s">
        <v>236</v>
      </c>
      <c r="BH7" s="265" t="s">
        <v>237</v>
      </c>
      <c r="BI7" s="301"/>
      <c r="BJ7" s="192">
        <f t="shared" ref="BJ7:BJ16" si="0">F7</f>
        <v>0</v>
      </c>
      <c r="BK7" s="42">
        <f t="shared" ref="BK7:BK16" si="1">H7</f>
        <v>0</v>
      </c>
      <c r="BL7" s="42">
        <f t="shared" ref="BL7:BL16" si="2">N7</f>
        <v>48</v>
      </c>
      <c r="BM7" s="42">
        <f t="shared" ref="BM7:BM16" si="3">U7</f>
        <v>24</v>
      </c>
      <c r="BN7" s="42">
        <f t="shared" ref="BN7:BN16" si="4">AD7</f>
        <v>0</v>
      </c>
      <c r="BO7" s="42">
        <f t="shared" ref="BO7:BO16" si="5">AP7</f>
        <v>0</v>
      </c>
      <c r="BP7" s="43">
        <f t="shared" ref="BP7:BP16" si="6">AX7</f>
        <v>0</v>
      </c>
      <c r="BR7" s="539">
        <f t="shared" ref="BR7:BR16" si="7">F7*BR$6</f>
        <v>0</v>
      </c>
      <c r="BS7" s="540">
        <f t="shared" ref="BS7:BS16" si="8">H7*BS$6</f>
        <v>0</v>
      </c>
      <c r="BT7" s="540">
        <f t="shared" ref="BT7:BT16" si="9">N7*BT$6</f>
        <v>5006.3999999999996</v>
      </c>
      <c r="BU7" s="540">
        <f t="shared" ref="BU7:BU16" si="10">U7*BU$6</f>
        <v>1946.3999999999999</v>
      </c>
      <c r="BV7" s="540">
        <f t="shared" ref="BV7:BV16" si="11">AD7*BV$6</f>
        <v>0</v>
      </c>
      <c r="BW7" s="540">
        <f t="shared" ref="BW7:BW16" si="12">AP7*BW$6</f>
        <v>0</v>
      </c>
      <c r="BX7" s="541">
        <f t="shared" ref="BX7:BX16" si="13">AX7*BX$6</f>
        <v>0</v>
      </c>
      <c r="BY7" s="7"/>
      <c r="BZ7" s="539">
        <f>SUM(BR7:BX7)</f>
        <v>6952.7999999999993</v>
      </c>
      <c r="CA7" s="542">
        <f>BZ7*(1+BB7)</f>
        <v>8691</v>
      </c>
      <c r="CB7" s="541">
        <f t="shared" ref="CB7:CB16" si="14">AZ7*(1+BC7)</f>
        <v>0</v>
      </c>
      <c r="CC7" s="7"/>
      <c r="CD7" s="7"/>
      <c r="CE7" s="7"/>
    </row>
    <row r="8" spans="1:84" s="182" customFormat="1" ht="62.4">
      <c r="B8" s="275" t="s">
        <v>410</v>
      </c>
      <c r="C8" s="253" t="s">
        <v>137</v>
      </c>
      <c r="D8" s="389" t="s">
        <v>208</v>
      </c>
      <c r="E8" s="257">
        <v>20</v>
      </c>
      <c r="F8" s="263">
        <v>0</v>
      </c>
      <c r="G8" s="202"/>
      <c r="H8" s="257">
        <f>SUM(I8:M8)</f>
        <v>0</v>
      </c>
      <c r="I8" s="202" t="s">
        <v>22</v>
      </c>
      <c r="J8" s="266">
        <v>0</v>
      </c>
      <c r="K8" s="184">
        <v>0</v>
      </c>
      <c r="L8" s="268">
        <v>0</v>
      </c>
      <c r="M8" s="202"/>
      <c r="N8" s="257">
        <f>SUM(O8:T8)</f>
        <v>32</v>
      </c>
      <c r="O8" s="202"/>
      <c r="P8" s="266">
        <v>32</v>
      </c>
      <c r="Q8" s="184">
        <v>0</v>
      </c>
      <c r="R8" s="184">
        <v>0</v>
      </c>
      <c r="S8" s="268">
        <v>0</v>
      </c>
      <c r="T8" s="202"/>
      <c r="U8" s="257">
        <f>SUM(V8:AC8)</f>
        <v>8</v>
      </c>
      <c r="V8" s="202"/>
      <c r="W8" s="266">
        <v>0</v>
      </c>
      <c r="X8" s="184">
        <v>0</v>
      </c>
      <c r="Y8" s="184">
        <v>0</v>
      </c>
      <c r="Z8" s="184">
        <v>8</v>
      </c>
      <c r="AA8" s="184">
        <v>0</v>
      </c>
      <c r="AB8" s="268">
        <v>0</v>
      </c>
      <c r="AC8" s="202"/>
      <c r="AD8" s="277">
        <f>SUM(AE8:AO8)</f>
        <v>0</v>
      </c>
      <c r="AE8" s="202"/>
      <c r="AF8" s="266">
        <v>0</v>
      </c>
      <c r="AG8" s="184">
        <v>0</v>
      </c>
      <c r="AH8" s="184">
        <v>0</v>
      </c>
      <c r="AI8" s="184">
        <v>0</v>
      </c>
      <c r="AJ8" s="184">
        <v>0</v>
      </c>
      <c r="AK8" s="184">
        <v>0</v>
      </c>
      <c r="AL8" s="184">
        <v>0</v>
      </c>
      <c r="AM8" s="184">
        <v>0</v>
      </c>
      <c r="AN8" s="268">
        <v>0</v>
      </c>
      <c r="AO8" s="202"/>
      <c r="AP8" s="277">
        <f>SUM(AQ8:AW8)</f>
        <v>0</v>
      </c>
      <c r="AQ8" s="202"/>
      <c r="AR8" s="266">
        <v>0</v>
      </c>
      <c r="AS8" s="184">
        <v>0</v>
      </c>
      <c r="AT8" s="184">
        <v>0</v>
      </c>
      <c r="AU8" s="184">
        <v>0</v>
      </c>
      <c r="AV8" s="268">
        <v>0</v>
      </c>
      <c r="AW8" s="202"/>
      <c r="AX8" s="277">
        <v>0</v>
      </c>
      <c r="AY8" s="282"/>
      <c r="AZ8" s="280">
        <v>0</v>
      </c>
      <c r="BA8" s="282" t="s">
        <v>22</v>
      </c>
      <c r="BB8" s="574">
        <v>0.25</v>
      </c>
      <c r="BC8" s="565">
        <v>0</v>
      </c>
      <c r="BD8" s="202"/>
      <c r="BE8" s="443"/>
      <c r="BF8" s="282" t="s">
        <v>22</v>
      </c>
      <c r="BG8" s="442" t="s">
        <v>236</v>
      </c>
      <c r="BH8" s="267" t="s">
        <v>237</v>
      </c>
      <c r="BI8" s="302"/>
      <c r="BJ8" s="193">
        <f t="shared" si="0"/>
        <v>0</v>
      </c>
      <c r="BK8" s="41">
        <f t="shared" si="1"/>
        <v>0</v>
      </c>
      <c r="BL8" s="41">
        <f t="shared" si="2"/>
        <v>32</v>
      </c>
      <c r="BM8" s="41">
        <f t="shared" si="3"/>
        <v>8</v>
      </c>
      <c r="BN8" s="41">
        <f t="shared" si="4"/>
        <v>0</v>
      </c>
      <c r="BO8" s="41">
        <f t="shared" si="5"/>
        <v>0</v>
      </c>
      <c r="BP8" s="44">
        <f t="shared" si="6"/>
        <v>0</v>
      </c>
      <c r="BR8" s="543">
        <f t="shared" si="7"/>
        <v>0</v>
      </c>
      <c r="BS8" s="544">
        <f t="shared" si="8"/>
        <v>0</v>
      </c>
      <c r="BT8" s="544">
        <f t="shared" si="9"/>
        <v>3337.6</v>
      </c>
      <c r="BU8" s="544">
        <f t="shared" si="10"/>
        <v>648.79999999999995</v>
      </c>
      <c r="BV8" s="544">
        <f t="shared" si="11"/>
        <v>0</v>
      </c>
      <c r="BW8" s="544">
        <f t="shared" si="12"/>
        <v>0</v>
      </c>
      <c r="BX8" s="545">
        <f t="shared" si="13"/>
        <v>0</v>
      </c>
      <c r="BY8" s="7"/>
      <c r="BZ8" s="543">
        <f t="shared" ref="BZ8:BZ16" si="15">SUM(BR8:BX8)</f>
        <v>3986.3999999999996</v>
      </c>
      <c r="CA8" s="546">
        <f t="shared" ref="CA8:CA16" si="16">BZ8*(1+BB8)</f>
        <v>4983</v>
      </c>
      <c r="CB8" s="545">
        <f t="shared" si="14"/>
        <v>0</v>
      </c>
      <c r="CC8" s="7"/>
      <c r="CD8" s="7"/>
      <c r="CE8" s="7"/>
    </row>
    <row r="9" spans="1:84" s="182" customFormat="1" ht="78">
      <c r="B9" s="275" t="s">
        <v>411</v>
      </c>
      <c r="C9" s="253" t="s">
        <v>138</v>
      </c>
      <c r="D9" s="308" t="s">
        <v>209</v>
      </c>
      <c r="E9" s="257">
        <v>5</v>
      </c>
      <c r="F9" s="263">
        <v>0</v>
      </c>
      <c r="G9" s="202"/>
      <c r="H9" s="257">
        <f>SUM(I9:M9)</f>
        <v>0</v>
      </c>
      <c r="I9" s="202" t="s">
        <v>22</v>
      </c>
      <c r="J9" s="266">
        <v>0</v>
      </c>
      <c r="K9" s="184">
        <v>0</v>
      </c>
      <c r="L9" s="268">
        <v>0</v>
      </c>
      <c r="M9" s="202"/>
      <c r="N9" s="257">
        <f>SUM(O9:T9)</f>
        <v>8</v>
      </c>
      <c r="O9" s="202"/>
      <c r="P9" s="266">
        <v>8</v>
      </c>
      <c r="Q9" s="184">
        <v>0</v>
      </c>
      <c r="R9" s="184">
        <v>0</v>
      </c>
      <c r="S9" s="268">
        <v>0</v>
      </c>
      <c r="T9" s="202"/>
      <c r="U9" s="257">
        <f>SUM(V9:AC9)</f>
        <v>4</v>
      </c>
      <c r="V9" s="202"/>
      <c r="W9" s="266">
        <v>0</v>
      </c>
      <c r="X9" s="184">
        <v>0</v>
      </c>
      <c r="Y9" s="184">
        <v>0</v>
      </c>
      <c r="Z9" s="184">
        <v>4</v>
      </c>
      <c r="AA9" s="184">
        <v>0</v>
      </c>
      <c r="AB9" s="268">
        <v>0</v>
      </c>
      <c r="AC9" s="202"/>
      <c r="AD9" s="277">
        <f>SUM(AE9:AO9)</f>
        <v>0</v>
      </c>
      <c r="AE9" s="202"/>
      <c r="AF9" s="266">
        <v>0</v>
      </c>
      <c r="AG9" s="184">
        <v>0</v>
      </c>
      <c r="AH9" s="184">
        <v>0</v>
      </c>
      <c r="AI9" s="184">
        <v>0</v>
      </c>
      <c r="AJ9" s="184">
        <v>0</v>
      </c>
      <c r="AK9" s="184">
        <v>0</v>
      </c>
      <c r="AL9" s="184">
        <v>0</v>
      </c>
      <c r="AM9" s="184">
        <v>0</v>
      </c>
      <c r="AN9" s="268">
        <v>0</v>
      </c>
      <c r="AO9" s="202"/>
      <c r="AP9" s="277">
        <f>SUM(AQ9:AW9)</f>
        <v>0</v>
      </c>
      <c r="AQ9" s="202"/>
      <c r="AR9" s="266">
        <v>0</v>
      </c>
      <c r="AS9" s="184">
        <v>0</v>
      </c>
      <c r="AT9" s="184">
        <v>0</v>
      </c>
      <c r="AU9" s="184">
        <v>0</v>
      </c>
      <c r="AV9" s="268">
        <v>0</v>
      </c>
      <c r="AW9" s="202"/>
      <c r="AX9" s="277">
        <v>0</v>
      </c>
      <c r="AY9" s="282"/>
      <c r="AZ9" s="280">
        <v>0</v>
      </c>
      <c r="BA9" s="282" t="s">
        <v>22</v>
      </c>
      <c r="BB9" s="574">
        <v>0.25</v>
      </c>
      <c r="BC9" s="565">
        <v>0</v>
      </c>
      <c r="BD9" s="202"/>
      <c r="BE9" s="443"/>
      <c r="BF9" s="282" t="s">
        <v>22</v>
      </c>
      <c r="BG9" s="442" t="s">
        <v>236</v>
      </c>
      <c r="BH9" s="267" t="s">
        <v>237</v>
      </c>
      <c r="BI9" s="302"/>
      <c r="BJ9" s="193">
        <f t="shared" si="0"/>
        <v>0</v>
      </c>
      <c r="BK9" s="41">
        <f t="shared" si="1"/>
        <v>0</v>
      </c>
      <c r="BL9" s="41">
        <f t="shared" si="2"/>
        <v>8</v>
      </c>
      <c r="BM9" s="41">
        <f t="shared" si="3"/>
        <v>4</v>
      </c>
      <c r="BN9" s="41">
        <f t="shared" si="4"/>
        <v>0</v>
      </c>
      <c r="BO9" s="41">
        <f t="shared" si="5"/>
        <v>0</v>
      </c>
      <c r="BP9" s="44">
        <f t="shared" si="6"/>
        <v>0</v>
      </c>
      <c r="BR9" s="543">
        <f t="shared" si="7"/>
        <v>0</v>
      </c>
      <c r="BS9" s="544">
        <f t="shared" si="8"/>
        <v>0</v>
      </c>
      <c r="BT9" s="544">
        <f t="shared" si="9"/>
        <v>834.4</v>
      </c>
      <c r="BU9" s="544">
        <f t="shared" si="10"/>
        <v>324.39999999999998</v>
      </c>
      <c r="BV9" s="544">
        <f t="shared" si="11"/>
        <v>0</v>
      </c>
      <c r="BW9" s="544">
        <f t="shared" si="12"/>
        <v>0</v>
      </c>
      <c r="BX9" s="545">
        <f t="shared" si="13"/>
        <v>0</v>
      </c>
      <c r="BY9" s="7"/>
      <c r="BZ9" s="543">
        <f t="shared" si="15"/>
        <v>1158.8</v>
      </c>
      <c r="CA9" s="546">
        <f t="shared" si="16"/>
        <v>1448.5</v>
      </c>
      <c r="CB9" s="545">
        <f t="shared" si="14"/>
        <v>0</v>
      </c>
      <c r="CC9" s="7"/>
      <c r="CD9" s="7"/>
      <c r="CE9" s="7"/>
    </row>
    <row r="10" spans="1:84" s="182" customFormat="1" ht="62.4">
      <c r="B10" s="275" t="s">
        <v>412</v>
      </c>
      <c r="C10" s="253" t="s">
        <v>141</v>
      </c>
      <c r="D10" s="308" t="s">
        <v>210</v>
      </c>
      <c r="E10" s="257">
        <v>10</v>
      </c>
      <c r="F10" s="263">
        <v>0</v>
      </c>
      <c r="G10" s="202"/>
      <c r="H10" s="257">
        <v>0</v>
      </c>
      <c r="I10" s="202"/>
      <c r="J10" s="266">
        <v>0</v>
      </c>
      <c r="K10" s="184">
        <v>0</v>
      </c>
      <c r="L10" s="268">
        <v>0</v>
      </c>
      <c r="M10" s="202"/>
      <c r="N10" s="257">
        <f>SUM(O10:T10)</f>
        <v>16</v>
      </c>
      <c r="O10" s="202"/>
      <c r="P10" s="266">
        <v>16</v>
      </c>
      <c r="Q10" s="184">
        <v>0</v>
      </c>
      <c r="R10" s="184">
        <v>0</v>
      </c>
      <c r="S10" s="268">
        <v>0</v>
      </c>
      <c r="T10" s="202"/>
      <c r="U10" s="257">
        <f>SUM(V10:AC10)</f>
        <v>8</v>
      </c>
      <c r="V10" s="202"/>
      <c r="W10" s="266">
        <v>0</v>
      </c>
      <c r="X10" s="184">
        <v>0</v>
      </c>
      <c r="Y10" s="184">
        <v>0</v>
      </c>
      <c r="Z10" s="184">
        <v>8</v>
      </c>
      <c r="AA10" s="184">
        <v>0</v>
      </c>
      <c r="AB10" s="268">
        <v>0</v>
      </c>
      <c r="AC10" s="202"/>
      <c r="AD10" s="277">
        <f>SUM(AE10:AO10)</f>
        <v>0</v>
      </c>
      <c r="AE10" s="202"/>
      <c r="AF10" s="266">
        <v>0</v>
      </c>
      <c r="AG10" s="184">
        <v>0</v>
      </c>
      <c r="AH10" s="184">
        <v>0</v>
      </c>
      <c r="AI10" s="184">
        <v>0</v>
      </c>
      <c r="AJ10" s="184">
        <v>0</v>
      </c>
      <c r="AK10" s="184">
        <v>0</v>
      </c>
      <c r="AL10" s="184">
        <v>0</v>
      </c>
      <c r="AM10" s="184">
        <v>0</v>
      </c>
      <c r="AN10" s="268">
        <v>0</v>
      </c>
      <c r="AO10" s="202"/>
      <c r="AP10" s="277"/>
      <c r="AQ10" s="202"/>
      <c r="AR10" s="266"/>
      <c r="AS10" s="184"/>
      <c r="AT10" s="184"/>
      <c r="AU10" s="184"/>
      <c r="AV10" s="268"/>
      <c r="AW10" s="202"/>
      <c r="AX10" s="277"/>
      <c r="AY10" s="282"/>
      <c r="AZ10" s="280">
        <v>0</v>
      </c>
      <c r="BA10" s="282"/>
      <c r="BB10" s="574">
        <v>0.25</v>
      </c>
      <c r="BC10" s="565">
        <v>0</v>
      </c>
      <c r="BD10" s="202"/>
      <c r="BE10" s="443"/>
      <c r="BF10" s="282"/>
      <c r="BG10" s="442" t="s">
        <v>236</v>
      </c>
      <c r="BH10" s="267" t="s">
        <v>237</v>
      </c>
      <c r="BI10" s="302"/>
      <c r="BJ10" s="193">
        <f t="shared" si="0"/>
        <v>0</v>
      </c>
      <c r="BK10" s="41">
        <f t="shared" si="1"/>
        <v>0</v>
      </c>
      <c r="BL10" s="41">
        <f t="shared" si="2"/>
        <v>16</v>
      </c>
      <c r="BM10" s="41">
        <f t="shared" si="3"/>
        <v>8</v>
      </c>
      <c r="BN10" s="41">
        <f t="shared" si="4"/>
        <v>0</v>
      </c>
      <c r="BO10" s="41">
        <f t="shared" si="5"/>
        <v>0</v>
      </c>
      <c r="BP10" s="44">
        <f t="shared" si="6"/>
        <v>0</v>
      </c>
      <c r="BR10" s="543">
        <f t="shared" si="7"/>
        <v>0</v>
      </c>
      <c r="BS10" s="544">
        <f t="shared" si="8"/>
        <v>0</v>
      </c>
      <c r="BT10" s="544">
        <f t="shared" si="9"/>
        <v>1668.8</v>
      </c>
      <c r="BU10" s="544">
        <f t="shared" si="10"/>
        <v>648.79999999999995</v>
      </c>
      <c r="BV10" s="544">
        <f t="shared" si="11"/>
        <v>0</v>
      </c>
      <c r="BW10" s="544">
        <f t="shared" si="12"/>
        <v>0</v>
      </c>
      <c r="BX10" s="545">
        <f t="shared" si="13"/>
        <v>0</v>
      </c>
      <c r="BY10" s="7"/>
      <c r="BZ10" s="543">
        <f t="shared" si="15"/>
        <v>2317.6</v>
      </c>
      <c r="CA10" s="546">
        <f t="shared" si="16"/>
        <v>2897</v>
      </c>
      <c r="CB10" s="545">
        <f t="shared" si="14"/>
        <v>0</v>
      </c>
      <c r="CC10" s="7"/>
      <c r="CD10" s="7"/>
      <c r="CE10" s="7"/>
    </row>
    <row r="11" spans="1:84" s="182" customFormat="1" ht="36" customHeight="1" thickBot="1">
      <c r="B11" s="275" t="s">
        <v>413</v>
      </c>
      <c r="C11" s="253" t="s">
        <v>139</v>
      </c>
      <c r="D11" s="390" t="s">
        <v>6</v>
      </c>
      <c r="E11" s="257">
        <v>0</v>
      </c>
      <c r="F11" s="263">
        <v>0</v>
      </c>
      <c r="G11" s="202"/>
      <c r="H11" s="257">
        <f t="shared" ref="H11:H16" si="17">SUM(I11:M11)</f>
        <v>0</v>
      </c>
      <c r="I11" s="202" t="s">
        <v>22</v>
      </c>
      <c r="J11" s="266">
        <v>0</v>
      </c>
      <c r="K11" s="184">
        <v>0</v>
      </c>
      <c r="L11" s="268">
        <v>0</v>
      </c>
      <c r="M11" s="202"/>
      <c r="N11" s="257">
        <f t="shared" ref="N11:N16" si="18">SUM(O11:T11)</f>
        <v>0</v>
      </c>
      <c r="O11" s="202"/>
      <c r="P11" s="266">
        <v>0</v>
      </c>
      <c r="Q11" s="184">
        <v>0</v>
      </c>
      <c r="R11" s="184">
        <v>0</v>
      </c>
      <c r="S11" s="268">
        <v>0</v>
      </c>
      <c r="T11" s="202"/>
      <c r="U11" s="257">
        <f t="shared" ref="U11:U16" si="19">SUM(V11:AC11)</f>
        <v>0</v>
      </c>
      <c r="V11" s="202"/>
      <c r="W11" s="266">
        <v>0</v>
      </c>
      <c r="X11" s="184">
        <v>0</v>
      </c>
      <c r="Y11" s="184">
        <v>0</v>
      </c>
      <c r="Z11" s="184">
        <v>0</v>
      </c>
      <c r="AA11" s="184">
        <v>0</v>
      </c>
      <c r="AB11" s="268">
        <v>0</v>
      </c>
      <c r="AC11" s="202"/>
      <c r="AD11" s="277">
        <f t="shared" ref="AD11:AD16" si="20">SUM(AE11:AO11)</f>
        <v>0</v>
      </c>
      <c r="AE11" s="202"/>
      <c r="AF11" s="266">
        <v>0</v>
      </c>
      <c r="AG11" s="184">
        <v>0</v>
      </c>
      <c r="AH11" s="184">
        <v>0</v>
      </c>
      <c r="AI11" s="184">
        <v>0</v>
      </c>
      <c r="AJ11" s="184">
        <v>0</v>
      </c>
      <c r="AK11" s="184">
        <v>0</v>
      </c>
      <c r="AL11" s="184">
        <v>0</v>
      </c>
      <c r="AM11" s="184">
        <v>0</v>
      </c>
      <c r="AN11" s="268">
        <v>0</v>
      </c>
      <c r="AO11" s="202"/>
      <c r="AP11" s="277">
        <f t="shared" ref="AP11:AP16" si="21">SUM(AQ11:AW11)</f>
        <v>0</v>
      </c>
      <c r="AQ11" s="202"/>
      <c r="AR11" s="266">
        <v>0</v>
      </c>
      <c r="AS11" s="184">
        <v>0</v>
      </c>
      <c r="AT11" s="184">
        <v>0</v>
      </c>
      <c r="AU11" s="184">
        <v>0</v>
      </c>
      <c r="AV11" s="268">
        <v>0</v>
      </c>
      <c r="AW11" s="202"/>
      <c r="AX11" s="277">
        <v>0</v>
      </c>
      <c r="AY11" s="282"/>
      <c r="AZ11" s="280">
        <v>0</v>
      </c>
      <c r="BA11" s="282" t="s">
        <v>22</v>
      </c>
      <c r="BB11" s="563">
        <v>0</v>
      </c>
      <c r="BC11" s="565">
        <v>0</v>
      </c>
      <c r="BD11" s="202"/>
      <c r="BE11" s="263"/>
      <c r="BF11" s="282" t="s">
        <v>22</v>
      </c>
      <c r="BG11" s="304" t="s">
        <v>294</v>
      </c>
      <c r="BH11" s="305" t="s">
        <v>294</v>
      </c>
      <c r="BI11" s="302"/>
      <c r="BJ11" s="285">
        <f t="shared" si="0"/>
        <v>0</v>
      </c>
      <c r="BK11" s="41">
        <f t="shared" si="1"/>
        <v>0</v>
      </c>
      <c r="BL11" s="41">
        <f t="shared" si="2"/>
        <v>0</v>
      </c>
      <c r="BM11" s="41">
        <f t="shared" si="3"/>
        <v>0</v>
      </c>
      <c r="BN11" s="41">
        <f t="shared" si="4"/>
        <v>0</v>
      </c>
      <c r="BO11" s="41">
        <f t="shared" si="5"/>
        <v>0</v>
      </c>
      <c r="BP11" s="44">
        <f t="shared" si="6"/>
        <v>0</v>
      </c>
      <c r="BR11" s="543">
        <f t="shared" si="7"/>
        <v>0</v>
      </c>
      <c r="BS11" s="544">
        <f t="shared" si="8"/>
        <v>0</v>
      </c>
      <c r="BT11" s="544">
        <f t="shared" si="9"/>
        <v>0</v>
      </c>
      <c r="BU11" s="544">
        <f t="shared" si="10"/>
        <v>0</v>
      </c>
      <c r="BV11" s="544">
        <f t="shared" si="11"/>
        <v>0</v>
      </c>
      <c r="BW11" s="544">
        <f t="shared" si="12"/>
        <v>0</v>
      </c>
      <c r="BX11" s="545">
        <f t="shared" si="13"/>
        <v>0</v>
      </c>
      <c r="BY11" s="7"/>
      <c r="BZ11" s="543">
        <f t="shared" si="15"/>
        <v>0</v>
      </c>
      <c r="CA11" s="546">
        <f t="shared" si="16"/>
        <v>0</v>
      </c>
      <c r="CB11" s="545">
        <f t="shared" si="14"/>
        <v>0</v>
      </c>
      <c r="CC11" s="7"/>
      <c r="CD11" s="7"/>
      <c r="CE11" s="7"/>
    </row>
    <row r="12" spans="1:84" s="187" customFormat="1" ht="78.599999999999994" thickBot="1">
      <c r="A12" s="298"/>
      <c r="B12" s="275" t="s">
        <v>414</v>
      </c>
      <c r="C12" s="254" t="s">
        <v>142</v>
      </c>
      <c r="D12" s="391" t="s">
        <v>211</v>
      </c>
      <c r="E12" s="257">
        <v>20</v>
      </c>
      <c r="F12" s="263">
        <v>0</v>
      </c>
      <c r="G12" s="202"/>
      <c r="H12" s="257">
        <f t="shared" si="17"/>
        <v>0</v>
      </c>
      <c r="I12" s="261" t="s">
        <v>22</v>
      </c>
      <c r="J12" s="266">
        <v>0</v>
      </c>
      <c r="K12" s="184">
        <v>0</v>
      </c>
      <c r="L12" s="268">
        <v>0</v>
      </c>
      <c r="M12" s="202"/>
      <c r="N12" s="257">
        <f t="shared" si="18"/>
        <v>32</v>
      </c>
      <c r="O12" s="202"/>
      <c r="P12" s="266">
        <v>32</v>
      </c>
      <c r="Q12" s="184">
        <v>0</v>
      </c>
      <c r="R12" s="184">
        <v>0</v>
      </c>
      <c r="S12" s="268">
        <v>0</v>
      </c>
      <c r="T12" s="202"/>
      <c r="U12" s="257">
        <f t="shared" si="19"/>
        <v>16</v>
      </c>
      <c r="V12" s="202"/>
      <c r="W12" s="266">
        <v>0</v>
      </c>
      <c r="X12" s="184">
        <v>0</v>
      </c>
      <c r="Y12" s="184">
        <v>0</v>
      </c>
      <c r="Z12" s="184">
        <v>16</v>
      </c>
      <c r="AA12" s="184">
        <v>0</v>
      </c>
      <c r="AB12" s="268">
        <v>0</v>
      </c>
      <c r="AC12" s="202"/>
      <c r="AD12" s="277">
        <f t="shared" si="20"/>
        <v>0</v>
      </c>
      <c r="AE12" s="202"/>
      <c r="AF12" s="266">
        <v>0</v>
      </c>
      <c r="AG12" s="184">
        <v>0</v>
      </c>
      <c r="AH12" s="184">
        <v>0</v>
      </c>
      <c r="AI12" s="184">
        <v>0</v>
      </c>
      <c r="AJ12" s="184">
        <v>0</v>
      </c>
      <c r="AK12" s="184">
        <v>0</v>
      </c>
      <c r="AL12" s="184">
        <v>0</v>
      </c>
      <c r="AM12" s="184">
        <v>0</v>
      </c>
      <c r="AN12" s="268">
        <v>0</v>
      </c>
      <c r="AO12" s="202"/>
      <c r="AP12" s="277">
        <f t="shared" si="21"/>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t="s">
        <v>22</v>
      </c>
      <c r="BG12" s="442" t="s">
        <v>236</v>
      </c>
      <c r="BH12" s="267" t="s">
        <v>237</v>
      </c>
      <c r="BI12" s="302"/>
      <c r="BJ12" s="285">
        <f t="shared" si="0"/>
        <v>0</v>
      </c>
      <c r="BK12" s="41">
        <f t="shared" si="1"/>
        <v>0</v>
      </c>
      <c r="BL12" s="41">
        <f t="shared" si="2"/>
        <v>32</v>
      </c>
      <c r="BM12" s="41">
        <f t="shared" si="3"/>
        <v>16</v>
      </c>
      <c r="BN12" s="41">
        <f t="shared" si="4"/>
        <v>0</v>
      </c>
      <c r="BO12" s="41">
        <f t="shared" si="5"/>
        <v>0</v>
      </c>
      <c r="BP12" s="44">
        <f t="shared" si="6"/>
        <v>0</v>
      </c>
      <c r="BR12" s="543">
        <f t="shared" si="7"/>
        <v>0</v>
      </c>
      <c r="BS12" s="544">
        <f t="shared" si="8"/>
        <v>0</v>
      </c>
      <c r="BT12" s="544">
        <f t="shared" si="9"/>
        <v>3337.6</v>
      </c>
      <c r="BU12" s="544">
        <f t="shared" si="10"/>
        <v>1297.5999999999999</v>
      </c>
      <c r="BV12" s="544">
        <f t="shared" si="11"/>
        <v>0</v>
      </c>
      <c r="BW12" s="544">
        <f t="shared" si="12"/>
        <v>0</v>
      </c>
      <c r="BX12" s="545">
        <f t="shared" si="13"/>
        <v>0</v>
      </c>
      <c r="BY12" s="7"/>
      <c r="BZ12" s="543">
        <f t="shared" si="15"/>
        <v>4635.2</v>
      </c>
      <c r="CA12" s="546">
        <f t="shared" si="16"/>
        <v>5794</v>
      </c>
      <c r="CB12" s="545">
        <f t="shared" si="14"/>
        <v>0</v>
      </c>
      <c r="CC12" s="7"/>
      <c r="CD12" s="7"/>
      <c r="CE12" s="7"/>
    </row>
    <row r="13" spans="1:84" s="187" customFormat="1" ht="62.4">
      <c r="A13" s="299"/>
      <c r="B13" s="275" t="s">
        <v>415</v>
      </c>
      <c r="C13" s="254" t="s">
        <v>143</v>
      </c>
      <c r="D13" s="389" t="s">
        <v>212</v>
      </c>
      <c r="E13" s="257">
        <v>20</v>
      </c>
      <c r="F13" s="263">
        <v>0</v>
      </c>
      <c r="G13" s="202"/>
      <c r="H13" s="257">
        <f t="shared" si="17"/>
        <v>0</v>
      </c>
      <c r="I13" s="202" t="s">
        <v>22</v>
      </c>
      <c r="J13" s="266">
        <v>0</v>
      </c>
      <c r="K13" s="184">
        <v>0</v>
      </c>
      <c r="L13" s="268">
        <v>0</v>
      </c>
      <c r="M13" s="202"/>
      <c r="N13" s="257">
        <f t="shared" si="18"/>
        <v>32</v>
      </c>
      <c r="O13" s="202"/>
      <c r="P13" s="266">
        <v>32</v>
      </c>
      <c r="Q13" s="184">
        <v>0</v>
      </c>
      <c r="R13" s="184">
        <v>0</v>
      </c>
      <c r="S13" s="268">
        <v>0</v>
      </c>
      <c r="T13" s="202"/>
      <c r="U13" s="257">
        <f t="shared" si="19"/>
        <v>16</v>
      </c>
      <c r="V13" s="202"/>
      <c r="W13" s="266">
        <v>0</v>
      </c>
      <c r="X13" s="184">
        <v>0</v>
      </c>
      <c r="Y13" s="184">
        <v>0</v>
      </c>
      <c r="Z13" s="184">
        <v>16</v>
      </c>
      <c r="AA13" s="184">
        <v>0</v>
      </c>
      <c r="AB13" s="268">
        <v>0</v>
      </c>
      <c r="AC13" s="202"/>
      <c r="AD13" s="277">
        <f t="shared" si="20"/>
        <v>0</v>
      </c>
      <c r="AE13" s="202"/>
      <c r="AF13" s="266">
        <v>0</v>
      </c>
      <c r="AG13" s="184">
        <v>0</v>
      </c>
      <c r="AH13" s="184">
        <v>0</v>
      </c>
      <c r="AI13" s="184">
        <v>0</v>
      </c>
      <c r="AJ13" s="184">
        <v>0</v>
      </c>
      <c r="AK13" s="184">
        <v>0</v>
      </c>
      <c r="AL13" s="184">
        <v>0</v>
      </c>
      <c r="AM13" s="184">
        <v>0</v>
      </c>
      <c r="AN13" s="268">
        <v>0</v>
      </c>
      <c r="AO13" s="202"/>
      <c r="AP13" s="277">
        <f t="shared" si="21"/>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t="s">
        <v>22</v>
      </c>
      <c r="BG13" s="442" t="s">
        <v>236</v>
      </c>
      <c r="BH13" s="267" t="s">
        <v>237</v>
      </c>
      <c r="BI13" s="302"/>
      <c r="BJ13" s="285">
        <f t="shared" si="0"/>
        <v>0</v>
      </c>
      <c r="BK13" s="41">
        <f t="shared" si="1"/>
        <v>0</v>
      </c>
      <c r="BL13" s="41">
        <f t="shared" si="2"/>
        <v>32</v>
      </c>
      <c r="BM13" s="41">
        <f t="shared" si="3"/>
        <v>16</v>
      </c>
      <c r="BN13" s="41">
        <f t="shared" si="4"/>
        <v>0</v>
      </c>
      <c r="BO13" s="41">
        <f t="shared" si="5"/>
        <v>0</v>
      </c>
      <c r="BP13" s="44">
        <f t="shared" si="6"/>
        <v>0</v>
      </c>
      <c r="BR13" s="543">
        <f t="shared" si="7"/>
        <v>0</v>
      </c>
      <c r="BS13" s="544">
        <f t="shared" si="8"/>
        <v>0</v>
      </c>
      <c r="BT13" s="544">
        <f t="shared" si="9"/>
        <v>3337.6</v>
      </c>
      <c r="BU13" s="544">
        <f t="shared" si="10"/>
        <v>1297.5999999999999</v>
      </c>
      <c r="BV13" s="544">
        <f t="shared" si="11"/>
        <v>0</v>
      </c>
      <c r="BW13" s="544">
        <f t="shared" si="12"/>
        <v>0</v>
      </c>
      <c r="BX13" s="545">
        <f t="shared" si="13"/>
        <v>0</v>
      </c>
      <c r="BY13" s="7"/>
      <c r="BZ13" s="543">
        <f t="shared" si="15"/>
        <v>4635.2</v>
      </c>
      <c r="CA13" s="546">
        <f t="shared" si="16"/>
        <v>5794</v>
      </c>
      <c r="CB13" s="545">
        <f t="shared" si="14"/>
        <v>0</v>
      </c>
      <c r="CC13" s="7"/>
      <c r="CD13" s="7"/>
      <c r="CE13" s="7"/>
    </row>
    <row r="14" spans="1:84" s="187" customFormat="1" ht="48" customHeight="1">
      <c r="A14" s="299"/>
      <c r="B14" s="275" t="s">
        <v>418</v>
      </c>
      <c r="C14" s="254" t="s">
        <v>144</v>
      </c>
      <c r="D14" s="392" t="s">
        <v>213</v>
      </c>
      <c r="E14" s="257">
        <v>60</v>
      </c>
      <c r="F14" s="263">
        <v>0</v>
      </c>
      <c r="G14" s="202"/>
      <c r="H14" s="257">
        <f t="shared" si="17"/>
        <v>0</v>
      </c>
      <c r="I14" s="202" t="s">
        <v>22</v>
      </c>
      <c r="J14" s="266">
        <v>0</v>
      </c>
      <c r="K14" s="184">
        <v>0</v>
      </c>
      <c r="L14" s="268">
        <v>0</v>
      </c>
      <c r="M14" s="202"/>
      <c r="N14" s="257">
        <f t="shared" si="18"/>
        <v>96</v>
      </c>
      <c r="O14" s="202"/>
      <c r="P14" s="266">
        <v>96</v>
      </c>
      <c r="Q14" s="184">
        <v>0</v>
      </c>
      <c r="R14" s="184">
        <v>0</v>
      </c>
      <c r="S14" s="268">
        <v>0</v>
      </c>
      <c r="T14" s="202"/>
      <c r="U14" s="257">
        <f t="shared" si="19"/>
        <v>48</v>
      </c>
      <c r="V14" s="202"/>
      <c r="W14" s="266">
        <v>0</v>
      </c>
      <c r="X14" s="184">
        <v>0</v>
      </c>
      <c r="Y14" s="184">
        <v>0</v>
      </c>
      <c r="Z14" s="184">
        <v>48</v>
      </c>
      <c r="AA14" s="184">
        <v>0</v>
      </c>
      <c r="AB14" s="268">
        <v>0</v>
      </c>
      <c r="AC14" s="202"/>
      <c r="AD14" s="277">
        <f t="shared" si="20"/>
        <v>0</v>
      </c>
      <c r="AE14" s="202"/>
      <c r="AF14" s="266">
        <v>0</v>
      </c>
      <c r="AG14" s="184">
        <v>0</v>
      </c>
      <c r="AH14" s="184">
        <v>0</v>
      </c>
      <c r="AI14" s="184">
        <v>0</v>
      </c>
      <c r="AJ14" s="184">
        <v>0</v>
      </c>
      <c r="AK14" s="184">
        <v>0</v>
      </c>
      <c r="AL14" s="184">
        <v>0</v>
      </c>
      <c r="AM14" s="184">
        <v>0</v>
      </c>
      <c r="AN14" s="268">
        <v>0</v>
      </c>
      <c r="AO14" s="202"/>
      <c r="AP14" s="277">
        <f t="shared" si="21"/>
        <v>0</v>
      </c>
      <c r="AQ14" s="202"/>
      <c r="AR14" s="266">
        <v>0</v>
      </c>
      <c r="AS14" s="184">
        <v>0</v>
      </c>
      <c r="AT14" s="184">
        <v>0</v>
      </c>
      <c r="AU14" s="184">
        <v>0</v>
      </c>
      <c r="AV14" s="268">
        <v>0</v>
      </c>
      <c r="AW14" s="202"/>
      <c r="AX14" s="277">
        <v>0</v>
      </c>
      <c r="AY14" s="282"/>
      <c r="AZ14" s="280">
        <v>35000</v>
      </c>
      <c r="BA14" s="282" t="s">
        <v>22</v>
      </c>
      <c r="BB14" s="574">
        <v>0.25</v>
      </c>
      <c r="BC14" s="565">
        <v>0.25</v>
      </c>
      <c r="BD14" s="202"/>
      <c r="BE14" s="387" t="s">
        <v>179</v>
      </c>
      <c r="BF14" s="282" t="s">
        <v>22</v>
      </c>
      <c r="BG14" s="442" t="s">
        <v>236</v>
      </c>
      <c r="BH14" s="267" t="s">
        <v>346</v>
      </c>
      <c r="BI14" s="302"/>
      <c r="BJ14" s="285">
        <f t="shared" si="0"/>
        <v>0</v>
      </c>
      <c r="BK14" s="41">
        <f t="shared" si="1"/>
        <v>0</v>
      </c>
      <c r="BL14" s="41">
        <f t="shared" si="2"/>
        <v>96</v>
      </c>
      <c r="BM14" s="41">
        <f t="shared" si="3"/>
        <v>48</v>
      </c>
      <c r="BN14" s="41">
        <f t="shared" si="4"/>
        <v>0</v>
      </c>
      <c r="BO14" s="41">
        <f t="shared" si="5"/>
        <v>0</v>
      </c>
      <c r="BP14" s="44">
        <f t="shared" si="6"/>
        <v>0</v>
      </c>
      <c r="BR14" s="543">
        <f t="shared" si="7"/>
        <v>0</v>
      </c>
      <c r="BS14" s="544">
        <f t="shared" si="8"/>
        <v>0</v>
      </c>
      <c r="BT14" s="544">
        <f t="shared" si="9"/>
        <v>10012.799999999999</v>
      </c>
      <c r="BU14" s="544">
        <f t="shared" si="10"/>
        <v>3892.7999999999997</v>
      </c>
      <c r="BV14" s="544">
        <f t="shared" si="11"/>
        <v>0</v>
      </c>
      <c r="BW14" s="544">
        <f t="shared" si="12"/>
        <v>0</v>
      </c>
      <c r="BX14" s="545">
        <f t="shared" si="13"/>
        <v>0</v>
      </c>
      <c r="BY14" s="7"/>
      <c r="BZ14" s="543">
        <f t="shared" si="15"/>
        <v>13905.599999999999</v>
      </c>
      <c r="CA14" s="546">
        <f t="shared" si="16"/>
        <v>17382</v>
      </c>
      <c r="CB14" s="545">
        <f t="shared" si="14"/>
        <v>43750</v>
      </c>
      <c r="CC14" s="7"/>
      <c r="CD14" s="7"/>
      <c r="CE14" s="7"/>
    </row>
    <row r="15" spans="1:84" s="187" customFormat="1" ht="62.4">
      <c r="A15" s="299"/>
      <c r="B15" s="275" t="s">
        <v>416</v>
      </c>
      <c r="C15" s="254" t="s">
        <v>145</v>
      </c>
      <c r="D15" s="392" t="s">
        <v>214</v>
      </c>
      <c r="E15" s="257">
        <v>10</v>
      </c>
      <c r="F15" s="263">
        <v>0</v>
      </c>
      <c r="G15" s="202"/>
      <c r="H15" s="257">
        <f t="shared" si="17"/>
        <v>0</v>
      </c>
      <c r="I15" s="202" t="s">
        <v>22</v>
      </c>
      <c r="J15" s="266">
        <v>0</v>
      </c>
      <c r="K15" s="184">
        <v>0</v>
      </c>
      <c r="L15" s="268">
        <v>0</v>
      </c>
      <c r="M15" s="202"/>
      <c r="N15" s="257">
        <f t="shared" si="18"/>
        <v>16</v>
      </c>
      <c r="O15" s="202"/>
      <c r="P15" s="266">
        <v>16</v>
      </c>
      <c r="Q15" s="184">
        <v>0</v>
      </c>
      <c r="R15" s="184">
        <v>0</v>
      </c>
      <c r="S15" s="268">
        <v>0</v>
      </c>
      <c r="T15" s="202"/>
      <c r="U15" s="257">
        <f t="shared" si="19"/>
        <v>8</v>
      </c>
      <c r="V15" s="202"/>
      <c r="W15" s="266">
        <v>0</v>
      </c>
      <c r="X15" s="184">
        <v>0</v>
      </c>
      <c r="Y15" s="184">
        <v>0</v>
      </c>
      <c r="Z15" s="184">
        <v>8</v>
      </c>
      <c r="AA15" s="184">
        <v>0</v>
      </c>
      <c r="AB15" s="268">
        <v>0</v>
      </c>
      <c r="AC15" s="202"/>
      <c r="AD15" s="277">
        <f t="shared" si="20"/>
        <v>40</v>
      </c>
      <c r="AE15" s="202"/>
      <c r="AF15" s="266">
        <v>0</v>
      </c>
      <c r="AG15" s="184">
        <v>0</v>
      </c>
      <c r="AH15" s="184">
        <v>0</v>
      </c>
      <c r="AI15" s="184">
        <v>40</v>
      </c>
      <c r="AJ15" s="184">
        <v>0</v>
      </c>
      <c r="AK15" s="184">
        <v>0</v>
      </c>
      <c r="AL15" s="184">
        <v>0</v>
      </c>
      <c r="AM15" s="184">
        <v>0</v>
      </c>
      <c r="AN15" s="268">
        <v>0</v>
      </c>
      <c r="AO15" s="202"/>
      <c r="AP15" s="277">
        <f t="shared" si="21"/>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t="s">
        <v>22</v>
      </c>
      <c r="BG15" s="442" t="s">
        <v>236</v>
      </c>
      <c r="BH15" s="267" t="s">
        <v>237</v>
      </c>
      <c r="BI15" s="302"/>
      <c r="BJ15" s="285">
        <f t="shared" si="0"/>
        <v>0</v>
      </c>
      <c r="BK15" s="41">
        <f t="shared" si="1"/>
        <v>0</v>
      </c>
      <c r="BL15" s="41">
        <f t="shared" si="2"/>
        <v>16</v>
      </c>
      <c r="BM15" s="41">
        <f t="shared" si="3"/>
        <v>8</v>
      </c>
      <c r="BN15" s="41">
        <f t="shared" si="4"/>
        <v>40</v>
      </c>
      <c r="BO15" s="41">
        <f t="shared" si="5"/>
        <v>0</v>
      </c>
      <c r="BP15" s="44">
        <f t="shared" si="6"/>
        <v>0</v>
      </c>
      <c r="BR15" s="543">
        <f t="shared" si="7"/>
        <v>0</v>
      </c>
      <c r="BS15" s="544">
        <f t="shared" si="8"/>
        <v>0</v>
      </c>
      <c r="BT15" s="544">
        <f t="shared" si="9"/>
        <v>1668.8</v>
      </c>
      <c r="BU15" s="544">
        <f t="shared" si="10"/>
        <v>648.79999999999995</v>
      </c>
      <c r="BV15" s="544">
        <f t="shared" si="11"/>
        <v>3244</v>
      </c>
      <c r="BW15" s="544">
        <f t="shared" si="12"/>
        <v>0</v>
      </c>
      <c r="BX15" s="545">
        <f t="shared" si="13"/>
        <v>0</v>
      </c>
      <c r="BY15" s="14"/>
      <c r="BZ15" s="543">
        <f t="shared" si="15"/>
        <v>5561.6</v>
      </c>
      <c r="CA15" s="546">
        <f t="shared" si="16"/>
        <v>6952</v>
      </c>
      <c r="CB15" s="545">
        <f t="shared" si="14"/>
        <v>0</v>
      </c>
      <c r="CC15" s="14"/>
      <c r="CD15" s="14"/>
      <c r="CE15" s="14"/>
    </row>
    <row r="16" spans="1:84" s="182" customFormat="1" ht="35.1" customHeight="1" thickBot="1">
      <c r="A16" s="300"/>
      <c r="B16" s="288" t="s">
        <v>417</v>
      </c>
      <c r="C16" s="255" t="s">
        <v>146</v>
      </c>
      <c r="D16" s="398" t="s">
        <v>6</v>
      </c>
      <c r="E16" s="258">
        <v>0</v>
      </c>
      <c r="F16" s="264">
        <v>0</v>
      </c>
      <c r="G16" s="260"/>
      <c r="H16" s="258">
        <f t="shared" si="17"/>
        <v>0</v>
      </c>
      <c r="I16" s="260" t="s">
        <v>22</v>
      </c>
      <c r="J16" s="271">
        <v>0</v>
      </c>
      <c r="K16" s="186">
        <v>0</v>
      </c>
      <c r="L16" s="272">
        <v>0</v>
      </c>
      <c r="M16" s="260"/>
      <c r="N16" s="258">
        <f t="shared" si="18"/>
        <v>0</v>
      </c>
      <c r="O16" s="260"/>
      <c r="P16" s="271">
        <v>0</v>
      </c>
      <c r="Q16" s="186">
        <v>0</v>
      </c>
      <c r="R16" s="186">
        <v>0</v>
      </c>
      <c r="S16" s="272">
        <v>0</v>
      </c>
      <c r="T16" s="260"/>
      <c r="U16" s="258">
        <f t="shared" si="19"/>
        <v>0</v>
      </c>
      <c r="V16" s="260"/>
      <c r="W16" s="271">
        <v>0</v>
      </c>
      <c r="X16" s="186">
        <v>0</v>
      </c>
      <c r="Y16" s="186">
        <v>0</v>
      </c>
      <c r="Z16" s="186">
        <v>0</v>
      </c>
      <c r="AA16" s="186">
        <v>0</v>
      </c>
      <c r="AB16" s="272">
        <v>0</v>
      </c>
      <c r="AC16" s="260"/>
      <c r="AD16" s="278">
        <f t="shared" si="20"/>
        <v>0</v>
      </c>
      <c r="AE16" s="260"/>
      <c r="AF16" s="271">
        <v>0</v>
      </c>
      <c r="AG16" s="186">
        <v>0</v>
      </c>
      <c r="AH16" s="186">
        <v>0</v>
      </c>
      <c r="AI16" s="186">
        <v>0</v>
      </c>
      <c r="AJ16" s="186">
        <v>0</v>
      </c>
      <c r="AK16" s="186">
        <v>0</v>
      </c>
      <c r="AL16" s="186">
        <v>0</v>
      </c>
      <c r="AM16" s="186">
        <v>0</v>
      </c>
      <c r="AN16" s="272">
        <v>0</v>
      </c>
      <c r="AO16" s="260"/>
      <c r="AP16" s="278">
        <f t="shared" si="21"/>
        <v>0</v>
      </c>
      <c r="AQ16" s="260"/>
      <c r="AR16" s="271">
        <v>0</v>
      </c>
      <c r="AS16" s="186">
        <v>0</v>
      </c>
      <c r="AT16" s="186">
        <v>0</v>
      </c>
      <c r="AU16" s="186">
        <v>0</v>
      </c>
      <c r="AV16" s="272">
        <v>0</v>
      </c>
      <c r="AW16" s="260"/>
      <c r="AX16" s="278">
        <v>0</v>
      </c>
      <c r="AY16" s="283"/>
      <c r="AZ16" s="281">
        <v>0</v>
      </c>
      <c r="BA16" s="283" t="s">
        <v>22</v>
      </c>
      <c r="BB16" s="564">
        <v>0</v>
      </c>
      <c r="BC16" s="570">
        <v>0</v>
      </c>
      <c r="BD16" s="260"/>
      <c r="BE16" s="444"/>
      <c r="BF16" s="283" t="s">
        <v>22</v>
      </c>
      <c r="BG16" s="306" t="s">
        <v>294</v>
      </c>
      <c r="BH16" s="307" t="s">
        <v>294</v>
      </c>
      <c r="BI16" s="303"/>
      <c r="BJ16" s="286">
        <f t="shared" si="0"/>
        <v>0</v>
      </c>
      <c r="BK16" s="49">
        <f t="shared" si="1"/>
        <v>0</v>
      </c>
      <c r="BL16" s="49">
        <f t="shared" si="2"/>
        <v>0</v>
      </c>
      <c r="BM16" s="49">
        <f t="shared" si="3"/>
        <v>0</v>
      </c>
      <c r="BN16" s="49">
        <f t="shared" si="4"/>
        <v>0</v>
      </c>
      <c r="BO16" s="49">
        <f t="shared" si="5"/>
        <v>0</v>
      </c>
      <c r="BP16" s="50">
        <f t="shared" si="6"/>
        <v>0</v>
      </c>
      <c r="BR16" s="547">
        <f t="shared" si="7"/>
        <v>0</v>
      </c>
      <c r="BS16" s="548">
        <f t="shared" si="8"/>
        <v>0</v>
      </c>
      <c r="BT16" s="548">
        <f t="shared" si="9"/>
        <v>0</v>
      </c>
      <c r="BU16" s="548">
        <f t="shared" si="10"/>
        <v>0</v>
      </c>
      <c r="BV16" s="548">
        <f t="shared" si="11"/>
        <v>0</v>
      </c>
      <c r="BW16" s="548">
        <f t="shared" si="12"/>
        <v>0</v>
      </c>
      <c r="BX16" s="549">
        <f t="shared" si="13"/>
        <v>0</v>
      </c>
      <c r="BY16" s="14"/>
      <c r="BZ16" s="547">
        <f t="shared" si="15"/>
        <v>0</v>
      </c>
      <c r="CA16" s="550">
        <f t="shared" si="16"/>
        <v>0</v>
      </c>
      <c r="CB16" s="549">
        <f t="shared" si="14"/>
        <v>0</v>
      </c>
      <c r="CC16" s="14"/>
      <c r="CD16" s="14"/>
      <c r="CE16" s="14"/>
    </row>
    <row r="17" spans="2:83" ht="15.9" customHeight="1">
      <c r="T17" s="17"/>
      <c r="W17" s="16"/>
      <c r="BC17" s="17"/>
      <c r="BO17" s="14"/>
      <c r="BP17" s="14"/>
      <c r="BQ17" s="14"/>
    </row>
    <row r="18" spans="2:83" ht="15.9" customHeight="1" thickBot="1">
      <c r="T18" s="17"/>
      <c r="W18" s="16"/>
      <c r="BO18" s="14"/>
      <c r="BP18" s="14"/>
      <c r="BQ18" s="14"/>
    </row>
    <row r="19" spans="2:83" s="7" customFormat="1" ht="56.1"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4" t="s">
        <v>335</v>
      </c>
      <c r="BI19" s="1011"/>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15.9"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5"/>
      <c r="BI20" s="1012"/>
      <c r="BJ20" s="173" t="s">
        <v>336</v>
      </c>
      <c r="BK20" s="174" t="s">
        <v>336</v>
      </c>
      <c r="BL20" s="174" t="s">
        <v>336</v>
      </c>
      <c r="BM20" s="174" t="s">
        <v>336</v>
      </c>
      <c r="BN20" s="174" t="s">
        <v>336</v>
      </c>
      <c r="BO20" s="174" t="s">
        <v>336</v>
      </c>
      <c r="BP20" s="175" t="s">
        <v>336</v>
      </c>
      <c r="BR20" s="1024" t="s">
        <v>337</v>
      </c>
      <c r="BS20" s="1025"/>
      <c r="BT20" s="1025"/>
      <c r="BU20" s="1025"/>
      <c r="BV20" s="1025"/>
      <c r="BW20" s="1025"/>
      <c r="BX20" s="1026"/>
      <c r="BY20" s="555"/>
      <c r="BZ20" s="556">
        <f>SUM(BZ7:BZ16)</f>
        <v>43153.2</v>
      </c>
      <c r="CA20" s="557">
        <f>SUM(CA7:CA16)</f>
        <v>53941.5</v>
      </c>
      <c r="CB20" s="557">
        <f>SUM(CB7:CB16)</f>
        <v>43750</v>
      </c>
      <c r="CC20" s="557">
        <f>SUM(AZ7:AZ16)</f>
        <v>35000</v>
      </c>
      <c r="CD20" s="558">
        <f>(CA20-BZ20)/BZ20</f>
        <v>0.25000000000000011</v>
      </c>
      <c r="CE20" s="559">
        <f>IF(CC20=0,0,(CB20-CC20)/CC20)</f>
        <v>0.25</v>
      </c>
    </row>
    <row r="21" spans="2:83" s="95" customFormat="1" ht="36" customHeight="1" thickBot="1">
      <c r="B21" s="100" t="s">
        <v>81</v>
      </c>
      <c r="C21" s="101" t="s">
        <v>82</v>
      </c>
      <c r="D21" s="101" t="s">
        <v>83</v>
      </c>
      <c r="E21" s="102" t="s">
        <v>84</v>
      </c>
      <c r="F21" s="103"/>
      <c r="G21" s="103"/>
      <c r="H21" s="162" t="s">
        <v>88</v>
      </c>
      <c r="I21" s="102" t="s">
        <v>88</v>
      </c>
      <c r="J21" s="101" t="s">
        <v>89</v>
      </c>
      <c r="K21" s="104" t="s">
        <v>66</v>
      </c>
      <c r="L21" s="1009" t="s">
        <v>85</v>
      </c>
      <c r="M21" s="1010"/>
      <c r="N21" s="105" t="s">
        <v>86</v>
      </c>
      <c r="O21" s="105"/>
      <c r="P21" s="106" t="s">
        <v>339</v>
      </c>
      <c r="Q21" s="105" t="s">
        <v>351</v>
      </c>
      <c r="R21" s="106" t="s">
        <v>352</v>
      </c>
      <c r="S21" s="107" t="s">
        <v>66</v>
      </c>
      <c r="T21" s="107"/>
      <c r="U21" s="107" t="s">
        <v>339</v>
      </c>
      <c r="V21" s="108"/>
      <c r="W21" s="108" t="s">
        <v>353</v>
      </c>
      <c r="X21" s="108" t="s">
        <v>87</v>
      </c>
      <c r="Y21" s="109" t="s">
        <v>354</v>
      </c>
      <c r="Z21" s="110" t="s">
        <v>90</v>
      </c>
      <c r="BH21" s="1016"/>
      <c r="BI21" s="1013"/>
      <c r="BJ21" s="176">
        <f>SUM(BJ3:BJ16)</f>
        <v>0</v>
      </c>
      <c r="BK21" s="177">
        <f t="shared" ref="BK21:BP21" si="22">SUM(BK3:BK16)</f>
        <v>0</v>
      </c>
      <c r="BL21" s="177">
        <f t="shared" si="22"/>
        <v>280</v>
      </c>
      <c r="BM21" s="177">
        <f t="shared" si="22"/>
        <v>132</v>
      </c>
      <c r="BN21" s="177">
        <f t="shared" si="22"/>
        <v>40</v>
      </c>
      <c r="BO21" s="177">
        <f t="shared" si="22"/>
        <v>0</v>
      </c>
      <c r="BP21" s="178">
        <f t="shared" si="22"/>
        <v>0</v>
      </c>
      <c r="BR21" s="560">
        <f t="shared" ref="BR21:BX21" si="23">SUM(BR7:BR16)</f>
        <v>0</v>
      </c>
      <c r="BS21" s="561">
        <f t="shared" si="23"/>
        <v>0</v>
      </c>
      <c r="BT21" s="561">
        <f t="shared" si="23"/>
        <v>29203.999999999996</v>
      </c>
      <c r="BU21" s="561">
        <f t="shared" si="23"/>
        <v>10705.199999999999</v>
      </c>
      <c r="BV21" s="561">
        <f t="shared" si="23"/>
        <v>3244</v>
      </c>
      <c r="BW21" s="561">
        <f t="shared" si="23"/>
        <v>0</v>
      </c>
      <c r="BX21" s="562">
        <f t="shared" si="23"/>
        <v>0</v>
      </c>
      <c r="BY21" s="555"/>
      <c r="BZ21" s="555"/>
      <c r="CA21" s="555"/>
      <c r="CB21" s="555"/>
      <c r="CC21" s="555"/>
      <c r="CD21" s="555"/>
      <c r="CE21" s="555"/>
    </row>
    <row r="22" spans="2:83" s="92" customFormat="1" ht="15" customHeight="1">
      <c r="B22" s="136"/>
      <c r="C22" s="137"/>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35.1" customHeight="1">
      <c r="B23" s="125"/>
      <c r="C23" s="1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ht="15" customHeight="1">
      <c r="B24" s="125"/>
      <c r="C24" s="143"/>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ht="15" customHeight="1">
      <c r="B25" s="125"/>
      <c r="C25" s="143"/>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ht="15" customHeight="1">
      <c r="B26" s="125"/>
      <c r="C26" s="143"/>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ht="15" customHeight="1">
      <c r="B27" s="125"/>
      <c r="C27" s="143"/>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ht="15" customHeight="1">
      <c r="B28" s="125"/>
      <c r="C28" s="143"/>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ht="15" customHeight="1">
      <c r="B29" s="125"/>
      <c r="C29" s="143"/>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ht="15" customHeight="1">
      <c r="B30" s="125"/>
      <c r="C30" s="143"/>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ht="15" customHeight="1">
      <c r="B31" s="125"/>
      <c r="C31" s="143"/>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ht="15" customHeight="1">
      <c r="B32" s="125"/>
      <c r="C32" s="143"/>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ht="15" customHeight="1">
      <c r="B33" s="125"/>
      <c r="C33" s="143"/>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ht="15" customHeight="1">
      <c r="B34" s="125"/>
      <c r="C34" s="143"/>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ht="15" customHeight="1">
      <c r="B35" s="125"/>
      <c r="C35" s="143"/>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ht="15" customHeight="1">
      <c r="B36" s="125"/>
      <c r="C36" s="143"/>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ht="15" customHeight="1">
      <c r="B37" s="125"/>
      <c r="C37" s="143"/>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ht="15" customHeight="1">
      <c r="B38" s="125"/>
      <c r="C38" s="143"/>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ht="15" customHeight="1">
      <c r="B39" s="125"/>
      <c r="C39" s="143"/>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ht="15" customHeight="1">
      <c r="B40" s="125"/>
      <c r="C40" s="148"/>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ht="15" customHeight="1">
      <c r="B41" s="125"/>
      <c r="C41" s="148"/>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ht="15" customHeight="1">
      <c r="B42" s="125"/>
      <c r="C42" s="126"/>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5" customHeight="1" thickBot="1">
      <c r="B43" s="150"/>
      <c r="C43" s="151"/>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ht="15" customHeight="1">
      <c r="B44" s="126"/>
      <c r="C44" s="126"/>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2"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36" customHeight="1" thickBot="1">
      <c r="B48" s="100" t="s">
        <v>81</v>
      </c>
      <c r="C48" s="101" t="s">
        <v>82</v>
      </c>
      <c r="D48" s="101" t="s">
        <v>93</v>
      </c>
      <c r="E48" s="102" t="s">
        <v>95</v>
      </c>
      <c r="F48" s="103" t="s">
        <v>94</v>
      </c>
      <c r="G48" s="103"/>
      <c r="H48" s="162"/>
      <c r="I48" s="102" t="s">
        <v>88</v>
      </c>
      <c r="J48" s="105" t="s">
        <v>96</v>
      </c>
      <c r="K48" s="104" t="s">
        <v>66</v>
      </c>
      <c r="L48" s="1009" t="s">
        <v>85</v>
      </c>
      <c r="M48" s="1010"/>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ht="15" customHeight="1">
      <c r="B49" s="111"/>
      <c r="C49" s="112"/>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5" customHeight="1">
      <c r="B50" s="130"/>
      <c r="C50" s="127"/>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5" customHeight="1">
      <c r="B51" s="130"/>
      <c r="C51" s="127"/>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5" customHeight="1">
      <c r="B52" s="130"/>
      <c r="C52" s="127"/>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ustomHeight="1">
      <c r="B53" s="130"/>
      <c r="C53" s="127"/>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ustomHeight="1">
      <c r="B54" s="130"/>
      <c r="C54" s="127"/>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4.4">
      <c r="B55" s="130"/>
      <c r="C55" s="127"/>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5" customHeight="1">
      <c r="B56" s="130"/>
      <c r="C56" s="127"/>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4.4">
      <c r="B57" s="130"/>
      <c r="C57" s="127"/>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5" customHeight="1">
      <c r="B58" s="130"/>
      <c r="C58" s="127"/>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ustomHeight="1">
      <c r="B59" s="130"/>
      <c r="C59" s="127"/>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ustomHeight="1">
      <c r="B60" s="130"/>
      <c r="C60" s="127"/>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4.4">
      <c r="B61" s="130"/>
      <c r="C61" s="127"/>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4.4">
      <c r="B62" s="130"/>
      <c r="C62" s="127"/>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4.4">
      <c r="B63" s="130"/>
      <c r="C63" s="127"/>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5" customHeight="1">
      <c r="B64" s="118"/>
      <c r="C64" s="9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ht="15" customHeight="1">
      <c r="B65" s="118"/>
      <c r="C65" s="9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ht="15" customHeight="1">
      <c r="B66" s="118"/>
      <c r="C66" s="9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5" customHeight="1" thickBot="1">
      <c r="B67" s="119"/>
      <c r="C67" s="120"/>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ht="15.9" customHeight="1">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ht="15.9" customHeight="1">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ht="15.9" customHeight="1">
      <c r="T71" s="17"/>
      <c r="W71" s="16"/>
      <c r="BO71" s="14"/>
      <c r="BP71" s="14"/>
      <c r="BQ71" s="14"/>
      <c r="BR71" s="16"/>
      <c r="BS71" s="14"/>
      <c r="BT71" s="14"/>
      <c r="BU71" s="14"/>
      <c r="BV71" s="14"/>
      <c r="BW71" s="14"/>
      <c r="BX71" s="14"/>
      <c r="BY71" s="14"/>
      <c r="BZ71" s="14"/>
      <c r="CA71" s="14"/>
      <c r="CB71" s="14"/>
      <c r="CC71" s="14"/>
      <c r="CD71" s="14"/>
      <c r="CE71" s="14"/>
    </row>
    <row r="72" spans="2:83" ht="15.9" customHeight="1">
      <c r="T72" s="17"/>
      <c r="W72" s="16"/>
      <c r="BO72" s="14"/>
      <c r="BP72" s="14"/>
      <c r="BQ72" s="14"/>
      <c r="BR72" s="16"/>
      <c r="BS72" s="14"/>
      <c r="BT72" s="14"/>
      <c r="BU72" s="14"/>
      <c r="BV72" s="14"/>
      <c r="BW72" s="14"/>
      <c r="BX72" s="14"/>
      <c r="BY72" s="14"/>
      <c r="BZ72" s="14"/>
      <c r="CA72" s="14"/>
      <c r="CB72" s="14"/>
      <c r="CC72" s="14"/>
      <c r="CD72" s="14"/>
      <c r="CE72" s="14"/>
    </row>
    <row r="73" spans="2:83" ht="15.9" customHeight="1">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33"/>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33"/>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33"/>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33"/>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33"/>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R4:BX4"/>
    <mergeCell ref="BZ5:BZ6"/>
    <mergeCell ref="CA5:CA6"/>
    <mergeCell ref="CB5:CB6"/>
    <mergeCell ref="BR20:BX20"/>
    <mergeCell ref="BI19:BI21"/>
    <mergeCell ref="L48:M48"/>
    <mergeCell ref="BH19:BH21"/>
    <mergeCell ref="B4:B6"/>
    <mergeCell ref="J4:L4"/>
    <mergeCell ref="P4:S4"/>
    <mergeCell ref="W4:AB4"/>
    <mergeCell ref="AF4:AN4"/>
    <mergeCell ref="P5:P6"/>
    <mergeCell ref="Q5:Q6"/>
    <mergeCell ref="R5:R6"/>
    <mergeCell ref="S5:S6"/>
    <mergeCell ref="W5:W6"/>
    <mergeCell ref="X5:X6"/>
    <mergeCell ref="Y5:Y6"/>
    <mergeCell ref="AE4:AE6"/>
    <mergeCell ref="L21:M21"/>
    <mergeCell ref="AK5:AK6"/>
    <mergeCell ref="AL5:AL6"/>
    <mergeCell ref="AM5:AM6"/>
    <mergeCell ref="AN5:AN6"/>
    <mergeCell ref="AF5:AF6"/>
    <mergeCell ref="AG5:AG6"/>
    <mergeCell ref="AH5:AH6"/>
    <mergeCell ref="AI5:AI6"/>
    <mergeCell ref="AJ5:AJ6"/>
    <mergeCell ref="V4:V6"/>
    <mergeCell ref="T4:T6"/>
    <mergeCell ref="U4:U5"/>
    <mergeCell ref="BG4:BG6"/>
    <mergeCell ref="AQ4:AQ6"/>
    <mergeCell ref="AP4:AP5"/>
    <mergeCell ref="AD4:AD5"/>
    <mergeCell ref="AC4:AC6"/>
    <mergeCell ref="AO4:AO6"/>
    <mergeCell ref="BH4:BH6"/>
    <mergeCell ref="BJ4:BP4"/>
    <mergeCell ref="AR5:AR6"/>
    <mergeCell ref="AS5:AS6"/>
    <mergeCell ref="AT5:AT6"/>
    <mergeCell ref="AU5:AU6"/>
    <mergeCell ref="AV5:AV6"/>
    <mergeCell ref="BI4:BI6"/>
    <mergeCell ref="BA4:BA6"/>
    <mergeCell ref="BB4:BC5"/>
    <mergeCell ref="AZ4:AZ6"/>
    <mergeCell ref="AX4:AX5"/>
    <mergeCell ref="AY4:AY6"/>
    <mergeCell ref="AW4:AW6"/>
    <mergeCell ref="AR4:AV4"/>
    <mergeCell ref="BE4:BE6"/>
    <mergeCell ref="B2:C2"/>
    <mergeCell ref="AA5:AA6"/>
    <mergeCell ref="AB5:AB6"/>
    <mergeCell ref="Z5:Z6"/>
    <mergeCell ref="F4:F5"/>
    <mergeCell ref="D4:D6"/>
    <mergeCell ref="E4:E6"/>
    <mergeCell ref="O4:O6"/>
    <mergeCell ref="M4:M6"/>
    <mergeCell ref="N4:N5"/>
    <mergeCell ref="H4:H5"/>
    <mergeCell ref="G4:G6"/>
    <mergeCell ref="I4:I6"/>
  </mergeCells>
  <hyperlinks>
    <hyperlink ref="B2" location="Navigation!A1" display="Return to Navigation Page" xr:uid="{00000000-0004-0000-1000-000000000000}"/>
    <hyperlink ref="C2" location="Navigation!A1" display="Navigation!A1" xr:uid="{00000000-0004-0000-10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9"/>
  <dimension ref="B1:CF225"/>
  <sheetViews>
    <sheetView topLeftCell="A9" zoomScale="60" zoomScaleNormal="60" workbookViewId="0">
      <selection activeCell="B16" sqref="B16"/>
    </sheetView>
  </sheetViews>
  <sheetFormatPr defaultColWidth="11" defaultRowHeight="15.6"/>
  <cols>
    <col min="1" max="1" width="1.5" style="14" customWidth="1"/>
    <col min="2" max="2" width="24.8984375" style="14" customWidth="1"/>
    <col min="3" max="3" width="42.8984375" style="14" customWidth="1"/>
    <col min="4" max="4" width="30.8984375" style="15" customWidth="1"/>
    <col min="5" max="5" width="10.8984375" style="16" customWidth="1"/>
    <col min="6" max="6" width="14.8984375" style="16" customWidth="1"/>
    <col min="7" max="7" width="1.8984375" style="16" customWidth="1"/>
    <col min="8" max="8" width="10.8984375" style="16" customWidth="1"/>
    <col min="9" max="9" width="1.8984375" style="16" customWidth="1"/>
    <col min="10" max="12" width="12.8984375" style="16" customWidth="1"/>
    <col min="13" max="13" width="1.8984375" style="16" customWidth="1"/>
    <col min="14" max="14" width="10.8984375" style="16" customWidth="1"/>
    <col min="15" max="15" width="1.8984375" style="16" customWidth="1"/>
    <col min="16" max="19" width="12.8984375" style="16" customWidth="1"/>
    <col min="20" max="20" width="1.8984375" style="16" customWidth="1"/>
    <col min="21" max="21" width="10.8984375" style="16" customWidth="1"/>
    <col min="22" max="22" width="1.8984375" style="16" customWidth="1"/>
    <col min="23" max="23" width="12.8984375" style="17" customWidth="1"/>
    <col min="24" max="28" width="12.8984375" style="16" customWidth="1"/>
    <col min="29" max="29" width="1.8984375" style="16" customWidth="1"/>
    <col min="30" max="30" width="10.8984375" style="16" customWidth="1"/>
    <col min="31" max="31" width="1.8984375" style="16" customWidth="1"/>
    <col min="32" max="32" width="12.8984375" style="16" customWidth="1"/>
    <col min="33" max="33" width="10.8984375" style="16" customWidth="1"/>
    <col min="34" max="34" width="14.8984375" style="16" customWidth="1"/>
    <col min="35" max="38" width="10.8984375" style="16" customWidth="1"/>
    <col min="39" max="39" width="13.8984375" style="16" customWidth="1"/>
    <col min="40" max="40" width="16.8984375" style="16" customWidth="1"/>
    <col min="41" max="41" width="1.8984375" style="16" customWidth="1"/>
    <col min="42" max="42" width="10.8984375" style="16" customWidth="1"/>
    <col min="43" max="43" width="1.8984375" style="16" customWidth="1"/>
    <col min="44" max="48" width="10.8984375" style="16" customWidth="1"/>
    <col min="49" max="49" width="1.8984375" style="16" customWidth="1"/>
    <col min="50" max="50" width="10.8984375" style="16" customWidth="1"/>
    <col min="51" max="51" width="1.8984375" style="16" customWidth="1"/>
    <col min="52" max="52" width="15.8984375" style="16" customWidth="1"/>
    <col min="53" max="53" width="1.8984375" style="16" customWidth="1"/>
    <col min="54" max="55" width="10.8984375" style="16" customWidth="1"/>
    <col min="56" max="56" width="1.8984375" style="16" customWidth="1"/>
    <col min="57" max="57" width="60.8984375" style="16" customWidth="1"/>
    <col min="58" max="58" width="1.8984375" style="16" customWidth="1"/>
    <col min="59" max="60" width="50.8984375" style="16" customWidth="1"/>
    <col min="61" max="61" width="1.8984375" style="16" customWidth="1"/>
    <col min="62" max="62" width="13.8984375" style="16" customWidth="1"/>
    <col min="63" max="68" width="10.8984375" style="16" customWidth="1"/>
    <col min="69" max="69" width="11" style="16"/>
    <col min="70" max="70" width="14.8984375" style="7" customWidth="1"/>
    <col min="71" max="71" width="11.09765625" style="7" bestFit="1" customWidth="1"/>
    <col min="72" max="72" width="11.3984375" style="7" bestFit="1" customWidth="1"/>
    <col min="73" max="74" width="11.09765625" style="7" bestFit="1" customWidth="1"/>
    <col min="75" max="75" width="11" style="7"/>
    <col min="76" max="76" width="13.09765625" style="7" customWidth="1"/>
    <col min="77" max="77" width="11" style="7"/>
    <col min="78" max="80" width="15.59765625" style="7" customWidth="1"/>
    <col min="81" max="81" width="17.5" style="7" customWidth="1"/>
    <col min="82" max="82" width="18.3984375" style="7" customWidth="1"/>
    <col min="83" max="83" width="17.8984375" style="7" customWidth="1"/>
    <col min="84" max="16384" width="11" style="14"/>
  </cols>
  <sheetData>
    <row r="1" spans="2:84" s="7" customFormat="1" ht="16.2" thickBot="1">
      <c r="B1" s="52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46" customFormat="1" ht="54.9" customHeight="1" thickBot="1">
      <c r="B4" s="1031" t="s">
        <v>14</v>
      </c>
      <c r="C4" s="715" t="s">
        <v>366</v>
      </c>
      <c r="D4" s="1027" t="s">
        <v>7</v>
      </c>
      <c r="E4" s="949"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R4" s="976" t="s">
        <v>310</v>
      </c>
      <c r="BS4" s="977"/>
      <c r="BT4" s="977"/>
      <c r="BU4" s="977"/>
      <c r="BV4" s="977"/>
      <c r="BW4" s="977"/>
      <c r="BX4" s="978"/>
      <c r="BY4" s="7"/>
      <c r="BZ4" s="7"/>
      <c r="CA4" s="7"/>
      <c r="CB4" s="7"/>
      <c r="CC4" s="7"/>
      <c r="CD4" s="7"/>
      <c r="CE4" s="7"/>
    </row>
    <row r="5" spans="2:84" s="39" customFormat="1" ht="42" customHeight="1" thickBot="1">
      <c r="B5" s="1032"/>
      <c r="C5" s="716" t="s">
        <v>147</v>
      </c>
      <c r="D5" s="1028"/>
      <c r="E5" s="950"/>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18" t="s">
        <v>311</v>
      </c>
      <c r="CA5" s="1020" t="s">
        <v>342</v>
      </c>
      <c r="CB5" s="1022" t="s">
        <v>343</v>
      </c>
      <c r="CC5" s="13"/>
      <c r="CD5" s="13"/>
      <c r="CE5" s="13"/>
    </row>
    <row r="6" spans="2:84" s="13" customFormat="1" ht="41.1" customHeight="1" thickBot="1">
      <c r="B6" s="1032"/>
      <c r="C6" s="717" t="s">
        <v>71</v>
      </c>
      <c r="D6" s="1029"/>
      <c r="E6" s="1030"/>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9"/>
      <c r="CA6" s="1021"/>
      <c r="CB6" s="1023"/>
      <c r="CC6" s="7"/>
      <c r="CD6" s="7"/>
      <c r="CE6" s="7"/>
    </row>
    <row r="7" spans="2:84" s="182" customFormat="1" ht="109.8" thickBot="1">
      <c r="B7" s="274" t="s">
        <v>419</v>
      </c>
      <c r="C7" s="718" t="s">
        <v>148</v>
      </c>
      <c r="D7" s="389" t="s">
        <v>190</v>
      </c>
      <c r="E7" s="256">
        <v>40</v>
      </c>
      <c r="F7" s="262">
        <v>0</v>
      </c>
      <c r="G7" s="259"/>
      <c r="H7" s="256">
        <f t="shared" ref="H7:H16" si="0">SUM(I7:M7)</f>
        <v>32</v>
      </c>
      <c r="I7" s="289" t="s">
        <v>22</v>
      </c>
      <c r="J7" s="269">
        <v>0</v>
      </c>
      <c r="K7" s="183">
        <v>32</v>
      </c>
      <c r="L7" s="270">
        <v>0</v>
      </c>
      <c r="M7" s="259"/>
      <c r="N7" s="256">
        <f t="shared" ref="N7:N16" si="1">SUM(O7:T7)</f>
        <v>160</v>
      </c>
      <c r="O7" s="259"/>
      <c r="P7" s="269">
        <v>160</v>
      </c>
      <c r="Q7" s="183">
        <v>0</v>
      </c>
      <c r="R7" s="183">
        <v>0</v>
      </c>
      <c r="S7" s="270">
        <v>0</v>
      </c>
      <c r="T7" s="259"/>
      <c r="U7" s="256">
        <f t="shared" ref="U7:U16" si="2">SUM(V7:AC7)</f>
        <v>32</v>
      </c>
      <c r="V7" s="259"/>
      <c r="W7" s="269">
        <v>0</v>
      </c>
      <c r="X7" s="183">
        <v>0</v>
      </c>
      <c r="Y7" s="183">
        <v>0</v>
      </c>
      <c r="Z7" s="183">
        <v>32</v>
      </c>
      <c r="AA7" s="183">
        <v>0</v>
      </c>
      <c r="AB7" s="270">
        <v>0</v>
      </c>
      <c r="AC7" s="259"/>
      <c r="AD7" s="276">
        <f t="shared" ref="AD7:AD16" si="3">SUM(AE7:AO7)</f>
        <v>32</v>
      </c>
      <c r="AE7" s="259"/>
      <c r="AF7" s="269">
        <v>0</v>
      </c>
      <c r="AG7" s="183">
        <v>0</v>
      </c>
      <c r="AH7" s="183">
        <v>0</v>
      </c>
      <c r="AI7" s="183">
        <v>32</v>
      </c>
      <c r="AJ7" s="183">
        <v>0</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75">
        <v>0.25</v>
      </c>
      <c r="BC7" s="569">
        <v>0</v>
      </c>
      <c r="BD7" s="259"/>
      <c r="BE7" s="445"/>
      <c r="BF7" s="284"/>
      <c r="BG7" s="269" t="s">
        <v>236</v>
      </c>
      <c r="BH7" s="265" t="s">
        <v>237</v>
      </c>
      <c r="BI7" s="259"/>
      <c r="BJ7" s="192">
        <f t="shared" ref="BJ7:BJ16" si="5">F7</f>
        <v>0</v>
      </c>
      <c r="BK7" s="42">
        <f t="shared" ref="BK7:BK16" si="6">H7</f>
        <v>32</v>
      </c>
      <c r="BL7" s="42">
        <f t="shared" ref="BL7:BL16" si="7">N7</f>
        <v>160</v>
      </c>
      <c r="BM7" s="42">
        <f t="shared" ref="BM7:BM16" si="8">U7</f>
        <v>32</v>
      </c>
      <c r="BN7" s="42">
        <f t="shared" ref="BN7:BN16" si="9">AD7</f>
        <v>32</v>
      </c>
      <c r="BO7" s="42">
        <f t="shared" ref="BO7:BO16" si="10">AP7</f>
        <v>0</v>
      </c>
      <c r="BP7" s="43">
        <f t="shared" ref="BP7:BP16" si="11">AX7</f>
        <v>0</v>
      </c>
      <c r="BR7" s="539">
        <f t="shared" ref="BR7:BR16" si="12">F7*BR$6</f>
        <v>0</v>
      </c>
      <c r="BS7" s="540">
        <f t="shared" ref="BS7:BS16" si="13">H7*BS$6</f>
        <v>3888</v>
      </c>
      <c r="BT7" s="540">
        <f t="shared" ref="BT7:BT16" si="14">N7*BT$6</f>
        <v>16688</v>
      </c>
      <c r="BU7" s="540">
        <f t="shared" ref="BU7:BU16" si="15">U7*BU$6</f>
        <v>2595.1999999999998</v>
      </c>
      <c r="BV7" s="540">
        <f t="shared" ref="BV7:BV16" si="16">AD7*BV$6</f>
        <v>2595.1999999999998</v>
      </c>
      <c r="BW7" s="540">
        <f t="shared" ref="BW7:BW16" si="17">AP7*BW$6</f>
        <v>0</v>
      </c>
      <c r="BX7" s="541">
        <f t="shared" ref="BX7:BX16" si="18">AX7*BX$6</f>
        <v>0</v>
      </c>
      <c r="BY7" s="7"/>
      <c r="BZ7" s="539">
        <f>SUM(BR7:BX7)</f>
        <v>25766.400000000001</v>
      </c>
      <c r="CA7" s="542">
        <f>BZ7*(1+BB7)</f>
        <v>32208</v>
      </c>
      <c r="CB7" s="541">
        <f t="shared" ref="CB7:CB16" si="19">AZ7*(1+BC7)</f>
        <v>0</v>
      </c>
      <c r="CC7" s="7"/>
      <c r="CD7" s="7"/>
      <c r="CE7" s="7"/>
    </row>
    <row r="8" spans="2:84" s="712" customFormat="1" ht="125.4" thickBot="1">
      <c r="B8" s="728" t="s">
        <v>420</v>
      </c>
      <c r="C8" s="710" t="s">
        <v>149</v>
      </c>
      <c r="D8" s="711" t="s">
        <v>215</v>
      </c>
      <c r="E8" s="713">
        <v>40</v>
      </c>
      <c r="F8" s="263">
        <v>0</v>
      </c>
      <c r="G8" s="202"/>
      <c r="H8" s="257">
        <f t="shared" si="0"/>
        <v>0</v>
      </c>
      <c r="I8" s="202" t="s">
        <v>22</v>
      </c>
      <c r="J8" s="266">
        <v>0</v>
      </c>
      <c r="K8" s="184">
        <v>0</v>
      </c>
      <c r="L8" s="268">
        <v>0</v>
      </c>
      <c r="M8" s="202"/>
      <c r="N8" s="257">
        <f t="shared" si="1"/>
        <v>64</v>
      </c>
      <c r="O8" s="202"/>
      <c r="P8" s="266">
        <v>64</v>
      </c>
      <c r="Q8" s="184">
        <v>0</v>
      </c>
      <c r="R8" s="184">
        <v>0</v>
      </c>
      <c r="S8" s="268">
        <v>0</v>
      </c>
      <c r="T8" s="202"/>
      <c r="U8" s="257">
        <f t="shared" si="2"/>
        <v>32</v>
      </c>
      <c r="V8" s="202"/>
      <c r="W8" s="266">
        <v>0</v>
      </c>
      <c r="X8" s="184">
        <v>0</v>
      </c>
      <c r="Y8" s="184">
        <v>0</v>
      </c>
      <c r="Z8" s="184">
        <v>32</v>
      </c>
      <c r="AA8" s="184">
        <v>0</v>
      </c>
      <c r="AB8" s="268">
        <v>0</v>
      </c>
      <c r="AC8" s="202"/>
      <c r="AD8" s="277">
        <f t="shared" si="3"/>
        <v>0</v>
      </c>
      <c r="AE8" s="202"/>
      <c r="AF8" s="266">
        <v>0</v>
      </c>
      <c r="AG8" s="184">
        <v>0</v>
      </c>
      <c r="AH8" s="184">
        <v>0</v>
      </c>
      <c r="AI8" s="184">
        <v>0</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74">
        <v>0.25</v>
      </c>
      <c r="BC8" s="565">
        <v>0</v>
      </c>
      <c r="BD8" s="202"/>
      <c r="BE8" s="443"/>
      <c r="BF8" s="282"/>
      <c r="BG8" s="442" t="s">
        <v>236</v>
      </c>
      <c r="BH8" s="267" t="s">
        <v>237</v>
      </c>
      <c r="BI8" s="202"/>
      <c r="BJ8" s="193">
        <f t="shared" si="5"/>
        <v>0</v>
      </c>
      <c r="BK8" s="41">
        <f t="shared" si="6"/>
        <v>0</v>
      </c>
      <c r="BL8" s="41">
        <f t="shared" si="7"/>
        <v>64</v>
      </c>
      <c r="BM8" s="41">
        <f t="shared" si="8"/>
        <v>32</v>
      </c>
      <c r="BN8" s="41">
        <f t="shared" si="9"/>
        <v>0</v>
      </c>
      <c r="BO8" s="41">
        <f t="shared" si="10"/>
        <v>0</v>
      </c>
      <c r="BP8" s="44">
        <f t="shared" si="11"/>
        <v>0</v>
      </c>
      <c r="BR8" s="543">
        <f t="shared" si="12"/>
        <v>0</v>
      </c>
      <c r="BS8" s="544">
        <f t="shared" si="13"/>
        <v>0</v>
      </c>
      <c r="BT8" s="544">
        <f t="shared" si="14"/>
        <v>6675.2</v>
      </c>
      <c r="BU8" s="544">
        <f t="shared" si="15"/>
        <v>2595.1999999999998</v>
      </c>
      <c r="BV8" s="544">
        <f t="shared" si="16"/>
        <v>0</v>
      </c>
      <c r="BW8" s="544">
        <f t="shared" si="17"/>
        <v>0</v>
      </c>
      <c r="BX8" s="545">
        <f t="shared" si="18"/>
        <v>0</v>
      </c>
      <c r="BY8" s="7"/>
      <c r="BZ8" s="543">
        <f t="shared" ref="BZ8:BZ16" si="20">SUM(BR8:BX8)</f>
        <v>9270.4</v>
      </c>
      <c r="CA8" s="546">
        <f t="shared" ref="CA8:CA16" si="21">BZ8*(1+BB8)</f>
        <v>11588</v>
      </c>
      <c r="CB8" s="545">
        <f t="shared" si="19"/>
        <v>0</v>
      </c>
      <c r="CC8" s="7"/>
      <c r="CD8" s="7"/>
      <c r="CE8" s="7"/>
    </row>
    <row r="9" spans="2:84" s="182" customFormat="1" ht="109.2">
      <c r="B9" s="275" t="s">
        <v>421</v>
      </c>
      <c r="C9" s="710" t="s">
        <v>150</v>
      </c>
      <c r="D9" s="395" t="s">
        <v>216</v>
      </c>
      <c r="E9" s="257">
        <v>10</v>
      </c>
      <c r="F9" s="263">
        <v>0</v>
      </c>
      <c r="G9" s="202"/>
      <c r="H9" s="257">
        <f t="shared" si="0"/>
        <v>0</v>
      </c>
      <c r="I9" s="202" t="s">
        <v>22</v>
      </c>
      <c r="J9" s="266">
        <v>0</v>
      </c>
      <c r="K9" s="184">
        <v>0</v>
      </c>
      <c r="L9" s="268">
        <v>0</v>
      </c>
      <c r="M9" s="202"/>
      <c r="N9" s="257">
        <f t="shared" si="1"/>
        <v>16</v>
      </c>
      <c r="O9" s="202"/>
      <c r="P9" s="266">
        <v>16</v>
      </c>
      <c r="Q9" s="184">
        <v>0</v>
      </c>
      <c r="R9" s="184">
        <v>0</v>
      </c>
      <c r="S9" s="268">
        <v>0</v>
      </c>
      <c r="T9" s="202"/>
      <c r="U9" s="257">
        <f t="shared" si="2"/>
        <v>8</v>
      </c>
      <c r="V9" s="202"/>
      <c r="W9" s="266">
        <v>0</v>
      </c>
      <c r="X9" s="184">
        <v>0</v>
      </c>
      <c r="Y9" s="184">
        <v>0</v>
      </c>
      <c r="Z9" s="184">
        <v>8</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74">
        <v>0.25</v>
      </c>
      <c r="BC9" s="565">
        <v>0</v>
      </c>
      <c r="BD9" s="202"/>
      <c r="BE9" s="443"/>
      <c r="BF9" s="282"/>
      <c r="BG9" s="442" t="s">
        <v>236</v>
      </c>
      <c r="BH9" s="267" t="s">
        <v>237</v>
      </c>
      <c r="BI9" s="202"/>
      <c r="BJ9" s="193">
        <f t="shared" si="5"/>
        <v>0</v>
      </c>
      <c r="BK9" s="41">
        <f t="shared" si="6"/>
        <v>0</v>
      </c>
      <c r="BL9" s="41">
        <f t="shared" si="7"/>
        <v>16</v>
      </c>
      <c r="BM9" s="41">
        <f t="shared" si="8"/>
        <v>8</v>
      </c>
      <c r="BN9" s="41">
        <f t="shared" si="9"/>
        <v>0</v>
      </c>
      <c r="BO9" s="41">
        <f t="shared" si="10"/>
        <v>0</v>
      </c>
      <c r="BP9" s="44">
        <f t="shared" si="11"/>
        <v>0</v>
      </c>
      <c r="BR9" s="543">
        <f t="shared" si="12"/>
        <v>0</v>
      </c>
      <c r="BS9" s="544">
        <f t="shared" si="13"/>
        <v>0</v>
      </c>
      <c r="BT9" s="544">
        <f t="shared" si="14"/>
        <v>1668.8</v>
      </c>
      <c r="BU9" s="544">
        <f t="shared" si="15"/>
        <v>648.79999999999995</v>
      </c>
      <c r="BV9" s="544">
        <f t="shared" si="16"/>
        <v>0</v>
      </c>
      <c r="BW9" s="544">
        <f t="shared" si="17"/>
        <v>0</v>
      </c>
      <c r="BX9" s="545">
        <f t="shared" si="18"/>
        <v>0</v>
      </c>
      <c r="BY9" s="7"/>
      <c r="BZ9" s="543">
        <f t="shared" si="20"/>
        <v>2317.6</v>
      </c>
      <c r="CA9" s="546">
        <f t="shared" si="21"/>
        <v>2897</v>
      </c>
      <c r="CB9" s="545">
        <f t="shared" si="19"/>
        <v>0</v>
      </c>
      <c r="CC9" s="7"/>
      <c r="CD9" s="7"/>
      <c r="CE9" s="7"/>
    </row>
    <row r="10" spans="2:84" s="182" customFormat="1" ht="109.2">
      <c r="B10" s="275" t="s">
        <v>422</v>
      </c>
      <c r="C10" s="710" t="s">
        <v>140</v>
      </c>
      <c r="D10" s="396" t="s">
        <v>217</v>
      </c>
      <c r="E10" s="257">
        <v>10</v>
      </c>
      <c r="F10" s="263">
        <v>0</v>
      </c>
      <c r="G10" s="202"/>
      <c r="H10" s="257">
        <f t="shared" si="0"/>
        <v>0</v>
      </c>
      <c r="I10" s="202" t="s">
        <v>22</v>
      </c>
      <c r="J10" s="266">
        <v>0</v>
      </c>
      <c r="K10" s="184">
        <v>0</v>
      </c>
      <c r="L10" s="268">
        <v>0</v>
      </c>
      <c r="M10" s="202"/>
      <c r="N10" s="257">
        <f t="shared" si="1"/>
        <v>16</v>
      </c>
      <c r="O10" s="202"/>
      <c r="P10" s="266">
        <v>16</v>
      </c>
      <c r="Q10" s="184">
        <v>0</v>
      </c>
      <c r="R10" s="184">
        <v>0</v>
      </c>
      <c r="S10" s="268">
        <v>0</v>
      </c>
      <c r="T10" s="202"/>
      <c r="U10" s="257">
        <f t="shared" si="2"/>
        <v>8</v>
      </c>
      <c r="V10" s="202"/>
      <c r="W10" s="266">
        <v>0</v>
      </c>
      <c r="X10" s="184">
        <v>0</v>
      </c>
      <c r="Y10" s="184">
        <v>0</v>
      </c>
      <c r="Z10" s="184">
        <v>8</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74">
        <v>0.25</v>
      </c>
      <c r="BC10" s="565">
        <v>0</v>
      </c>
      <c r="BD10" s="202"/>
      <c r="BE10" s="443"/>
      <c r="BF10" s="282"/>
      <c r="BG10" s="442" t="s">
        <v>236</v>
      </c>
      <c r="BH10" s="267" t="s">
        <v>237</v>
      </c>
      <c r="BI10" s="202"/>
      <c r="BJ10" s="193">
        <f t="shared" si="5"/>
        <v>0</v>
      </c>
      <c r="BK10" s="41">
        <f t="shared" si="6"/>
        <v>0</v>
      </c>
      <c r="BL10" s="41">
        <f t="shared" si="7"/>
        <v>16</v>
      </c>
      <c r="BM10" s="41">
        <f t="shared" si="8"/>
        <v>8</v>
      </c>
      <c r="BN10" s="41">
        <f t="shared" si="9"/>
        <v>0</v>
      </c>
      <c r="BO10" s="41">
        <f t="shared" si="10"/>
        <v>0</v>
      </c>
      <c r="BP10" s="44">
        <f t="shared" si="11"/>
        <v>0</v>
      </c>
      <c r="BR10" s="543">
        <f t="shared" si="12"/>
        <v>0</v>
      </c>
      <c r="BS10" s="544">
        <f t="shared" si="13"/>
        <v>0</v>
      </c>
      <c r="BT10" s="544">
        <f t="shared" si="14"/>
        <v>1668.8</v>
      </c>
      <c r="BU10" s="544">
        <f t="shared" si="15"/>
        <v>648.79999999999995</v>
      </c>
      <c r="BV10" s="544">
        <f t="shared" si="16"/>
        <v>0</v>
      </c>
      <c r="BW10" s="544">
        <f t="shared" si="17"/>
        <v>0</v>
      </c>
      <c r="BX10" s="545">
        <f t="shared" si="18"/>
        <v>0</v>
      </c>
      <c r="BY10" s="7"/>
      <c r="BZ10" s="543">
        <f t="shared" si="20"/>
        <v>2317.6</v>
      </c>
      <c r="CA10" s="546">
        <f t="shared" si="21"/>
        <v>2897</v>
      </c>
      <c r="CB10" s="545">
        <f t="shared" si="19"/>
        <v>0</v>
      </c>
      <c r="CC10" s="7"/>
      <c r="CD10" s="7"/>
      <c r="CE10" s="7"/>
    </row>
    <row r="11" spans="2:84" s="182" customFormat="1" ht="47.4" thickBot="1">
      <c r="B11" s="275" t="s">
        <v>423</v>
      </c>
      <c r="C11" s="710" t="s">
        <v>151</v>
      </c>
      <c r="D11" s="390" t="s">
        <v>6</v>
      </c>
      <c r="E11" s="257">
        <v>0</v>
      </c>
      <c r="F11" s="263">
        <v>0</v>
      </c>
      <c r="G11" s="202"/>
      <c r="H11" s="257">
        <f t="shared" si="0"/>
        <v>0</v>
      </c>
      <c r="I11" s="202" t="s">
        <v>22</v>
      </c>
      <c r="J11" s="266">
        <v>0</v>
      </c>
      <c r="K11" s="184">
        <v>0</v>
      </c>
      <c r="L11" s="268">
        <v>0</v>
      </c>
      <c r="M11" s="202"/>
      <c r="N11" s="257">
        <f t="shared" si="1"/>
        <v>0</v>
      </c>
      <c r="O11" s="202"/>
      <c r="P11" s="266">
        <v>0</v>
      </c>
      <c r="Q11" s="184">
        <v>0</v>
      </c>
      <c r="R11" s="184">
        <v>0</v>
      </c>
      <c r="S11" s="268">
        <v>0</v>
      </c>
      <c r="T11" s="202"/>
      <c r="U11" s="257">
        <f t="shared" si="2"/>
        <v>0</v>
      </c>
      <c r="V11" s="202"/>
      <c r="W11" s="266">
        <v>0</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v>
      </c>
      <c r="BC11" s="565">
        <v>0</v>
      </c>
      <c r="BD11" s="202"/>
      <c r="BE11" s="443"/>
      <c r="BF11" s="282"/>
      <c r="BG11" s="266" t="s">
        <v>294</v>
      </c>
      <c r="BH11" s="268" t="s">
        <v>294</v>
      </c>
      <c r="BI11" s="202"/>
      <c r="BJ11" s="285">
        <f t="shared" si="5"/>
        <v>0</v>
      </c>
      <c r="BK11" s="41">
        <f t="shared" si="6"/>
        <v>0</v>
      </c>
      <c r="BL11" s="41">
        <f t="shared" si="7"/>
        <v>0</v>
      </c>
      <c r="BM11" s="41">
        <f t="shared" si="8"/>
        <v>0</v>
      </c>
      <c r="BN11" s="41">
        <f t="shared" si="9"/>
        <v>0</v>
      </c>
      <c r="BO11" s="41">
        <f t="shared" si="10"/>
        <v>0</v>
      </c>
      <c r="BP11" s="44">
        <f t="shared" si="11"/>
        <v>0</v>
      </c>
      <c r="BR11" s="543">
        <f t="shared" si="12"/>
        <v>0</v>
      </c>
      <c r="BS11" s="544">
        <f t="shared" si="13"/>
        <v>0</v>
      </c>
      <c r="BT11" s="544">
        <f t="shared" si="14"/>
        <v>0</v>
      </c>
      <c r="BU11" s="544">
        <f t="shared" si="15"/>
        <v>0</v>
      </c>
      <c r="BV11" s="544">
        <f t="shared" si="16"/>
        <v>0</v>
      </c>
      <c r="BW11" s="544">
        <f t="shared" si="17"/>
        <v>0</v>
      </c>
      <c r="BX11" s="545">
        <f t="shared" si="18"/>
        <v>0</v>
      </c>
      <c r="BY11" s="7"/>
      <c r="BZ11" s="543">
        <f t="shared" si="20"/>
        <v>0</v>
      </c>
      <c r="CA11" s="546">
        <f t="shared" si="21"/>
        <v>0</v>
      </c>
      <c r="CB11" s="545">
        <f t="shared" si="19"/>
        <v>0</v>
      </c>
      <c r="CC11" s="7"/>
      <c r="CD11" s="7"/>
      <c r="CE11" s="7"/>
    </row>
    <row r="12" spans="2:84" s="187" customFormat="1" ht="124.8">
      <c r="B12" s="275" t="s">
        <v>424</v>
      </c>
      <c r="C12" s="710" t="s">
        <v>152</v>
      </c>
      <c r="D12" s="389" t="s">
        <v>218</v>
      </c>
      <c r="E12" s="257">
        <v>20</v>
      </c>
      <c r="F12" s="263">
        <v>0</v>
      </c>
      <c r="G12" s="202"/>
      <c r="H12" s="257">
        <f t="shared" si="0"/>
        <v>0</v>
      </c>
      <c r="I12" s="261" t="s">
        <v>22</v>
      </c>
      <c r="J12" s="266">
        <v>0</v>
      </c>
      <c r="K12" s="184">
        <v>0</v>
      </c>
      <c r="L12" s="268">
        <v>0</v>
      </c>
      <c r="M12" s="202"/>
      <c r="N12" s="257">
        <f t="shared" si="1"/>
        <v>32</v>
      </c>
      <c r="O12" s="202"/>
      <c r="P12" s="266">
        <v>32</v>
      </c>
      <c r="Q12" s="184">
        <v>0</v>
      </c>
      <c r="R12" s="184">
        <v>0</v>
      </c>
      <c r="S12" s="268">
        <v>0</v>
      </c>
      <c r="T12" s="202"/>
      <c r="U12" s="257">
        <f t="shared" si="2"/>
        <v>32</v>
      </c>
      <c r="V12" s="202"/>
      <c r="W12" s="266">
        <v>16</v>
      </c>
      <c r="X12" s="184">
        <v>0</v>
      </c>
      <c r="Y12" s="184">
        <v>0</v>
      </c>
      <c r="Z12" s="184">
        <v>16</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c r="BG12" s="442" t="s">
        <v>236</v>
      </c>
      <c r="BH12" s="267" t="s">
        <v>237</v>
      </c>
      <c r="BI12" s="202"/>
      <c r="BJ12" s="285">
        <f t="shared" si="5"/>
        <v>0</v>
      </c>
      <c r="BK12" s="41">
        <f t="shared" si="6"/>
        <v>0</v>
      </c>
      <c r="BL12" s="41">
        <f t="shared" si="7"/>
        <v>32</v>
      </c>
      <c r="BM12" s="41">
        <f t="shared" si="8"/>
        <v>32</v>
      </c>
      <c r="BN12" s="41">
        <f t="shared" si="9"/>
        <v>0</v>
      </c>
      <c r="BO12" s="41">
        <f t="shared" si="10"/>
        <v>0</v>
      </c>
      <c r="BP12" s="44">
        <f t="shared" si="11"/>
        <v>0</v>
      </c>
      <c r="BR12" s="543">
        <f t="shared" si="12"/>
        <v>0</v>
      </c>
      <c r="BS12" s="544">
        <f t="shared" si="13"/>
        <v>0</v>
      </c>
      <c r="BT12" s="544">
        <f t="shared" si="14"/>
        <v>3337.6</v>
      </c>
      <c r="BU12" s="544">
        <f t="shared" si="15"/>
        <v>2595.1999999999998</v>
      </c>
      <c r="BV12" s="544">
        <f t="shared" si="16"/>
        <v>0</v>
      </c>
      <c r="BW12" s="544">
        <f t="shared" si="17"/>
        <v>0</v>
      </c>
      <c r="BX12" s="545">
        <f t="shared" si="18"/>
        <v>0</v>
      </c>
      <c r="BY12" s="7"/>
      <c r="BZ12" s="543">
        <f t="shared" si="20"/>
        <v>5932.7999999999993</v>
      </c>
      <c r="CA12" s="546">
        <f t="shared" si="21"/>
        <v>7415.9999999999991</v>
      </c>
      <c r="CB12" s="545">
        <f t="shared" si="19"/>
        <v>0</v>
      </c>
      <c r="CC12" s="7"/>
      <c r="CD12" s="7"/>
      <c r="CE12" s="7"/>
    </row>
    <row r="13" spans="2:84" s="712" customFormat="1" ht="109.8" thickBot="1">
      <c r="B13" s="709" t="s">
        <v>425</v>
      </c>
      <c r="C13" s="710" t="s">
        <v>153</v>
      </c>
      <c r="D13" s="714" t="s">
        <v>219</v>
      </c>
      <c r="E13" s="257">
        <v>20</v>
      </c>
      <c r="F13" s="263">
        <v>0</v>
      </c>
      <c r="G13" s="202"/>
      <c r="H13" s="257">
        <f t="shared" si="0"/>
        <v>0</v>
      </c>
      <c r="I13" s="202" t="s">
        <v>22</v>
      </c>
      <c r="J13" s="266">
        <v>0</v>
      </c>
      <c r="K13" s="184">
        <v>0</v>
      </c>
      <c r="L13" s="268">
        <v>0</v>
      </c>
      <c r="M13" s="202"/>
      <c r="N13" s="257">
        <f t="shared" si="1"/>
        <v>32</v>
      </c>
      <c r="O13" s="202"/>
      <c r="P13" s="266">
        <v>32</v>
      </c>
      <c r="Q13" s="184">
        <v>0</v>
      </c>
      <c r="R13" s="184">
        <v>0</v>
      </c>
      <c r="S13" s="268">
        <v>0</v>
      </c>
      <c r="T13" s="202"/>
      <c r="U13" s="257">
        <f t="shared" si="2"/>
        <v>16</v>
      </c>
      <c r="V13" s="202"/>
      <c r="W13" s="266">
        <v>0</v>
      </c>
      <c r="X13" s="184">
        <v>0</v>
      </c>
      <c r="Y13" s="184">
        <v>0</v>
      </c>
      <c r="Z13" s="184">
        <v>16</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c r="BG13" s="442" t="s">
        <v>236</v>
      </c>
      <c r="BH13" s="267" t="s">
        <v>237</v>
      </c>
      <c r="BI13" s="202"/>
      <c r="BJ13" s="285">
        <f t="shared" si="5"/>
        <v>0</v>
      </c>
      <c r="BK13" s="41">
        <f t="shared" si="6"/>
        <v>0</v>
      </c>
      <c r="BL13" s="41">
        <f t="shared" si="7"/>
        <v>32</v>
      </c>
      <c r="BM13" s="41">
        <f t="shared" si="8"/>
        <v>16</v>
      </c>
      <c r="BN13" s="41">
        <f t="shared" si="9"/>
        <v>0</v>
      </c>
      <c r="BO13" s="41">
        <f t="shared" si="10"/>
        <v>0</v>
      </c>
      <c r="BP13" s="44">
        <f t="shared" si="11"/>
        <v>0</v>
      </c>
      <c r="BR13" s="543">
        <f t="shared" si="12"/>
        <v>0</v>
      </c>
      <c r="BS13" s="544">
        <f t="shared" si="13"/>
        <v>0</v>
      </c>
      <c r="BT13" s="544">
        <f t="shared" si="14"/>
        <v>3337.6</v>
      </c>
      <c r="BU13" s="544">
        <f t="shared" si="15"/>
        <v>1297.5999999999999</v>
      </c>
      <c r="BV13" s="544">
        <f t="shared" si="16"/>
        <v>0</v>
      </c>
      <c r="BW13" s="544">
        <f t="shared" si="17"/>
        <v>0</v>
      </c>
      <c r="BX13" s="545">
        <f t="shared" si="18"/>
        <v>0</v>
      </c>
      <c r="BY13" s="7"/>
      <c r="BZ13" s="543">
        <f t="shared" si="20"/>
        <v>4635.2</v>
      </c>
      <c r="CA13" s="546">
        <f t="shared" si="21"/>
        <v>5794</v>
      </c>
      <c r="CB13" s="545">
        <f t="shared" si="19"/>
        <v>0</v>
      </c>
      <c r="CC13" s="7"/>
      <c r="CD13" s="7"/>
      <c r="CE13" s="7"/>
    </row>
    <row r="14" spans="2:84" s="187" customFormat="1" ht="109.2">
      <c r="B14" s="275" t="s">
        <v>426</v>
      </c>
      <c r="C14" s="710" t="s">
        <v>154</v>
      </c>
      <c r="D14" s="395" t="s">
        <v>220</v>
      </c>
      <c r="E14" s="257">
        <v>50</v>
      </c>
      <c r="F14" s="263">
        <v>0</v>
      </c>
      <c r="G14" s="202"/>
      <c r="H14" s="257">
        <f t="shared" si="0"/>
        <v>0</v>
      </c>
      <c r="I14" s="202" t="s">
        <v>22</v>
      </c>
      <c r="J14" s="266">
        <v>0</v>
      </c>
      <c r="K14" s="184">
        <v>0</v>
      </c>
      <c r="L14" s="268">
        <v>0</v>
      </c>
      <c r="M14" s="202"/>
      <c r="N14" s="257">
        <f t="shared" si="1"/>
        <v>80</v>
      </c>
      <c r="O14" s="202"/>
      <c r="P14" s="266">
        <v>80</v>
      </c>
      <c r="Q14" s="184">
        <v>0</v>
      </c>
      <c r="R14" s="184">
        <v>0</v>
      </c>
      <c r="S14" s="268">
        <v>0</v>
      </c>
      <c r="T14" s="202"/>
      <c r="U14" s="257">
        <f t="shared" si="2"/>
        <v>40</v>
      </c>
      <c r="V14" s="202"/>
      <c r="W14" s="266">
        <v>0</v>
      </c>
      <c r="X14" s="184">
        <v>0</v>
      </c>
      <c r="Y14" s="184">
        <v>0</v>
      </c>
      <c r="Z14" s="184">
        <v>40</v>
      </c>
      <c r="AA14" s="184">
        <v>0</v>
      </c>
      <c r="AB14" s="268">
        <v>0</v>
      </c>
      <c r="AC14" s="202"/>
      <c r="AD14" s="277">
        <f t="shared" si="3"/>
        <v>0</v>
      </c>
      <c r="AE14" s="202"/>
      <c r="AF14" s="266">
        <v>0</v>
      </c>
      <c r="AG14" s="184">
        <v>0</v>
      </c>
      <c r="AH14" s="184">
        <v>0</v>
      </c>
      <c r="AI14" s="184">
        <v>0</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65000</v>
      </c>
      <c r="BA14" s="282" t="s">
        <v>22</v>
      </c>
      <c r="BB14" s="574">
        <v>0.25</v>
      </c>
      <c r="BC14" s="565">
        <v>0.4</v>
      </c>
      <c r="BD14" s="202"/>
      <c r="BE14" s="387" t="s">
        <v>181</v>
      </c>
      <c r="BF14" s="282"/>
      <c r="BG14" s="266" t="s">
        <v>236</v>
      </c>
      <c r="BH14" s="267" t="s">
        <v>355</v>
      </c>
      <c r="BI14" s="202"/>
      <c r="BJ14" s="285">
        <f t="shared" si="5"/>
        <v>0</v>
      </c>
      <c r="BK14" s="41">
        <f t="shared" si="6"/>
        <v>0</v>
      </c>
      <c r="BL14" s="41">
        <f t="shared" si="7"/>
        <v>80</v>
      </c>
      <c r="BM14" s="41">
        <f t="shared" si="8"/>
        <v>40</v>
      </c>
      <c r="BN14" s="41">
        <f t="shared" si="9"/>
        <v>0</v>
      </c>
      <c r="BO14" s="41">
        <f t="shared" si="10"/>
        <v>0</v>
      </c>
      <c r="BP14" s="44">
        <f t="shared" si="11"/>
        <v>0</v>
      </c>
      <c r="BR14" s="543">
        <f t="shared" si="12"/>
        <v>0</v>
      </c>
      <c r="BS14" s="544">
        <f t="shared" si="13"/>
        <v>0</v>
      </c>
      <c r="BT14" s="544">
        <f t="shared" si="14"/>
        <v>8344</v>
      </c>
      <c r="BU14" s="544">
        <f t="shared" si="15"/>
        <v>3244</v>
      </c>
      <c r="BV14" s="544">
        <f t="shared" si="16"/>
        <v>0</v>
      </c>
      <c r="BW14" s="544">
        <f t="shared" si="17"/>
        <v>0</v>
      </c>
      <c r="BX14" s="545">
        <f t="shared" si="18"/>
        <v>0</v>
      </c>
      <c r="BY14" s="7"/>
      <c r="BZ14" s="543">
        <f t="shared" si="20"/>
        <v>11588</v>
      </c>
      <c r="CA14" s="546">
        <f t="shared" si="21"/>
        <v>14485</v>
      </c>
      <c r="CB14" s="545">
        <f t="shared" si="19"/>
        <v>91000</v>
      </c>
      <c r="CC14" s="7"/>
      <c r="CD14" s="7"/>
      <c r="CE14" s="7"/>
    </row>
    <row r="15" spans="2:84" s="187" customFormat="1" ht="124.8">
      <c r="B15" s="707" t="s">
        <v>427</v>
      </c>
      <c r="C15" s="710" t="s">
        <v>155</v>
      </c>
      <c r="D15" s="396" t="s">
        <v>221</v>
      </c>
      <c r="E15" s="257">
        <v>5</v>
      </c>
      <c r="F15" s="263">
        <v>0</v>
      </c>
      <c r="G15" s="202"/>
      <c r="H15" s="257">
        <f t="shared" si="0"/>
        <v>0</v>
      </c>
      <c r="I15" s="202" t="s">
        <v>22</v>
      </c>
      <c r="J15" s="266">
        <v>0</v>
      </c>
      <c r="K15" s="184">
        <v>0</v>
      </c>
      <c r="L15" s="268">
        <v>0</v>
      </c>
      <c r="M15" s="202"/>
      <c r="N15" s="257">
        <f t="shared" si="1"/>
        <v>8</v>
      </c>
      <c r="O15" s="202"/>
      <c r="P15" s="266">
        <v>8</v>
      </c>
      <c r="Q15" s="184">
        <v>0</v>
      </c>
      <c r="R15" s="184">
        <v>0</v>
      </c>
      <c r="S15" s="268">
        <v>0</v>
      </c>
      <c r="T15" s="202"/>
      <c r="U15" s="257">
        <f t="shared" si="2"/>
        <v>4</v>
      </c>
      <c r="V15" s="202"/>
      <c r="W15" s="266">
        <v>0</v>
      </c>
      <c r="X15" s="184">
        <v>0</v>
      </c>
      <c r="Y15" s="184">
        <v>0</v>
      </c>
      <c r="Z15" s="184">
        <v>4</v>
      </c>
      <c r="AA15" s="184">
        <v>0</v>
      </c>
      <c r="AB15" s="268">
        <v>0</v>
      </c>
      <c r="AC15" s="202"/>
      <c r="AD15" s="277">
        <f t="shared" si="3"/>
        <v>20</v>
      </c>
      <c r="AE15" s="202"/>
      <c r="AF15" s="266">
        <v>0</v>
      </c>
      <c r="AG15" s="184">
        <v>0</v>
      </c>
      <c r="AH15" s="184">
        <v>0</v>
      </c>
      <c r="AI15" s="184">
        <v>20</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c r="BG15" s="442" t="s">
        <v>236</v>
      </c>
      <c r="BH15" s="267" t="s">
        <v>237</v>
      </c>
      <c r="BI15" s="202"/>
      <c r="BJ15" s="285">
        <f t="shared" si="5"/>
        <v>0</v>
      </c>
      <c r="BK15" s="41">
        <f t="shared" si="6"/>
        <v>0</v>
      </c>
      <c r="BL15" s="41">
        <f t="shared" si="7"/>
        <v>8</v>
      </c>
      <c r="BM15" s="41">
        <f t="shared" si="8"/>
        <v>4</v>
      </c>
      <c r="BN15" s="41">
        <f t="shared" si="9"/>
        <v>20</v>
      </c>
      <c r="BO15" s="41">
        <f t="shared" si="10"/>
        <v>0</v>
      </c>
      <c r="BP15" s="44">
        <f t="shared" si="11"/>
        <v>0</v>
      </c>
      <c r="BR15" s="543">
        <f t="shared" si="12"/>
        <v>0</v>
      </c>
      <c r="BS15" s="544">
        <f t="shared" si="13"/>
        <v>0</v>
      </c>
      <c r="BT15" s="544">
        <f t="shared" si="14"/>
        <v>834.4</v>
      </c>
      <c r="BU15" s="544">
        <f t="shared" si="15"/>
        <v>324.39999999999998</v>
      </c>
      <c r="BV15" s="544">
        <f t="shared" si="16"/>
        <v>1622</v>
      </c>
      <c r="BW15" s="544">
        <f t="shared" si="17"/>
        <v>0</v>
      </c>
      <c r="BX15" s="545">
        <f t="shared" si="18"/>
        <v>0</v>
      </c>
      <c r="BY15" s="14"/>
      <c r="BZ15" s="543">
        <f t="shared" si="20"/>
        <v>2780.8</v>
      </c>
      <c r="CA15" s="546">
        <f t="shared" si="21"/>
        <v>3476</v>
      </c>
      <c r="CB15" s="545">
        <f t="shared" si="19"/>
        <v>0</v>
      </c>
      <c r="CC15" s="14"/>
      <c r="CD15" s="14"/>
      <c r="CE15" s="14"/>
    </row>
    <row r="16" spans="2:84" s="182" customFormat="1" ht="31.8" thickBot="1">
      <c r="B16" s="288" t="s">
        <v>428</v>
      </c>
      <c r="C16" s="719" t="s">
        <v>156</v>
      </c>
      <c r="D16" s="398" t="s">
        <v>6</v>
      </c>
      <c r="E16" s="258">
        <v>0</v>
      </c>
      <c r="F16" s="264">
        <v>0</v>
      </c>
      <c r="G16" s="260"/>
      <c r="H16" s="258">
        <f t="shared" si="0"/>
        <v>0</v>
      </c>
      <c r="I16" s="260" t="s">
        <v>22</v>
      </c>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v>
      </c>
      <c r="BC16" s="570">
        <v>0</v>
      </c>
      <c r="BD16" s="260"/>
      <c r="BE16" s="444" t="s">
        <v>236</v>
      </c>
      <c r="BF16" s="283"/>
      <c r="BG16" s="271" t="s">
        <v>294</v>
      </c>
      <c r="BH16" s="272" t="s">
        <v>294</v>
      </c>
      <c r="BI16" s="260"/>
      <c r="BJ16" s="286">
        <f t="shared" si="5"/>
        <v>0</v>
      </c>
      <c r="BK16" s="49">
        <f t="shared" si="6"/>
        <v>0</v>
      </c>
      <c r="BL16" s="49">
        <f t="shared" si="7"/>
        <v>0</v>
      </c>
      <c r="BM16" s="49">
        <f t="shared" si="8"/>
        <v>0</v>
      </c>
      <c r="BN16" s="49">
        <f t="shared" si="9"/>
        <v>0</v>
      </c>
      <c r="BO16" s="49">
        <f t="shared" si="10"/>
        <v>0</v>
      </c>
      <c r="BP16" s="50">
        <f t="shared" si="11"/>
        <v>0</v>
      </c>
      <c r="BR16" s="547">
        <f t="shared" si="12"/>
        <v>0</v>
      </c>
      <c r="BS16" s="548">
        <f t="shared" si="13"/>
        <v>0</v>
      </c>
      <c r="BT16" s="548">
        <f t="shared" si="14"/>
        <v>0</v>
      </c>
      <c r="BU16" s="548">
        <f t="shared" si="15"/>
        <v>0</v>
      </c>
      <c r="BV16" s="548">
        <f t="shared" si="16"/>
        <v>0</v>
      </c>
      <c r="BW16" s="548">
        <f t="shared" si="17"/>
        <v>0</v>
      </c>
      <c r="BX16" s="549">
        <f t="shared" si="18"/>
        <v>0</v>
      </c>
      <c r="BY16" s="14"/>
      <c r="BZ16" s="547">
        <f t="shared" si="20"/>
        <v>0</v>
      </c>
      <c r="CA16" s="550">
        <f t="shared" si="21"/>
        <v>0</v>
      </c>
      <c r="CB16" s="549">
        <f t="shared" si="19"/>
        <v>0</v>
      </c>
      <c r="CC16" s="14"/>
      <c r="CD16" s="14"/>
      <c r="CE16" s="14"/>
    </row>
    <row r="17" spans="2:83" ht="15.9" customHeight="1">
      <c r="T17" s="17"/>
      <c r="W17" s="16"/>
      <c r="BO17" s="14"/>
      <c r="BP17" s="14"/>
      <c r="BQ17" s="14"/>
    </row>
    <row r="18" spans="2:83" ht="15.9" customHeight="1" thickBot="1">
      <c r="T18" s="17"/>
      <c r="W18" s="16"/>
      <c r="BO18" s="14"/>
      <c r="BP18" s="14"/>
      <c r="BQ18" s="14"/>
    </row>
    <row r="19" spans="2:83" s="7" customFormat="1" ht="45.9"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4" t="s">
        <v>335</v>
      </c>
      <c r="BI19" s="1011"/>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15.9"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5"/>
      <c r="BI20" s="1012"/>
      <c r="BJ20" s="173" t="s">
        <v>336</v>
      </c>
      <c r="BK20" s="174" t="s">
        <v>336</v>
      </c>
      <c r="BL20" s="174" t="s">
        <v>336</v>
      </c>
      <c r="BM20" s="174" t="s">
        <v>336</v>
      </c>
      <c r="BN20" s="174" t="s">
        <v>336</v>
      </c>
      <c r="BO20" s="174" t="s">
        <v>336</v>
      </c>
      <c r="BP20" s="175" t="s">
        <v>336</v>
      </c>
      <c r="BR20" s="1024" t="s">
        <v>337</v>
      </c>
      <c r="BS20" s="1025"/>
      <c r="BT20" s="1025"/>
      <c r="BU20" s="1025"/>
      <c r="BV20" s="1025"/>
      <c r="BW20" s="1025"/>
      <c r="BX20" s="1026"/>
      <c r="BY20" s="555"/>
      <c r="BZ20" s="556">
        <f>SUM(BZ7:BZ16)</f>
        <v>64608.800000000003</v>
      </c>
      <c r="CA20" s="557">
        <f>SUM(CA7:CA16)</f>
        <v>80761</v>
      </c>
      <c r="CB20" s="557">
        <f>SUM(CB7:CB16)</f>
        <v>91000</v>
      </c>
      <c r="CC20" s="557">
        <f>SUM(AZ7:AZ16)</f>
        <v>65000</v>
      </c>
      <c r="CD20" s="558">
        <f>(CA20-BZ20)/BZ20</f>
        <v>0.24999999999999994</v>
      </c>
      <c r="CE20" s="559">
        <f>IF(CC20=0,0,(CB20-CC20)/CC20)</f>
        <v>0.4</v>
      </c>
    </row>
    <row r="21" spans="2:83" s="95" customFormat="1" ht="43.8" thickBot="1">
      <c r="B21" s="100" t="s">
        <v>81</v>
      </c>
      <c r="C21" s="720" t="s">
        <v>82</v>
      </c>
      <c r="D21" s="101" t="s">
        <v>83</v>
      </c>
      <c r="E21" s="102" t="s">
        <v>84</v>
      </c>
      <c r="F21" s="103"/>
      <c r="G21" s="103"/>
      <c r="H21" s="162" t="s">
        <v>88</v>
      </c>
      <c r="I21" s="102" t="s">
        <v>88</v>
      </c>
      <c r="J21" s="101" t="s">
        <v>89</v>
      </c>
      <c r="K21" s="104" t="s">
        <v>66</v>
      </c>
      <c r="L21" s="1009" t="s">
        <v>85</v>
      </c>
      <c r="M21" s="1010"/>
      <c r="N21" s="105" t="s">
        <v>86</v>
      </c>
      <c r="O21" s="105"/>
      <c r="P21" s="106" t="s">
        <v>339</v>
      </c>
      <c r="Q21" s="105" t="s">
        <v>351</v>
      </c>
      <c r="R21" s="106" t="s">
        <v>352</v>
      </c>
      <c r="S21" s="107" t="s">
        <v>66</v>
      </c>
      <c r="T21" s="107"/>
      <c r="U21" s="107" t="s">
        <v>339</v>
      </c>
      <c r="V21" s="108"/>
      <c r="W21" s="108" t="s">
        <v>353</v>
      </c>
      <c r="X21" s="108" t="s">
        <v>87</v>
      </c>
      <c r="Y21" s="109" t="s">
        <v>354</v>
      </c>
      <c r="Z21" s="110" t="s">
        <v>90</v>
      </c>
      <c r="BH21" s="1016"/>
      <c r="BI21" s="1013"/>
      <c r="BJ21" s="176">
        <f>SUM(BJ3:BJ16)</f>
        <v>0</v>
      </c>
      <c r="BK21" s="177">
        <f t="shared" ref="BK21:BP21" si="22">SUM(BK3:BK16)</f>
        <v>32</v>
      </c>
      <c r="BL21" s="177">
        <f t="shared" si="22"/>
        <v>408</v>
      </c>
      <c r="BM21" s="177">
        <f t="shared" si="22"/>
        <v>172</v>
      </c>
      <c r="BN21" s="177">
        <f t="shared" si="22"/>
        <v>52</v>
      </c>
      <c r="BO21" s="177">
        <f t="shared" si="22"/>
        <v>0</v>
      </c>
      <c r="BP21" s="178">
        <f t="shared" si="22"/>
        <v>0</v>
      </c>
      <c r="BR21" s="560">
        <f t="shared" ref="BR21:BX21" si="23">SUM(BR7:BR16)</f>
        <v>0</v>
      </c>
      <c r="BS21" s="561">
        <f t="shared" si="23"/>
        <v>3888</v>
      </c>
      <c r="BT21" s="561">
        <f t="shared" si="23"/>
        <v>42554.400000000001</v>
      </c>
      <c r="BU21" s="561">
        <f t="shared" si="23"/>
        <v>13949.2</v>
      </c>
      <c r="BV21" s="561">
        <f t="shared" si="23"/>
        <v>4217.2</v>
      </c>
      <c r="BW21" s="561">
        <f t="shared" si="23"/>
        <v>0</v>
      </c>
      <c r="BX21" s="562">
        <f t="shared" si="23"/>
        <v>0</v>
      </c>
      <c r="BY21" s="555"/>
      <c r="BZ21" s="555"/>
      <c r="CA21" s="555"/>
      <c r="CB21" s="555"/>
      <c r="CC21" s="555"/>
      <c r="CD21" s="555"/>
      <c r="CE21" s="555"/>
    </row>
    <row r="22" spans="2:83" s="92" customFormat="1">
      <c r="B22" s="136"/>
      <c r="C22" s="721"/>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14.4">
      <c r="B23" s="125"/>
      <c r="C23" s="4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c r="B24" s="125"/>
      <c r="C24" s="429"/>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c r="B25" s="125"/>
      <c r="C25" s="429"/>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c r="B26" s="125"/>
      <c r="C26" s="429"/>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c r="B27" s="125"/>
      <c r="C27" s="429"/>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c r="B28" s="125"/>
      <c r="C28" s="429"/>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c r="B29" s="125"/>
      <c r="C29" s="429"/>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c r="B30" s="125"/>
      <c r="C30" s="429"/>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c r="B31" s="125"/>
      <c r="C31" s="429"/>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c r="B32" s="125"/>
      <c r="C32" s="429"/>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c r="B33" s="125"/>
      <c r="C33" s="429"/>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c r="B34" s="125"/>
      <c r="C34" s="429"/>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c r="B35" s="125"/>
      <c r="C35" s="429"/>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c r="B36" s="125"/>
      <c r="C36" s="429"/>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c r="B37" s="125"/>
      <c r="C37" s="429"/>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c r="B38" s="125"/>
      <c r="C38" s="429"/>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c r="B39" s="125"/>
      <c r="C39" s="429"/>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c r="B40" s="125"/>
      <c r="C40" s="722"/>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c r="B41" s="125"/>
      <c r="C41" s="722"/>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c r="B42" s="125"/>
      <c r="C42" s="723"/>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6.2" thickBot="1">
      <c r="B43" s="150"/>
      <c r="C43" s="724"/>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c r="B44" s="126"/>
      <c r="C44" s="723"/>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2"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43.8" thickBot="1">
      <c r="B48" s="100" t="s">
        <v>81</v>
      </c>
      <c r="C48" s="720" t="s">
        <v>82</v>
      </c>
      <c r="D48" s="101" t="s">
        <v>93</v>
      </c>
      <c r="E48" s="102" t="s">
        <v>95</v>
      </c>
      <c r="F48" s="103" t="s">
        <v>94</v>
      </c>
      <c r="G48" s="103"/>
      <c r="H48" s="162"/>
      <c r="I48" s="102" t="s">
        <v>88</v>
      </c>
      <c r="J48" s="105" t="s">
        <v>96</v>
      </c>
      <c r="K48" s="104" t="s">
        <v>66</v>
      </c>
      <c r="L48" s="1009" t="s">
        <v>85</v>
      </c>
      <c r="M48" s="1010"/>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c r="B49" s="111"/>
      <c r="C49" s="725"/>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4.4">
      <c r="B50" s="130"/>
      <c r="C50" s="428"/>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4.4">
      <c r="B51" s="130"/>
      <c r="C51" s="428"/>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4.4">
      <c r="B52" s="130"/>
      <c r="C52" s="428"/>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4.4">
      <c r="B53" s="130"/>
      <c r="C53" s="428"/>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4.4">
      <c r="B54" s="130"/>
      <c r="C54" s="428"/>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4.4">
      <c r="B55" s="130"/>
      <c r="C55" s="428"/>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4.4">
      <c r="B56" s="130"/>
      <c r="C56" s="428"/>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4.4">
      <c r="B57" s="130"/>
      <c r="C57" s="428"/>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4.4">
      <c r="B58" s="130"/>
      <c r="C58" s="428"/>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4.4">
      <c r="B59" s="130"/>
      <c r="C59" s="428"/>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4.4">
      <c r="B60" s="130"/>
      <c r="C60" s="428"/>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4.4">
      <c r="B61" s="130"/>
      <c r="C61" s="428"/>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4.4">
      <c r="B62" s="130"/>
      <c r="C62" s="428"/>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4.4">
      <c r="B63" s="130"/>
      <c r="C63" s="428"/>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4.4">
      <c r="B64" s="118"/>
      <c r="C64" s="72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c r="B65" s="118"/>
      <c r="C65" s="72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c r="B66" s="118"/>
      <c r="C66" s="72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6.2" thickBot="1">
      <c r="B67" s="119"/>
      <c r="C67" s="727"/>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ht="21.9" customHeight="1">
      <c r="T71" s="17"/>
      <c r="W71" s="16"/>
      <c r="BO71" s="14"/>
      <c r="BP71" s="14"/>
      <c r="BQ71" s="14"/>
      <c r="BR71" s="16"/>
      <c r="BS71" s="14"/>
      <c r="BT71" s="14"/>
      <c r="BU71" s="14"/>
      <c r="BV71" s="14"/>
      <c r="BW71" s="14"/>
      <c r="BX71" s="14"/>
      <c r="BY71" s="14"/>
      <c r="BZ71" s="14"/>
      <c r="CA71" s="14"/>
      <c r="CB71" s="14"/>
      <c r="CC71" s="14"/>
      <c r="CD71" s="14"/>
      <c r="CE71" s="14"/>
    </row>
    <row r="72" spans="2:83">
      <c r="T72" s="17"/>
      <c r="W72" s="16"/>
      <c r="BO72" s="14"/>
      <c r="BP72" s="14"/>
      <c r="BQ72" s="14"/>
      <c r="BR72" s="16"/>
      <c r="BS72" s="14"/>
      <c r="BT72" s="14"/>
      <c r="BU72" s="14"/>
      <c r="BV72" s="14"/>
      <c r="BW72" s="14"/>
      <c r="BX72" s="14"/>
      <c r="BY72" s="14"/>
      <c r="BZ72" s="14"/>
      <c r="CA72" s="14"/>
      <c r="CB72" s="14"/>
      <c r="CC72" s="14"/>
      <c r="CD72" s="14"/>
      <c r="CE72" s="14"/>
    </row>
    <row r="73" spans="2:83">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437"/>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437"/>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437"/>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437"/>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437"/>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B2" location="Navigation!A1" display="Return to Navigation Page" xr:uid="{00000000-0004-0000-1100-000000000000}"/>
    <hyperlink ref="C2" location="Navigation!A1" display="Navigation!A1" xr:uid="{00000000-0004-0000-1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34"/>
  <dimension ref="B1:CF225"/>
  <sheetViews>
    <sheetView topLeftCell="A9" zoomScale="60" zoomScaleNormal="60" workbookViewId="0">
      <selection activeCell="B16" sqref="B16"/>
    </sheetView>
  </sheetViews>
  <sheetFormatPr defaultColWidth="11" defaultRowHeight="15.6"/>
  <cols>
    <col min="1" max="1" width="1.5" style="14" customWidth="1"/>
    <col min="2" max="2" width="24.8984375" style="14" customWidth="1"/>
    <col min="3" max="3" width="42.8984375" style="14" customWidth="1"/>
    <col min="4" max="4" width="30.8984375" style="15" customWidth="1"/>
    <col min="5" max="5" width="10.8984375" style="16" customWidth="1"/>
    <col min="6" max="6" width="14.8984375" style="16" customWidth="1"/>
    <col min="7" max="7" width="1.8984375" style="16" customWidth="1"/>
    <col min="8" max="8" width="10.8984375" style="16" customWidth="1"/>
    <col min="9" max="9" width="1.8984375" style="16" customWidth="1"/>
    <col min="10" max="12" width="12.8984375" style="16" customWidth="1"/>
    <col min="13" max="13" width="1.8984375" style="16" customWidth="1"/>
    <col min="14" max="14" width="10.8984375" style="16" customWidth="1"/>
    <col min="15" max="15" width="1.8984375" style="16" customWidth="1"/>
    <col min="16" max="19" width="12.8984375" style="16" customWidth="1"/>
    <col min="20" max="20" width="1.8984375" style="16" customWidth="1"/>
    <col min="21" max="21" width="10.8984375" style="16" customWidth="1"/>
    <col min="22" max="22" width="1.8984375" style="16" customWidth="1"/>
    <col min="23" max="23" width="12.8984375" style="17" customWidth="1"/>
    <col min="24" max="28" width="12.8984375" style="16" customWidth="1"/>
    <col min="29" max="29" width="1.8984375" style="16" customWidth="1"/>
    <col min="30" max="30" width="10.8984375" style="16" customWidth="1"/>
    <col min="31" max="31" width="1.8984375" style="16" customWidth="1"/>
    <col min="32" max="32" width="12.8984375" style="16" customWidth="1"/>
    <col min="33" max="33" width="10.8984375" style="16" customWidth="1"/>
    <col min="34" max="34" width="14.8984375" style="16" customWidth="1"/>
    <col min="35" max="38" width="10.8984375" style="16" customWidth="1"/>
    <col min="39" max="39" width="13.8984375" style="16" customWidth="1"/>
    <col min="40" max="40" width="16.8984375" style="16" customWidth="1"/>
    <col min="41" max="41" width="1.8984375" style="16" customWidth="1"/>
    <col min="42" max="42" width="10.8984375" style="16" customWidth="1"/>
    <col min="43" max="43" width="1.8984375" style="16" customWidth="1"/>
    <col min="44" max="48" width="10.8984375" style="16" customWidth="1"/>
    <col min="49" max="49" width="1.8984375" style="16" customWidth="1"/>
    <col min="50" max="50" width="10.8984375" style="16" customWidth="1"/>
    <col min="51" max="51" width="1.8984375" style="16" customWidth="1"/>
    <col min="52" max="52" width="15.8984375" style="16" customWidth="1"/>
    <col min="53" max="53" width="1.8984375" style="16" customWidth="1"/>
    <col min="54" max="55" width="10.8984375" style="16" customWidth="1"/>
    <col min="56" max="56" width="1.8984375" style="16" customWidth="1"/>
    <col min="57" max="57" width="60.8984375" style="16" customWidth="1"/>
    <col min="58" max="58" width="1.8984375" style="16" customWidth="1"/>
    <col min="59" max="60" width="50.8984375" style="16" customWidth="1"/>
    <col min="61" max="61" width="1.8984375" style="16" customWidth="1"/>
    <col min="62" max="62" width="13.8984375" style="16" customWidth="1"/>
    <col min="63" max="68" width="10.8984375" style="16" customWidth="1"/>
    <col min="69" max="69" width="11" style="16"/>
    <col min="70" max="70" width="14.8984375" style="7" customWidth="1"/>
    <col min="71" max="71" width="11.09765625" style="7" bestFit="1" customWidth="1"/>
    <col min="72" max="72" width="11.3984375" style="7" bestFit="1" customWidth="1"/>
    <col min="73" max="74" width="11.09765625" style="7" bestFit="1" customWidth="1"/>
    <col min="75" max="75" width="11" style="7"/>
    <col min="76" max="76" width="13.09765625" style="7" customWidth="1"/>
    <col min="77" max="77" width="11" style="7"/>
    <col min="78" max="80" width="15.59765625" style="7" customWidth="1"/>
    <col min="81" max="81" width="17.5" style="7" customWidth="1"/>
    <col min="82" max="82" width="18.3984375" style="7" customWidth="1"/>
    <col min="83" max="83" width="17.8984375" style="7" customWidth="1"/>
    <col min="84" max="16384" width="11" style="14"/>
  </cols>
  <sheetData>
    <row r="1" spans="2:84" s="7" customFormat="1" ht="16.2"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46" customFormat="1" ht="54.9" customHeight="1" thickBot="1">
      <c r="B4" s="1031" t="s">
        <v>14</v>
      </c>
      <c r="C4" s="48" t="s">
        <v>367</v>
      </c>
      <c r="D4" s="1027" t="s">
        <v>7</v>
      </c>
      <c r="E4" s="949"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R4" s="976" t="s">
        <v>310</v>
      </c>
      <c r="BS4" s="977"/>
      <c r="BT4" s="977"/>
      <c r="BU4" s="977"/>
      <c r="BV4" s="977"/>
      <c r="BW4" s="977"/>
      <c r="BX4" s="978"/>
      <c r="BY4" s="7"/>
      <c r="BZ4" s="7"/>
      <c r="CA4" s="7"/>
      <c r="CB4" s="7"/>
      <c r="CC4" s="7"/>
      <c r="CD4" s="7"/>
      <c r="CE4" s="7"/>
    </row>
    <row r="5" spans="2:84" s="39" customFormat="1" ht="42" customHeight="1" thickBot="1">
      <c r="B5" s="1032"/>
      <c r="C5" s="68" t="s">
        <v>295</v>
      </c>
      <c r="D5" s="1028"/>
      <c r="E5" s="950"/>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18" t="s">
        <v>311</v>
      </c>
      <c r="CA5" s="1020" t="s">
        <v>342</v>
      </c>
      <c r="CB5" s="1022" t="s">
        <v>343</v>
      </c>
      <c r="CC5" s="13"/>
      <c r="CD5" s="13"/>
      <c r="CE5" s="13"/>
    </row>
    <row r="6" spans="2:84" s="13" customFormat="1" ht="41.1" customHeight="1" thickBot="1">
      <c r="B6" s="1032"/>
      <c r="C6" s="64" t="s">
        <v>71</v>
      </c>
      <c r="D6" s="1029"/>
      <c r="E6" s="1030"/>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9"/>
      <c r="CA6" s="1021"/>
      <c r="CB6" s="1023"/>
      <c r="CC6" s="7"/>
      <c r="CD6" s="7"/>
      <c r="CE6" s="7"/>
    </row>
    <row r="7" spans="2:84" s="2" customFormat="1" ht="94.2" thickBot="1">
      <c r="B7" s="274" t="s">
        <v>429</v>
      </c>
      <c r="C7" s="252" t="s">
        <v>296</v>
      </c>
      <c r="D7" s="395" t="s">
        <v>191</v>
      </c>
      <c r="E7" s="256">
        <v>30</v>
      </c>
      <c r="F7" s="262">
        <v>0</v>
      </c>
      <c r="G7" s="259"/>
      <c r="H7" s="256">
        <f t="shared" ref="H7:H16" si="0">SUM(I7:M7)</f>
        <v>3</v>
      </c>
      <c r="I7" s="259"/>
      <c r="J7" s="269">
        <v>0</v>
      </c>
      <c r="K7" s="183">
        <v>3</v>
      </c>
      <c r="L7" s="270">
        <v>0</v>
      </c>
      <c r="M7" s="259"/>
      <c r="N7" s="256">
        <f t="shared" ref="N7:N16" si="1">SUM(O7:T7)</f>
        <v>96</v>
      </c>
      <c r="O7" s="259"/>
      <c r="P7" s="269">
        <v>96</v>
      </c>
      <c r="Q7" s="183">
        <v>0</v>
      </c>
      <c r="R7" s="183">
        <v>0</v>
      </c>
      <c r="S7" s="270">
        <v>0</v>
      </c>
      <c r="T7" s="259"/>
      <c r="U7" s="256">
        <f t="shared" ref="U7:U16" si="2">SUM(V7:AC7)</f>
        <v>24</v>
      </c>
      <c r="V7" s="259"/>
      <c r="W7" s="269">
        <v>0</v>
      </c>
      <c r="X7" s="183">
        <v>0</v>
      </c>
      <c r="Y7" s="183">
        <v>0</v>
      </c>
      <c r="Z7" s="183">
        <v>24</v>
      </c>
      <c r="AA7" s="183">
        <v>0</v>
      </c>
      <c r="AB7" s="270">
        <v>0</v>
      </c>
      <c r="AC7" s="259"/>
      <c r="AD7" s="276">
        <f t="shared" ref="AD7:AD16" si="3">SUM(AE7:AO7)</f>
        <v>48</v>
      </c>
      <c r="AE7" s="259"/>
      <c r="AF7" s="269">
        <v>0</v>
      </c>
      <c r="AG7" s="183">
        <v>0</v>
      </c>
      <c r="AH7" s="183">
        <v>0</v>
      </c>
      <c r="AI7" s="183">
        <v>24</v>
      </c>
      <c r="AJ7" s="183">
        <v>24</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75">
        <v>0.25</v>
      </c>
      <c r="BC7" s="569">
        <v>0</v>
      </c>
      <c r="BD7" s="259"/>
      <c r="BE7" s="445"/>
      <c r="BF7" s="284" t="s">
        <v>22</v>
      </c>
      <c r="BG7" s="441" t="s">
        <v>236</v>
      </c>
      <c r="BH7" s="265" t="s">
        <v>237</v>
      </c>
      <c r="BI7" s="259"/>
      <c r="BJ7" s="192">
        <f t="shared" ref="BJ7:BJ16" si="5">F7</f>
        <v>0</v>
      </c>
      <c r="BK7" s="42">
        <f t="shared" ref="BK7:BK16" si="6">H7</f>
        <v>3</v>
      </c>
      <c r="BL7" s="42">
        <f t="shared" ref="BL7:BL16" si="7">N7</f>
        <v>96</v>
      </c>
      <c r="BM7" s="42">
        <f t="shared" ref="BM7:BM16" si="8">U7</f>
        <v>24</v>
      </c>
      <c r="BN7" s="42">
        <f t="shared" ref="BN7:BN16" si="9">AD7</f>
        <v>48</v>
      </c>
      <c r="BO7" s="42">
        <f t="shared" ref="BO7:BO16" si="10">AP7</f>
        <v>0</v>
      </c>
      <c r="BP7" s="43">
        <f t="shared" ref="BP7:BP16" si="11">AX7</f>
        <v>0</v>
      </c>
      <c r="BQ7" s="182"/>
      <c r="BR7" s="539">
        <f t="shared" ref="BR7:BR16" si="12">F7*BR$6</f>
        <v>0</v>
      </c>
      <c r="BS7" s="540">
        <f t="shared" ref="BS7:BS16" si="13">H7*BS$6</f>
        <v>364.5</v>
      </c>
      <c r="BT7" s="540">
        <f t="shared" ref="BT7:BT16" si="14">N7*BT$6</f>
        <v>10012.799999999999</v>
      </c>
      <c r="BU7" s="540">
        <f t="shared" ref="BU7:BU16" si="15">U7*BU$6</f>
        <v>1946.3999999999999</v>
      </c>
      <c r="BV7" s="540">
        <f t="shared" ref="BV7:BV16" si="16">AD7*BV$6</f>
        <v>3892.7999999999997</v>
      </c>
      <c r="BW7" s="540">
        <f t="shared" ref="BW7:BW16" si="17">AP7*BW$6</f>
        <v>0</v>
      </c>
      <c r="BX7" s="541">
        <f t="shared" ref="BX7:BX16" si="18">AX7*BX$6</f>
        <v>0</v>
      </c>
      <c r="BY7" s="7"/>
      <c r="BZ7" s="539">
        <f>SUM(BR7:BX7)</f>
        <v>16216.499999999998</v>
      </c>
      <c r="CA7" s="542">
        <f>BZ7*(1+BB7)</f>
        <v>20270.624999999996</v>
      </c>
      <c r="CB7" s="541">
        <f t="shared" ref="CB7:CB16" si="19">AZ7*(1+BC7)</f>
        <v>0</v>
      </c>
      <c r="CC7" s="7"/>
      <c r="CD7" s="7"/>
      <c r="CE7" s="7"/>
    </row>
    <row r="8" spans="2:84" s="2" customFormat="1" ht="140.4">
      <c r="B8" s="275" t="s">
        <v>430</v>
      </c>
      <c r="C8" s="253" t="s">
        <v>297</v>
      </c>
      <c r="D8" s="395" t="s">
        <v>222</v>
      </c>
      <c r="E8" s="257">
        <v>30</v>
      </c>
      <c r="F8" s="263">
        <v>0</v>
      </c>
      <c r="G8" s="202"/>
      <c r="H8" s="257">
        <f t="shared" si="0"/>
        <v>0</v>
      </c>
      <c r="I8" s="202"/>
      <c r="J8" s="266">
        <v>0</v>
      </c>
      <c r="K8" s="184">
        <v>0</v>
      </c>
      <c r="L8" s="268">
        <v>0</v>
      </c>
      <c r="M8" s="202"/>
      <c r="N8" s="257">
        <f t="shared" si="1"/>
        <v>96</v>
      </c>
      <c r="O8" s="202"/>
      <c r="P8" s="266">
        <v>96</v>
      </c>
      <c r="Q8" s="184">
        <v>0</v>
      </c>
      <c r="R8" s="184">
        <v>0</v>
      </c>
      <c r="S8" s="268">
        <v>0</v>
      </c>
      <c r="T8" s="202"/>
      <c r="U8" s="257">
        <f t="shared" si="2"/>
        <v>60</v>
      </c>
      <c r="V8" s="202"/>
      <c r="W8" s="266">
        <v>0</v>
      </c>
      <c r="X8" s="184">
        <v>0</v>
      </c>
      <c r="Y8" s="184">
        <v>0</v>
      </c>
      <c r="Z8" s="184">
        <v>60</v>
      </c>
      <c r="AA8" s="184">
        <v>0</v>
      </c>
      <c r="AB8" s="268">
        <v>0</v>
      </c>
      <c r="AC8" s="202"/>
      <c r="AD8" s="277">
        <f t="shared" si="3"/>
        <v>0</v>
      </c>
      <c r="AE8" s="202"/>
      <c r="AF8" s="266">
        <v>0</v>
      </c>
      <c r="AG8" s="184">
        <v>0</v>
      </c>
      <c r="AH8" s="184">
        <v>0</v>
      </c>
      <c r="AI8" s="184">
        <v>0</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74">
        <v>0.25</v>
      </c>
      <c r="BC8" s="565">
        <v>0</v>
      </c>
      <c r="BD8" s="202"/>
      <c r="BE8" s="443"/>
      <c r="BF8" s="282" t="s">
        <v>22</v>
      </c>
      <c r="BG8" s="442" t="s">
        <v>236</v>
      </c>
      <c r="BH8" s="267" t="s">
        <v>237</v>
      </c>
      <c r="BI8" s="202"/>
      <c r="BJ8" s="193">
        <f t="shared" si="5"/>
        <v>0</v>
      </c>
      <c r="BK8" s="41">
        <f t="shared" si="6"/>
        <v>0</v>
      </c>
      <c r="BL8" s="41">
        <f t="shared" si="7"/>
        <v>96</v>
      </c>
      <c r="BM8" s="41">
        <f t="shared" si="8"/>
        <v>60</v>
      </c>
      <c r="BN8" s="41">
        <f t="shared" si="9"/>
        <v>0</v>
      </c>
      <c r="BO8" s="41">
        <f t="shared" si="10"/>
        <v>0</v>
      </c>
      <c r="BP8" s="44">
        <f t="shared" si="11"/>
        <v>0</v>
      </c>
      <c r="BR8" s="543">
        <f t="shared" si="12"/>
        <v>0</v>
      </c>
      <c r="BS8" s="544">
        <f t="shared" si="13"/>
        <v>0</v>
      </c>
      <c r="BT8" s="544">
        <f t="shared" si="14"/>
        <v>10012.799999999999</v>
      </c>
      <c r="BU8" s="544">
        <f t="shared" si="15"/>
        <v>4866</v>
      </c>
      <c r="BV8" s="544">
        <f t="shared" si="16"/>
        <v>0</v>
      </c>
      <c r="BW8" s="544">
        <f t="shared" si="17"/>
        <v>0</v>
      </c>
      <c r="BX8" s="545">
        <f t="shared" si="18"/>
        <v>0</v>
      </c>
      <c r="BY8" s="7"/>
      <c r="BZ8" s="543">
        <f t="shared" ref="BZ8:BZ16" si="20">SUM(BR8:BX8)</f>
        <v>14878.8</v>
      </c>
      <c r="CA8" s="546">
        <f t="shared" ref="CA8:CA16" si="21">BZ8*(1+BB8)</f>
        <v>18598.5</v>
      </c>
      <c r="CB8" s="545">
        <f t="shared" si="19"/>
        <v>0</v>
      </c>
      <c r="CC8" s="7"/>
      <c r="CD8" s="7"/>
      <c r="CE8" s="7"/>
    </row>
    <row r="9" spans="2:84" s="2" customFormat="1" ht="109.2">
      <c r="B9" s="708" t="s">
        <v>431</v>
      </c>
      <c r="C9" s="253" t="s">
        <v>298</v>
      </c>
      <c r="D9" s="396" t="s">
        <v>223</v>
      </c>
      <c r="E9" s="257">
        <v>10</v>
      </c>
      <c r="F9" s="263">
        <v>0</v>
      </c>
      <c r="G9" s="202"/>
      <c r="H9" s="257">
        <f t="shared" si="0"/>
        <v>0</v>
      </c>
      <c r="I9" s="202"/>
      <c r="J9" s="266">
        <v>0</v>
      </c>
      <c r="K9" s="184">
        <v>0</v>
      </c>
      <c r="L9" s="268">
        <v>0</v>
      </c>
      <c r="M9" s="202"/>
      <c r="N9" s="257">
        <f t="shared" si="1"/>
        <v>32</v>
      </c>
      <c r="O9" s="202"/>
      <c r="P9" s="266">
        <v>32</v>
      </c>
      <c r="Q9" s="184">
        <v>0</v>
      </c>
      <c r="R9" s="184">
        <v>0</v>
      </c>
      <c r="S9" s="268">
        <v>0</v>
      </c>
      <c r="T9" s="202"/>
      <c r="U9" s="257">
        <f t="shared" si="2"/>
        <v>8</v>
      </c>
      <c r="V9" s="202"/>
      <c r="W9" s="266">
        <v>0</v>
      </c>
      <c r="X9" s="184">
        <v>0</v>
      </c>
      <c r="Y9" s="184">
        <v>0</v>
      </c>
      <c r="Z9" s="184">
        <v>8</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74">
        <v>0.25</v>
      </c>
      <c r="BC9" s="565">
        <v>0</v>
      </c>
      <c r="BD9" s="202"/>
      <c r="BE9" s="443"/>
      <c r="BF9" s="282" t="s">
        <v>22</v>
      </c>
      <c r="BG9" s="442" t="s">
        <v>236</v>
      </c>
      <c r="BH9" s="267" t="s">
        <v>237</v>
      </c>
      <c r="BI9" s="202"/>
      <c r="BJ9" s="193">
        <f t="shared" si="5"/>
        <v>0</v>
      </c>
      <c r="BK9" s="41">
        <f t="shared" si="6"/>
        <v>0</v>
      </c>
      <c r="BL9" s="41">
        <f t="shared" si="7"/>
        <v>32</v>
      </c>
      <c r="BM9" s="41">
        <f t="shared" si="8"/>
        <v>8</v>
      </c>
      <c r="BN9" s="41">
        <f t="shared" si="9"/>
        <v>0</v>
      </c>
      <c r="BO9" s="41">
        <f t="shared" si="10"/>
        <v>0</v>
      </c>
      <c r="BP9" s="44">
        <f t="shared" si="11"/>
        <v>0</v>
      </c>
      <c r="BR9" s="543">
        <f t="shared" si="12"/>
        <v>0</v>
      </c>
      <c r="BS9" s="544">
        <f t="shared" si="13"/>
        <v>0</v>
      </c>
      <c r="BT9" s="544">
        <f t="shared" si="14"/>
        <v>3337.6</v>
      </c>
      <c r="BU9" s="544">
        <f t="shared" si="15"/>
        <v>648.79999999999995</v>
      </c>
      <c r="BV9" s="544">
        <f t="shared" si="16"/>
        <v>0</v>
      </c>
      <c r="BW9" s="544">
        <f t="shared" si="17"/>
        <v>0</v>
      </c>
      <c r="BX9" s="545">
        <f t="shared" si="18"/>
        <v>0</v>
      </c>
      <c r="BY9" s="7"/>
      <c r="BZ9" s="543">
        <f t="shared" si="20"/>
        <v>3986.3999999999996</v>
      </c>
      <c r="CA9" s="546">
        <f t="shared" si="21"/>
        <v>4983</v>
      </c>
      <c r="CB9" s="545">
        <f t="shared" si="19"/>
        <v>0</v>
      </c>
      <c r="CC9" s="7"/>
      <c r="CD9" s="7"/>
      <c r="CE9" s="7"/>
    </row>
    <row r="10" spans="2:84" s="2" customFormat="1" ht="109.2">
      <c r="B10" s="275" t="s">
        <v>432</v>
      </c>
      <c r="C10" s="253" t="s">
        <v>299</v>
      </c>
      <c r="D10" s="308" t="s">
        <v>224</v>
      </c>
      <c r="E10" s="257">
        <v>10</v>
      </c>
      <c r="F10" s="263">
        <v>0</v>
      </c>
      <c r="G10" s="202"/>
      <c r="H10" s="257">
        <f t="shared" si="0"/>
        <v>0</v>
      </c>
      <c r="I10" s="202"/>
      <c r="J10" s="266">
        <v>0</v>
      </c>
      <c r="K10" s="184">
        <v>0</v>
      </c>
      <c r="L10" s="268">
        <v>0</v>
      </c>
      <c r="M10" s="202"/>
      <c r="N10" s="257">
        <f t="shared" si="1"/>
        <v>32</v>
      </c>
      <c r="O10" s="202"/>
      <c r="P10" s="266">
        <v>32</v>
      </c>
      <c r="Q10" s="184">
        <v>0</v>
      </c>
      <c r="R10" s="184">
        <v>0</v>
      </c>
      <c r="S10" s="268">
        <v>0</v>
      </c>
      <c r="T10" s="202"/>
      <c r="U10" s="257">
        <f t="shared" si="2"/>
        <v>8</v>
      </c>
      <c r="V10" s="202"/>
      <c r="W10" s="266">
        <v>0</v>
      </c>
      <c r="X10" s="184">
        <v>0</v>
      </c>
      <c r="Y10" s="184">
        <v>0</v>
      </c>
      <c r="Z10" s="184">
        <v>8</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74">
        <v>0.25</v>
      </c>
      <c r="BC10" s="565">
        <v>0</v>
      </c>
      <c r="BD10" s="202"/>
      <c r="BE10" s="443"/>
      <c r="BF10" s="282" t="s">
        <v>22</v>
      </c>
      <c r="BG10" s="442" t="s">
        <v>236</v>
      </c>
      <c r="BH10" s="267" t="s">
        <v>237</v>
      </c>
      <c r="BI10" s="202"/>
      <c r="BJ10" s="193">
        <f t="shared" si="5"/>
        <v>0</v>
      </c>
      <c r="BK10" s="41">
        <f t="shared" si="6"/>
        <v>0</v>
      </c>
      <c r="BL10" s="41">
        <f t="shared" si="7"/>
        <v>32</v>
      </c>
      <c r="BM10" s="41">
        <f t="shared" si="8"/>
        <v>8</v>
      </c>
      <c r="BN10" s="41">
        <f t="shared" si="9"/>
        <v>0</v>
      </c>
      <c r="BO10" s="41">
        <f t="shared" si="10"/>
        <v>0</v>
      </c>
      <c r="BP10" s="44">
        <f t="shared" si="11"/>
        <v>0</v>
      </c>
      <c r="BR10" s="543">
        <f t="shared" si="12"/>
        <v>0</v>
      </c>
      <c r="BS10" s="544">
        <f t="shared" si="13"/>
        <v>0</v>
      </c>
      <c r="BT10" s="544">
        <f t="shared" si="14"/>
        <v>3337.6</v>
      </c>
      <c r="BU10" s="544">
        <f t="shared" si="15"/>
        <v>648.79999999999995</v>
      </c>
      <c r="BV10" s="544">
        <f t="shared" si="16"/>
        <v>0</v>
      </c>
      <c r="BW10" s="544">
        <f t="shared" si="17"/>
        <v>0</v>
      </c>
      <c r="BX10" s="545">
        <f t="shared" si="18"/>
        <v>0</v>
      </c>
      <c r="BY10" s="7"/>
      <c r="BZ10" s="543">
        <f t="shared" si="20"/>
        <v>3986.3999999999996</v>
      </c>
      <c r="CA10" s="546">
        <f t="shared" si="21"/>
        <v>4983</v>
      </c>
      <c r="CB10" s="545">
        <f t="shared" si="19"/>
        <v>0</v>
      </c>
      <c r="CC10" s="7"/>
      <c r="CD10" s="7"/>
      <c r="CE10" s="7"/>
    </row>
    <row r="11" spans="2:84" s="2" customFormat="1" ht="46.8">
      <c r="B11" s="275" t="s">
        <v>433</v>
      </c>
      <c r="C11" s="253" t="s">
        <v>300</v>
      </c>
      <c r="D11" s="390" t="s">
        <v>6</v>
      </c>
      <c r="E11" s="257">
        <v>0</v>
      </c>
      <c r="F11" s="263">
        <v>0</v>
      </c>
      <c r="G11" s="202"/>
      <c r="H11" s="257">
        <f t="shared" si="0"/>
        <v>0</v>
      </c>
      <c r="I11" s="202"/>
      <c r="J11" s="266">
        <v>0</v>
      </c>
      <c r="K11" s="184">
        <v>0</v>
      </c>
      <c r="L11" s="268">
        <v>0</v>
      </c>
      <c r="M11" s="202"/>
      <c r="N11" s="257">
        <f t="shared" si="1"/>
        <v>0</v>
      </c>
      <c r="O11" s="202"/>
      <c r="P11" s="266">
        <v>0</v>
      </c>
      <c r="Q11" s="184">
        <v>0</v>
      </c>
      <c r="R11" s="184">
        <v>0</v>
      </c>
      <c r="S11" s="268">
        <v>0</v>
      </c>
      <c r="T11" s="202"/>
      <c r="U11" s="257">
        <f t="shared" si="2"/>
        <v>0</v>
      </c>
      <c r="V11" s="202"/>
      <c r="W11" s="266">
        <v>0</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v>
      </c>
      <c r="BC11" s="565">
        <v>0</v>
      </c>
      <c r="BD11" s="202"/>
      <c r="BE11" s="263" t="s">
        <v>22</v>
      </c>
      <c r="BF11" s="282" t="s">
        <v>22</v>
      </c>
      <c r="BG11" s="266" t="s">
        <v>294</v>
      </c>
      <c r="BH11" s="268" t="s">
        <v>294</v>
      </c>
      <c r="BI11" s="202"/>
      <c r="BJ11" s="285">
        <f t="shared" si="5"/>
        <v>0</v>
      </c>
      <c r="BK11" s="41">
        <f t="shared" si="6"/>
        <v>0</v>
      </c>
      <c r="BL11" s="41">
        <f t="shared" si="7"/>
        <v>0</v>
      </c>
      <c r="BM11" s="41">
        <f t="shared" si="8"/>
        <v>0</v>
      </c>
      <c r="BN11" s="41">
        <f t="shared" si="9"/>
        <v>0</v>
      </c>
      <c r="BO11" s="41">
        <f t="shared" si="10"/>
        <v>0</v>
      </c>
      <c r="BP11" s="44">
        <f t="shared" si="11"/>
        <v>0</v>
      </c>
      <c r="BR11" s="543">
        <f t="shared" si="12"/>
        <v>0</v>
      </c>
      <c r="BS11" s="544">
        <f t="shared" si="13"/>
        <v>0</v>
      </c>
      <c r="BT11" s="544">
        <f t="shared" si="14"/>
        <v>0</v>
      </c>
      <c r="BU11" s="544">
        <f t="shared" si="15"/>
        <v>0</v>
      </c>
      <c r="BV11" s="544">
        <f t="shared" si="16"/>
        <v>0</v>
      </c>
      <c r="BW11" s="544">
        <f t="shared" si="17"/>
        <v>0</v>
      </c>
      <c r="BX11" s="545">
        <f t="shared" si="18"/>
        <v>0</v>
      </c>
      <c r="BY11" s="7"/>
      <c r="BZ11" s="543">
        <f t="shared" si="20"/>
        <v>0</v>
      </c>
      <c r="CA11" s="546">
        <f t="shared" si="21"/>
        <v>0</v>
      </c>
      <c r="CB11" s="545">
        <f t="shared" si="19"/>
        <v>0</v>
      </c>
      <c r="CC11" s="7"/>
      <c r="CD11" s="7"/>
      <c r="CE11" s="7"/>
    </row>
    <row r="12" spans="2:84" s="189" customFormat="1" ht="109.2">
      <c r="B12" s="275" t="s">
        <v>434</v>
      </c>
      <c r="C12" s="254" t="s">
        <v>301</v>
      </c>
      <c r="D12" s="400" t="s">
        <v>225</v>
      </c>
      <c r="E12" s="257">
        <v>10</v>
      </c>
      <c r="F12" s="263">
        <v>0</v>
      </c>
      <c r="G12" s="202"/>
      <c r="H12" s="257">
        <f t="shared" si="0"/>
        <v>0</v>
      </c>
      <c r="I12" s="202"/>
      <c r="J12" s="266">
        <v>0</v>
      </c>
      <c r="K12" s="184">
        <v>0</v>
      </c>
      <c r="L12" s="268">
        <v>0</v>
      </c>
      <c r="M12" s="202"/>
      <c r="N12" s="257">
        <f t="shared" si="1"/>
        <v>16</v>
      </c>
      <c r="O12" s="202"/>
      <c r="P12" s="266">
        <v>16</v>
      </c>
      <c r="Q12" s="184">
        <v>0</v>
      </c>
      <c r="R12" s="184">
        <v>0</v>
      </c>
      <c r="S12" s="268">
        <v>0</v>
      </c>
      <c r="T12" s="202"/>
      <c r="U12" s="257">
        <f t="shared" si="2"/>
        <v>8</v>
      </c>
      <c r="V12" s="202"/>
      <c r="W12" s="266">
        <v>0</v>
      </c>
      <c r="X12" s="184">
        <v>0</v>
      </c>
      <c r="Y12" s="184">
        <v>0</v>
      </c>
      <c r="Z12" s="184">
        <v>8</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t="s">
        <v>22</v>
      </c>
      <c r="BG12" s="442" t="s">
        <v>236</v>
      </c>
      <c r="BH12" s="267" t="s">
        <v>237</v>
      </c>
      <c r="BI12" s="202"/>
      <c r="BJ12" s="285">
        <f t="shared" si="5"/>
        <v>0</v>
      </c>
      <c r="BK12" s="41">
        <f t="shared" si="6"/>
        <v>0</v>
      </c>
      <c r="BL12" s="41">
        <f t="shared" si="7"/>
        <v>16</v>
      </c>
      <c r="BM12" s="41">
        <f t="shared" si="8"/>
        <v>8</v>
      </c>
      <c r="BN12" s="41">
        <f t="shared" si="9"/>
        <v>0</v>
      </c>
      <c r="BO12" s="41">
        <f t="shared" si="10"/>
        <v>0</v>
      </c>
      <c r="BP12" s="44">
        <f t="shared" si="11"/>
        <v>0</v>
      </c>
      <c r="BR12" s="543">
        <f t="shared" si="12"/>
        <v>0</v>
      </c>
      <c r="BS12" s="544">
        <f t="shared" si="13"/>
        <v>0</v>
      </c>
      <c r="BT12" s="544">
        <f t="shared" si="14"/>
        <v>1668.8</v>
      </c>
      <c r="BU12" s="544">
        <f t="shared" si="15"/>
        <v>648.79999999999995</v>
      </c>
      <c r="BV12" s="544">
        <f t="shared" si="16"/>
        <v>0</v>
      </c>
      <c r="BW12" s="544">
        <f t="shared" si="17"/>
        <v>0</v>
      </c>
      <c r="BX12" s="545">
        <f t="shared" si="18"/>
        <v>0</v>
      </c>
      <c r="BY12" s="7"/>
      <c r="BZ12" s="543">
        <f t="shared" si="20"/>
        <v>2317.6</v>
      </c>
      <c r="CA12" s="546">
        <f t="shared" si="21"/>
        <v>2897</v>
      </c>
      <c r="CB12" s="545">
        <f t="shared" si="19"/>
        <v>0</v>
      </c>
      <c r="CC12" s="7"/>
      <c r="CD12" s="7"/>
      <c r="CE12" s="7"/>
    </row>
    <row r="13" spans="2:84" s="712" customFormat="1" ht="109.2">
      <c r="B13" s="709" t="s">
        <v>435</v>
      </c>
      <c r="C13" s="710" t="s">
        <v>302</v>
      </c>
      <c r="D13" s="714" t="s">
        <v>226</v>
      </c>
      <c r="E13" s="257">
        <v>30</v>
      </c>
      <c r="F13" s="263">
        <v>0</v>
      </c>
      <c r="G13" s="202"/>
      <c r="H13" s="257">
        <f t="shared" si="0"/>
        <v>0</v>
      </c>
      <c r="I13" s="202"/>
      <c r="J13" s="266">
        <v>0</v>
      </c>
      <c r="K13" s="184">
        <v>0</v>
      </c>
      <c r="L13" s="268">
        <v>0</v>
      </c>
      <c r="M13" s="202"/>
      <c r="N13" s="257">
        <f t="shared" si="1"/>
        <v>48</v>
      </c>
      <c r="O13" s="202"/>
      <c r="P13" s="266">
        <v>48</v>
      </c>
      <c r="Q13" s="184">
        <v>0</v>
      </c>
      <c r="R13" s="184">
        <v>0</v>
      </c>
      <c r="S13" s="268">
        <v>0</v>
      </c>
      <c r="T13" s="202"/>
      <c r="U13" s="257">
        <f t="shared" si="2"/>
        <v>24</v>
      </c>
      <c r="V13" s="202"/>
      <c r="W13" s="266">
        <v>0</v>
      </c>
      <c r="X13" s="184">
        <v>0</v>
      </c>
      <c r="Y13" s="184">
        <v>0</v>
      </c>
      <c r="Z13" s="184">
        <v>24</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t="s">
        <v>22</v>
      </c>
      <c r="BG13" s="442" t="s">
        <v>236</v>
      </c>
      <c r="BH13" s="267" t="s">
        <v>237</v>
      </c>
      <c r="BI13" s="202"/>
      <c r="BJ13" s="285">
        <f t="shared" si="5"/>
        <v>0</v>
      </c>
      <c r="BK13" s="41">
        <f t="shared" si="6"/>
        <v>0</v>
      </c>
      <c r="BL13" s="41">
        <f t="shared" si="7"/>
        <v>48</v>
      </c>
      <c r="BM13" s="41">
        <f t="shared" si="8"/>
        <v>24</v>
      </c>
      <c r="BN13" s="41">
        <f t="shared" si="9"/>
        <v>0</v>
      </c>
      <c r="BO13" s="41">
        <f t="shared" si="10"/>
        <v>0</v>
      </c>
      <c r="BP13" s="44">
        <f t="shared" si="11"/>
        <v>0</v>
      </c>
      <c r="BR13" s="543">
        <f t="shared" si="12"/>
        <v>0</v>
      </c>
      <c r="BS13" s="544">
        <f t="shared" si="13"/>
        <v>0</v>
      </c>
      <c r="BT13" s="544">
        <f t="shared" si="14"/>
        <v>5006.3999999999996</v>
      </c>
      <c r="BU13" s="544">
        <f t="shared" si="15"/>
        <v>1946.3999999999999</v>
      </c>
      <c r="BV13" s="544">
        <f t="shared" si="16"/>
        <v>0</v>
      </c>
      <c r="BW13" s="544">
        <f t="shared" si="17"/>
        <v>0</v>
      </c>
      <c r="BX13" s="545">
        <f t="shared" si="18"/>
        <v>0</v>
      </c>
      <c r="BY13" s="7"/>
      <c r="BZ13" s="543">
        <f t="shared" si="20"/>
        <v>6952.7999999999993</v>
      </c>
      <c r="CA13" s="546">
        <f t="shared" si="21"/>
        <v>8691</v>
      </c>
      <c r="CB13" s="545">
        <f t="shared" si="19"/>
        <v>0</v>
      </c>
      <c r="CC13" s="7"/>
      <c r="CD13" s="7"/>
      <c r="CE13" s="7"/>
    </row>
    <row r="14" spans="2:84" s="189" customFormat="1" ht="124.8">
      <c r="B14" s="275" t="s">
        <v>436</v>
      </c>
      <c r="C14" s="254" t="s">
        <v>303</v>
      </c>
      <c r="D14" s="399" t="s">
        <v>227</v>
      </c>
      <c r="E14" s="257">
        <v>60</v>
      </c>
      <c r="F14" s="263">
        <v>0</v>
      </c>
      <c r="G14" s="202"/>
      <c r="H14" s="257">
        <f t="shared" si="0"/>
        <v>0</v>
      </c>
      <c r="I14" s="202"/>
      <c r="J14" s="266">
        <v>0</v>
      </c>
      <c r="K14" s="184">
        <v>0</v>
      </c>
      <c r="L14" s="268">
        <v>0</v>
      </c>
      <c r="M14" s="202"/>
      <c r="N14" s="257">
        <f t="shared" si="1"/>
        <v>96</v>
      </c>
      <c r="O14" s="202"/>
      <c r="P14" s="266">
        <v>96</v>
      </c>
      <c r="Q14" s="184">
        <v>0</v>
      </c>
      <c r="R14" s="184">
        <v>0</v>
      </c>
      <c r="S14" s="268">
        <v>0</v>
      </c>
      <c r="T14" s="202"/>
      <c r="U14" s="257">
        <f t="shared" si="2"/>
        <v>0</v>
      </c>
      <c r="V14" s="202"/>
      <c r="W14" s="266">
        <v>0</v>
      </c>
      <c r="X14" s="184">
        <v>0</v>
      </c>
      <c r="Y14" s="184">
        <v>0</v>
      </c>
      <c r="Z14" s="184">
        <v>0</v>
      </c>
      <c r="AA14" s="184">
        <v>0</v>
      </c>
      <c r="AB14" s="268">
        <v>0</v>
      </c>
      <c r="AC14" s="202"/>
      <c r="AD14" s="277">
        <f t="shared" si="3"/>
        <v>48</v>
      </c>
      <c r="AE14" s="202"/>
      <c r="AF14" s="266">
        <v>0</v>
      </c>
      <c r="AG14" s="184">
        <v>0</v>
      </c>
      <c r="AH14" s="184">
        <v>0</v>
      </c>
      <c r="AI14" s="184">
        <v>24</v>
      </c>
      <c r="AJ14" s="184">
        <v>24</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32000</v>
      </c>
      <c r="BA14" s="282" t="s">
        <v>22</v>
      </c>
      <c r="BB14" s="574">
        <v>0.25</v>
      </c>
      <c r="BC14" s="565">
        <v>0.4</v>
      </c>
      <c r="BD14" s="202"/>
      <c r="BE14" s="387" t="s">
        <v>184</v>
      </c>
      <c r="BF14" s="282" t="s">
        <v>22</v>
      </c>
      <c r="BG14" s="442" t="s">
        <v>236</v>
      </c>
      <c r="BH14" s="267" t="s">
        <v>356</v>
      </c>
      <c r="BI14" s="202"/>
      <c r="BJ14" s="285">
        <f t="shared" si="5"/>
        <v>0</v>
      </c>
      <c r="BK14" s="41">
        <f t="shared" si="6"/>
        <v>0</v>
      </c>
      <c r="BL14" s="41">
        <f t="shared" si="7"/>
        <v>96</v>
      </c>
      <c r="BM14" s="41">
        <f t="shared" si="8"/>
        <v>0</v>
      </c>
      <c r="BN14" s="41">
        <f t="shared" si="9"/>
        <v>48</v>
      </c>
      <c r="BO14" s="41">
        <f t="shared" si="10"/>
        <v>0</v>
      </c>
      <c r="BP14" s="44">
        <f t="shared" si="11"/>
        <v>0</v>
      </c>
      <c r="BR14" s="543">
        <f t="shared" si="12"/>
        <v>0</v>
      </c>
      <c r="BS14" s="544">
        <f t="shared" si="13"/>
        <v>0</v>
      </c>
      <c r="BT14" s="544">
        <f t="shared" si="14"/>
        <v>10012.799999999999</v>
      </c>
      <c r="BU14" s="544">
        <f t="shared" si="15"/>
        <v>0</v>
      </c>
      <c r="BV14" s="544">
        <f t="shared" si="16"/>
        <v>3892.7999999999997</v>
      </c>
      <c r="BW14" s="544">
        <f t="shared" si="17"/>
        <v>0</v>
      </c>
      <c r="BX14" s="545">
        <f t="shared" si="18"/>
        <v>0</v>
      </c>
      <c r="BY14" s="7"/>
      <c r="BZ14" s="543">
        <f t="shared" si="20"/>
        <v>13905.599999999999</v>
      </c>
      <c r="CA14" s="546">
        <f t="shared" si="21"/>
        <v>17382</v>
      </c>
      <c r="CB14" s="545">
        <f t="shared" si="19"/>
        <v>44800</v>
      </c>
      <c r="CC14" s="7"/>
      <c r="CD14" s="7"/>
      <c r="CE14" s="7"/>
    </row>
    <row r="15" spans="2:84" s="189" customFormat="1" ht="124.8">
      <c r="B15" s="275" t="s">
        <v>437</v>
      </c>
      <c r="C15" s="254" t="s">
        <v>304</v>
      </c>
      <c r="D15" s="399" t="s">
        <v>228</v>
      </c>
      <c r="E15" s="257">
        <v>10</v>
      </c>
      <c r="F15" s="263">
        <v>0</v>
      </c>
      <c r="G15" s="202"/>
      <c r="H15" s="257">
        <f t="shared" si="0"/>
        <v>0</v>
      </c>
      <c r="I15" s="202"/>
      <c r="J15" s="266">
        <v>0</v>
      </c>
      <c r="K15" s="184">
        <v>0</v>
      </c>
      <c r="L15" s="268">
        <v>0</v>
      </c>
      <c r="M15" s="202"/>
      <c r="N15" s="257">
        <f t="shared" si="1"/>
        <v>16</v>
      </c>
      <c r="O15" s="202"/>
      <c r="P15" s="266">
        <v>16</v>
      </c>
      <c r="Q15" s="184">
        <v>0</v>
      </c>
      <c r="R15" s="184">
        <v>0</v>
      </c>
      <c r="S15" s="268">
        <v>0</v>
      </c>
      <c r="T15" s="202"/>
      <c r="U15" s="257">
        <f t="shared" si="2"/>
        <v>8</v>
      </c>
      <c r="V15" s="202"/>
      <c r="W15" s="266">
        <v>0</v>
      </c>
      <c r="X15" s="184">
        <v>0</v>
      </c>
      <c r="Y15" s="184">
        <v>0</v>
      </c>
      <c r="Z15" s="184">
        <v>8</v>
      </c>
      <c r="AA15" s="184">
        <v>0</v>
      </c>
      <c r="AB15" s="268">
        <v>0</v>
      </c>
      <c r="AC15" s="202"/>
      <c r="AD15" s="277">
        <f t="shared" si="3"/>
        <v>80</v>
      </c>
      <c r="AE15" s="202"/>
      <c r="AF15" s="266">
        <v>0</v>
      </c>
      <c r="AG15" s="184">
        <v>0</v>
      </c>
      <c r="AH15" s="184">
        <v>0</v>
      </c>
      <c r="AI15" s="184">
        <v>40</v>
      </c>
      <c r="AJ15" s="184">
        <v>40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t="s">
        <v>22</v>
      </c>
      <c r="BG15" s="442" t="s">
        <v>236</v>
      </c>
      <c r="BH15" s="267" t="s">
        <v>237</v>
      </c>
      <c r="BI15" s="202"/>
      <c r="BJ15" s="285">
        <f t="shared" si="5"/>
        <v>0</v>
      </c>
      <c r="BK15" s="41">
        <f t="shared" si="6"/>
        <v>0</v>
      </c>
      <c r="BL15" s="41">
        <f t="shared" si="7"/>
        <v>16</v>
      </c>
      <c r="BM15" s="41">
        <f t="shared" si="8"/>
        <v>8</v>
      </c>
      <c r="BN15" s="41">
        <f t="shared" si="9"/>
        <v>80</v>
      </c>
      <c r="BO15" s="41">
        <f t="shared" si="10"/>
        <v>0</v>
      </c>
      <c r="BP15" s="44">
        <f t="shared" si="11"/>
        <v>0</v>
      </c>
      <c r="BR15" s="543">
        <f t="shared" si="12"/>
        <v>0</v>
      </c>
      <c r="BS15" s="544">
        <f t="shared" si="13"/>
        <v>0</v>
      </c>
      <c r="BT15" s="544">
        <f t="shared" si="14"/>
        <v>1668.8</v>
      </c>
      <c r="BU15" s="544">
        <f t="shared" si="15"/>
        <v>648.79999999999995</v>
      </c>
      <c r="BV15" s="544">
        <f t="shared" si="16"/>
        <v>6488</v>
      </c>
      <c r="BW15" s="544">
        <f t="shared" si="17"/>
        <v>0</v>
      </c>
      <c r="BX15" s="545">
        <f t="shared" si="18"/>
        <v>0</v>
      </c>
      <c r="BY15" s="14"/>
      <c r="BZ15" s="543">
        <f t="shared" si="20"/>
        <v>8805.6</v>
      </c>
      <c r="CA15" s="546">
        <f t="shared" si="21"/>
        <v>11007</v>
      </c>
      <c r="CB15" s="545">
        <f t="shared" si="19"/>
        <v>0</v>
      </c>
      <c r="CC15" s="14"/>
      <c r="CD15" s="14"/>
      <c r="CE15" s="14"/>
    </row>
    <row r="16" spans="2:84" s="190" customFormat="1" ht="31.8" thickBot="1">
      <c r="B16" s="288" t="s">
        <v>438</v>
      </c>
      <c r="C16" s="255" t="s">
        <v>305</v>
      </c>
      <c r="D16" s="398" t="s">
        <v>6</v>
      </c>
      <c r="E16" s="258">
        <v>0</v>
      </c>
      <c r="F16" s="264">
        <v>0</v>
      </c>
      <c r="G16" s="260"/>
      <c r="H16" s="258">
        <f t="shared" si="0"/>
        <v>0</v>
      </c>
      <c r="I16" s="260"/>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v>
      </c>
      <c r="BC16" s="570">
        <v>0</v>
      </c>
      <c r="BD16" s="260"/>
      <c r="BE16" s="264" t="s">
        <v>22</v>
      </c>
      <c r="BF16" s="283" t="s">
        <v>22</v>
      </c>
      <c r="BG16" s="271" t="s">
        <v>294</v>
      </c>
      <c r="BH16" s="272" t="s">
        <v>294</v>
      </c>
      <c r="BI16" s="260"/>
      <c r="BJ16" s="286">
        <f t="shared" si="5"/>
        <v>0</v>
      </c>
      <c r="BK16" s="49">
        <f t="shared" si="6"/>
        <v>0</v>
      </c>
      <c r="BL16" s="49">
        <f t="shared" si="7"/>
        <v>0</v>
      </c>
      <c r="BM16" s="49">
        <f t="shared" si="8"/>
        <v>0</v>
      </c>
      <c r="BN16" s="49">
        <f t="shared" si="9"/>
        <v>0</v>
      </c>
      <c r="BO16" s="49">
        <f t="shared" si="10"/>
        <v>0</v>
      </c>
      <c r="BP16" s="50">
        <f t="shared" si="11"/>
        <v>0</v>
      </c>
      <c r="BR16" s="547">
        <f t="shared" si="12"/>
        <v>0</v>
      </c>
      <c r="BS16" s="548">
        <f t="shared" si="13"/>
        <v>0</v>
      </c>
      <c r="BT16" s="548">
        <f t="shared" si="14"/>
        <v>0</v>
      </c>
      <c r="BU16" s="548">
        <f t="shared" si="15"/>
        <v>0</v>
      </c>
      <c r="BV16" s="548">
        <f t="shared" si="16"/>
        <v>0</v>
      </c>
      <c r="BW16" s="548">
        <f t="shared" si="17"/>
        <v>0</v>
      </c>
      <c r="BX16" s="549">
        <f t="shared" si="18"/>
        <v>0</v>
      </c>
      <c r="BY16" s="14"/>
      <c r="BZ16" s="547">
        <f t="shared" si="20"/>
        <v>0</v>
      </c>
      <c r="CA16" s="550">
        <f t="shared" si="21"/>
        <v>0</v>
      </c>
      <c r="CB16" s="549">
        <f t="shared" si="19"/>
        <v>0</v>
      </c>
      <c r="CC16" s="14"/>
      <c r="CD16" s="14"/>
      <c r="CE16" s="14"/>
    </row>
    <row r="17" spans="2:83" ht="15" customHeight="1">
      <c r="T17" s="17"/>
      <c r="W17" s="16"/>
      <c r="BO17" s="14"/>
      <c r="BP17" s="14"/>
      <c r="BQ17" s="14"/>
    </row>
    <row r="18" spans="2:83" ht="16.2" thickBot="1">
      <c r="T18" s="17"/>
      <c r="W18" s="16"/>
      <c r="BO18" s="14"/>
      <c r="BP18" s="14"/>
      <c r="BQ18" s="14"/>
    </row>
    <row r="19" spans="2:83" s="7" customFormat="1" ht="45"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4" t="s">
        <v>335</v>
      </c>
      <c r="BI19" s="1011"/>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26.1"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5"/>
      <c r="BI20" s="1012"/>
      <c r="BJ20" s="173" t="s">
        <v>336</v>
      </c>
      <c r="BK20" s="174" t="s">
        <v>336</v>
      </c>
      <c r="BL20" s="174" t="s">
        <v>336</v>
      </c>
      <c r="BM20" s="174" t="s">
        <v>336</v>
      </c>
      <c r="BN20" s="174" t="s">
        <v>336</v>
      </c>
      <c r="BO20" s="174" t="s">
        <v>336</v>
      </c>
      <c r="BP20" s="175" t="s">
        <v>336</v>
      </c>
      <c r="BR20" s="1024" t="s">
        <v>337</v>
      </c>
      <c r="BS20" s="1025"/>
      <c r="BT20" s="1025"/>
      <c r="BU20" s="1025"/>
      <c r="BV20" s="1025"/>
      <c r="BW20" s="1025"/>
      <c r="BX20" s="1026"/>
      <c r="BY20" s="555"/>
      <c r="BZ20" s="556">
        <f>SUM(BZ7:BZ16)</f>
        <v>71049.7</v>
      </c>
      <c r="CA20" s="557">
        <f>SUM(CA7:CA16)</f>
        <v>88812.125</v>
      </c>
      <c r="CB20" s="557">
        <f>SUM(CB7:CB16)</f>
        <v>44800</v>
      </c>
      <c r="CC20" s="557">
        <f>SUM(AZ7:AZ16)</f>
        <v>32000</v>
      </c>
      <c r="CD20" s="558">
        <f>(CA20-BZ20)/BZ20</f>
        <v>0.25000000000000006</v>
      </c>
      <c r="CE20" s="559">
        <f>IF(CC20=0,0,(CB20-CC20)/CC20)</f>
        <v>0.4</v>
      </c>
    </row>
    <row r="21" spans="2:83" s="95" customFormat="1" ht="43.8" thickBot="1">
      <c r="B21" s="100" t="s">
        <v>81</v>
      </c>
      <c r="C21" s="101" t="s">
        <v>82</v>
      </c>
      <c r="D21" s="101" t="s">
        <v>83</v>
      </c>
      <c r="E21" s="102" t="s">
        <v>84</v>
      </c>
      <c r="F21" s="103"/>
      <c r="G21" s="103"/>
      <c r="H21" s="162" t="s">
        <v>88</v>
      </c>
      <c r="I21" s="102" t="s">
        <v>88</v>
      </c>
      <c r="J21" s="101" t="s">
        <v>89</v>
      </c>
      <c r="K21" s="104" t="s">
        <v>66</v>
      </c>
      <c r="L21" s="1009" t="s">
        <v>85</v>
      </c>
      <c r="M21" s="1010"/>
      <c r="N21" s="105" t="s">
        <v>86</v>
      </c>
      <c r="O21" s="105"/>
      <c r="P21" s="106" t="s">
        <v>339</v>
      </c>
      <c r="Q21" s="105" t="s">
        <v>351</v>
      </c>
      <c r="R21" s="106" t="s">
        <v>352</v>
      </c>
      <c r="S21" s="107" t="s">
        <v>66</v>
      </c>
      <c r="T21" s="107"/>
      <c r="U21" s="107" t="s">
        <v>339</v>
      </c>
      <c r="V21" s="108"/>
      <c r="W21" s="108" t="s">
        <v>353</v>
      </c>
      <c r="X21" s="108" t="s">
        <v>87</v>
      </c>
      <c r="Y21" s="109" t="s">
        <v>354</v>
      </c>
      <c r="Z21" s="110" t="s">
        <v>90</v>
      </c>
      <c r="BH21" s="1016"/>
      <c r="BI21" s="1013"/>
      <c r="BJ21" s="176">
        <f>SUM(BJ3:BJ16)</f>
        <v>0</v>
      </c>
      <c r="BK21" s="177">
        <f t="shared" ref="BK21:BP21" si="22">SUM(BK3:BK16)</f>
        <v>3</v>
      </c>
      <c r="BL21" s="177">
        <f t="shared" si="22"/>
        <v>432</v>
      </c>
      <c r="BM21" s="177">
        <f t="shared" si="22"/>
        <v>140</v>
      </c>
      <c r="BN21" s="177">
        <f t="shared" si="22"/>
        <v>176</v>
      </c>
      <c r="BO21" s="177">
        <f t="shared" si="22"/>
        <v>0</v>
      </c>
      <c r="BP21" s="178">
        <f t="shared" si="22"/>
        <v>0</v>
      </c>
      <c r="BR21" s="560">
        <f t="shared" ref="BR21:BX21" si="23">SUM(BR7:BR16)</f>
        <v>0</v>
      </c>
      <c r="BS21" s="561">
        <f t="shared" si="23"/>
        <v>364.5</v>
      </c>
      <c r="BT21" s="561">
        <f t="shared" si="23"/>
        <v>45057.599999999991</v>
      </c>
      <c r="BU21" s="561">
        <f t="shared" si="23"/>
        <v>11353.999999999998</v>
      </c>
      <c r="BV21" s="561">
        <f t="shared" si="23"/>
        <v>14273.599999999999</v>
      </c>
      <c r="BW21" s="561">
        <f t="shared" si="23"/>
        <v>0</v>
      </c>
      <c r="BX21" s="562">
        <f t="shared" si="23"/>
        <v>0</v>
      </c>
      <c r="BY21" s="555"/>
      <c r="BZ21" s="555"/>
      <c r="CA21" s="555"/>
      <c r="CB21" s="555"/>
      <c r="CC21" s="555"/>
      <c r="CD21" s="555"/>
      <c r="CE21" s="555"/>
    </row>
    <row r="22" spans="2:83" s="92" customFormat="1">
      <c r="B22" s="136"/>
      <c r="C22" s="137"/>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14.4">
      <c r="B23" s="125"/>
      <c r="C23" s="1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c r="B24" s="125"/>
      <c r="C24" s="143"/>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c r="B25" s="125"/>
      <c r="C25" s="143"/>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c r="B26" s="125"/>
      <c r="C26" s="143"/>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c r="B27" s="125"/>
      <c r="C27" s="143"/>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c r="B28" s="125"/>
      <c r="C28" s="143"/>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c r="B29" s="125"/>
      <c r="C29" s="143"/>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c r="B30" s="125"/>
      <c r="C30" s="143"/>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c r="B31" s="125"/>
      <c r="C31" s="143"/>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c r="B32" s="125"/>
      <c r="C32" s="143"/>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c r="B33" s="125"/>
      <c r="C33" s="143"/>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c r="B34" s="125"/>
      <c r="C34" s="143"/>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c r="B35" s="125"/>
      <c r="C35" s="143"/>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c r="B36" s="125"/>
      <c r="C36" s="143"/>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c r="B37" s="125"/>
      <c r="C37" s="143"/>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c r="B38" s="125"/>
      <c r="C38" s="143"/>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c r="B39" s="125"/>
      <c r="C39" s="143"/>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c r="B40" s="125"/>
      <c r="C40" s="148"/>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c r="B41" s="125"/>
      <c r="C41" s="148"/>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c r="B42" s="125"/>
      <c r="C42" s="126"/>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6.2" thickBot="1">
      <c r="B43" s="150"/>
      <c r="C43" s="151"/>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c r="B44" s="126"/>
      <c r="C44" s="126"/>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2"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43.8" thickBot="1">
      <c r="B48" s="100" t="s">
        <v>81</v>
      </c>
      <c r="C48" s="101" t="s">
        <v>82</v>
      </c>
      <c r="D48" s="101" t="s">
        <v>93</v>
      </c>
      <c r="E48" s="102" t="s">
        <v>95</v>
      </c>
      <c r="F48" s="103" t="s">
        <v>94</v>
      </c>
      <c r="G48" s="103"/>
      <c r="H48" s="162"/>
      <c r="I48" s="102" t="s">
        <v>88</v>
      </c>
      <c r="J48" s="105" t="s">
        <v>96</v>
      </c>
      <c r="K48" s="104" t="s">
        <v>66</v>
      </c>
      <c r="L48" s="1009" t="s">
        <v>85</v>
      </c>
      <c r="M48" s="1010"/>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c r="B49" s="111"/>
      <c r="C49" s="112"/>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4.4">
      <c r="B50" s="130"/>
      <c r="C50" s="127"/>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4.4">
      <c r="B51" s="130"/>
      <c r="C51" s="127"/>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4.4">
      <c r="B52" s="130"/>
      <c r="C52" s="127"/>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4.4">
      <c r="B53" s="130"/>
      <c r="C53" s="127"/>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4.4">
      <c r="B54" s="130"/>
      <c r="C54" s="127"/>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4.4">
      <c r="B55" s="130"/>
      <c r="C55" s="127"/>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4.4">
      <c r="B56" s="130"/>
      <c r="C56" s="127"/>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4.4">
      <c r="B57" s="130"/>
      <c r="C57" s="127"/>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4.4">
      <c r="B58" s="130"/>
      <c r="C58" s="127"/>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4.4">
      <c r="B59" s="130"/>
      <c r="C59" s="127"/>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4.4">
      <c r="B60" s="130"/>
      <c r="C60" s="127"/>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4.4">
      <c r="B61" s="130"/>
      <c r="C61" s="127"/>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4.4">
      <c r="B62" s="130"/>
      <c r="C62" s="127"/>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4.4">
      <c r="B63" s="130"/>
      <c r="C63" s="127"/>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4.4">
      <c r="B64" s="118"/>
      <c r="C64" s="9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c r="B65" s="118"/>
      <c r="C65" s="9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c r="B66" s="118"/>
      <c r="C66" s="9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6.2" thickBot="1">
      <c r="B67" s="119"/>
      <c r="C67" s="120"/>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c r="T71" s="17"/>
      <c r="W71" s="16"/>
      <c r="BO71" s="14"/>
      <c r="BP71" s="14"/>
      <c r="BQ71" s="14"/>
      <c r="BR71" s="16"/>
      <c r="BS71" s="14"/>
      <c r="BT71" s="14"/>
      <c r="BU71" s="14"/>
      <c r="BV71" s="14"/>
      <c r="BW71" s="14"/>
      <c r="BX71" s="14"/>
      <c r="BY71" s="14"/>
      <c r="BZ71" s="14"/>
      <c r="CA71" s="14"/>
      <c r="CB71" s="14"/>
      <c r="CC71" s="14"/>
      <c r="CD71" s="14"/>
      <c r="CE71" s="14"/>
    </row>
    <row r="72" spans="2:83">
      <c r="T72" s="17"/>
      <c r="W72" s="16"/>
      <c r="BO72" s="14"/>
      <c r="BP72" s="14"/>
      <c r="BQ72" s="14"/>
      <c r="BR72" s="16"/>
      <c r="BS72" s="14"/>
      <c r="BT72" s="14"/>
      <c r="BU72" s="14"/>
      <c r="BV72" s="14"/>
      <c r="BW72" s="14"/>
      <c r="BX72" s="14"/>
      <c r="BY72" s="14"/>
      <c r="BZ72" s="14"/>
      <c r="CA72" s="14"/>
      <c r="CB72" s="14"/>
      <c r="CC72" s="14"/>
      <c r="CD72" s="14"/>
      <c r="CE72" s="14"/>
    </row>
    <row r="73" spans="2:83">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33"/>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33"/>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33"/>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33"/>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33"/>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I75" r:id="rId1" display="Commercially Available" xr:uid="{00000000-0004-0000-1200-000000000000}"/>
    <hyperlink ref="I76" r:id="rId2" display="Commercially Available" xr:uid="{00000000-0004-0000-1200-000001000000}"/>
    <hyperlink ref="I77" r:id="rId3" display="Commercially Available" xr:uid="{00000000-0004-0000-1200-000002000000}"/>
    <hyperlink ref="B2" location="Navigation!A1" display="Return to Navigation Page" xr:uid="{00000000-0004-0000-1200-000003000000}"/>
    <hyperlink ref="C2" location="Navigation!A1" display="Navigation!A1" xr:uid="{00000000-0004-0000-12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35"/>
  <dimension ref="B1:CF225"/>
  <sheetViews>
    <sheetView zoomScale="60" zoomScaleNormal="60" workbookViewId="0">
      <pane xSplit="5" ySplit="6" topLeftCell="F7" activePane="bottomRight" state="frozenSplit"/>
      <selection pane="topRight" activeCell="F1" sqref="F1"/>
      <selection pane="bottomLeft" activeCell="A7" sqref="A7"/>
      <selection pane="bottomRight" activeCell="D14" sqref="D14"/>
    </sheetView>
  </sheetViews>
  <sheetFormatPr defaultColWidth="11" defaultRowHeight="15.6"/>
  <cols>
    <col min="1" max="1" width="1.5" style="14" customWidth="1"/>
    <col min="2" max="2" width="24.8984375" style="14" customWidth="1"/>
    <col min="3" max="3" width="42.8984375" style="14" customWidth="1"/>
    <col min="4" max="4" width="30.8984375" style="15" customWidth="1"/>
    <col min="5" max="5" width="10.8984375" style="16" customWidth="1"/>
    <col min="6" max="6" width="14.8984375" style="16" customWidth="1"/>
    <col min="7" max="7" width="1.8984375" style="16" customWidth="1"/>
    <col min="8" max="8" width="10.8984375" style="16" customWidth="1"/>
    <col min="9" max="9" width="1.8984375" style="16" customWidth="1"/>
    <col min="10" max="12" width="12.8984375" style="16" customWidth="1"/>
    <col min="13" max="13" width="1.8984375" style="16" customWidth="1"/>
    <col min="14" max="14" width="10.8984375" style="16" customWidth="1"/>
    <col min="15" max="15" width="1.8984375" style="16" customWidth="1"/>
    <col min="16" max="19" width="12.8984375" style="16" customWidth="1"/>
    <col min="20" max="20" width="1.8984375" style="16" customWidth="1"/>
    <col min="21" max="21" width="10.8984375" style="16" customWidth="1"/>
    <col min="22" max="22" width="1.8984375" style="16" customWidth="1"/>
    <col min="23" max="23" width="12.8984375" style="17" customWidth="1"/>
    <col min="24" max="28" width="12.8984375" style="16" customWidth="1"/>
    <col min="29" max="29" width="1.8984375" style="16" customWidth="1"/>
    <col min="30" max="30" width="10.8984375" style="16" customWidth="1"/>
    <col min="31" max="31" width="1.8984375" style="16" customWidth="1"/>
    <col min="32" max="32" width="12.8984375" style="16" customWidth="1"/>
    <col min="33" max="33" width="10.8984375" style="16" customWidth="1"/>
    <col min="34" max="34" width="14.8984375" style="16" customWidth="1"/>
    <col min="35" max="38" width="10.8984375" style="16" customWidth="1"/>
    <col min="39" max="39" width="13.8984375" style="16" customWidth="1"/>
    <col min="40" max="40" width="16.8984375" style="16" customWidth="1"/>
    <col min="41" max="41" width="1.8984375" style="16" customWidth="1"/>
    <col min="42" max="42" width="10.8984375" style="16" customWidth="1"/>
    <col min="43" max="43" width="1.8984375" style="16" customWidth="1"/>
    <col min="44" max="48" width="10.8984375" style="16" customWidth="1"/>
    <col min="49" max="49" width="1.8984375" style="16" customWidth="1"/>
    <col min="50" max="50" width="10.8984375" style="16" customWidth="1"/>
    <col min="51" max="51" width="1.8984375" style="16" customWidth="1"/>
    <col min="52" max="52" width="15.8984375" style="16" customWidth="1"/>
    <col min="53" max="53" width="1.8984375" style="16" customWidth="1"/>
    <col min="54" max="55" width="10.8984375" style="16" customWidth="1"/>
    <col min="56" max="56" width="1.8984375" style="16" customWidth="1"/>
    <col min="57" max="57" width="60.8984375" style="16" customWidth="1"/>
    <col min="58" max="58" width="1.8984375" style="16" customWidth="1"/>
    <col min="59" max="60" width="50.8984375" style="16" customWidth="1"/>
    <col min="61" max="61" width="1.8984375" style="16" customWidth="1"/>
    <col min="62" max="62" width="13.8984375" style="16" customWidth="1"/>
    <col min="63" max="68" width="10.8984375" style="16" customWidth="1"/>
    <col min="69" max="69" width="11" style="16"/>
    <col min="70" max="70" width="14.8984375" style="7" customWidth="1"/>
    <col min="71" max="71" width="11.09765625" style="7" bestFit="1" customWidth="1"/>
    <col min="72" max="72" width="11.3984375" style="7" bestFit="1" customWidth="1"/>
    <col min="73" max="74" width="11.09765625" style="7" bestFit="1" customWidth="1"/>
    <col min="75" max="75" width="11" style="7"/>
    <col min="76" max="76" width="13.09765625" style="7" customWidth="1"/>
    <col min="77" max="77" width="11" style="7"/>
    <col min="78" max="80" width="15.59765625" style="7" customWidth="1"/>
    <col min="81" max="81" width="17.5" style="7" customWidth="1"/>
    <col min="82" max="82" width="18.3984375" style="7" customWidth="1"/>
    <col min="83" max="83" width="17.8984375" style="7" customWidth="1"/>
    <col min="84" max="16384" width="11" style="14"/>
  </cols>
  <sheetData>
    <row r="1" spans="2:84" s="7" customFormat="1" ht="16.2" thickBot="1">
      <c r="B1" s="52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46" customFormat="1" ht="54.9" customHeight="1" thickBot="1">
      <c r="B4" s="1031" t="s">
        <v>14</v>
      </c>
      <c r="C4" s="715" t="s">
        <v>368</v>
      </c>
      <c r="D4" s="1027" t="s">
        <v>7</v>
      </c>
      <c r="E4" s="949" t="s">
        <v>65</v>
      </c>
      <c r="F4" s="949" t="s">
        <v>49</v>
      </c>
      <c r="G4" s="995"/>
      <c r="H4" s="946" t="s">
        <v>1</v>
      </c>
      <c r="I4" s="1001"/>
      <c r="J4" s="953" t="s">
        <v>321</v>
      </c>
      <c r="K4" s="954"/>
      <c r="L4" s="955"/>
      <c r="M4" s="1003"/>
      <c r="N4" s="946" t="s">
        <v>2</v>
      </c>
      <c r="O4" s="995"/>
      <c r="P4" s="937" t="s">
        <v>322</v>
      </c>
      <c r="Q4" s="938"/>
      <c r="R4" s="938"/>
      <c r="S4" s="939"/>
      <c r="T4" s="999"/>
      <c r="U4" s="946" t="s">
        <v>3</v>
      </c>
      <c r="V4" s="995"/>
      <c r="W4" s="937" t="s">
        <v>323</v>
      </c>
      <c r="X4" s="938"/>
      <c r="Y4" s="938"/>
      <c r="Z4" s="938"/>
      <c r="AA4" s="938"/>
      <c r="AB4" s="939"/>
      <c r="AC4" s="999"/>
      <c r="AD4" s="946" t="s">
        <v>4</v>
      </c>
      <c r="AE4" s="995"/>
      <c r="AF4" s="997" t="s">
        <v>324</v>
      </c>
      <c r="AG4" s="944"/>
      <c r="AH4" s="944"/>
      <c r="AI4" s="944"/>
      <c r="AJ4" s="944"/>
      <c r="AK4" s="944"/>
      <c r="AL4" s="944"/>
      <c r="AM4" s="944"/>
      <c r="AN4" s="998"/>
      <c r="AO4" s="999"/>
      <c r="AP4" s="946" t="s">
        <v>5</v>
      </c>
      <c r="AQ4" s="995"/>
      <c r="AR4" s="937" t="s">
        <v>325</v>
      </c>
      <c r="AS4" s="938"/>
      <c r="AT4" s="938"/>
      <c r="AU4" s="938"/>
      <c r="AV4" s="939"/>
      <c r="AW4" s="991"/>
      <c r="AX4" s="946" t="s">
        <v>63</v>
      </c>
      <c r="AY4" s="993"/>
      <c r="AZ4" s="962" t="s">
        <v>326</v>
      </c>
      <c r="BA4" s="993"/>
      <c r="BB4" s="979" t="s">
        <v>327</v>
      </c>
      <c r="BC4" s="962"/>
      <c r="BD4" s="703"/>
      <c r="BE4" s="981" t="s">
        <v>15</v>
      </c>
      <c r="BF4" s="702"/>
      <c r="BG4" s="983" t="s">
        <v>328</v>
      </c>
      <c r="BH4" s="985" t="s">
        <v>329</v>
      </c>
      <c r="BI4" s="987"/>
      <c r="BJ4" s="989" t="s">
        <v>330</v>
      </c>
      <c r="BK4" s="989"/>
      <c r="BL4" s="989"/>
      <c r="BM4" s="989"/>
      <c r="BN4" s="989"/>
      <c r="BO4" s="989"/>
      <c r="BP4" s="990"/>
      <c r="BR4" s="976" t="s">
        <v>310</v>
      </c>
      <c r="BS4" s="977"/>
      <c r="BT4" s="977"/>
      <c r="BU4" s="977"/>
      <c r="BV4" s="977"/>
      <c r="BW4" s="977"/>
      <c r="BX4" s="978"/>
      <c r="BY4" s="7"/>
      <c r="BZ4" s="7"/>
      <c r="CA4" s="7"/>
      <c r="CB4" s="7"/>
      <c r="CC4" s="7"/>
      <c r="CD4" s="7"/>
      <c r="CE4" s="7"/>
    </row>
    <row r="5" spans="2:84" s="39" customFormat="1" ht="42" customHeight="1" thickBot="1">
      <c r="B5" s="1032"/>
      <c r="C5" s="716" t="s">
        <v>306</v>
      </c>
      <c r="D5" s="1028"/>
      <c r="E5" s="950"/>
      <c r="F5" s="950"/>
      <c r="G5" s="996"/>
      <c r="H5" s="947"/>
      <c r="I5" s="1002"/>
      <c r="J5" s="535" t="s">
        <v>52</v>
      </c>
      <c r="K5" s="181" t="s">
        <v>48</v>
      </c>
      <c r="L5" s="534" t="s">
        <v>53</v>
      </c>
      <c r="M5" s="1004"/>
      <c r="N5" s="947"/>
      <c r="O5" s="996"/>
      <c r="P5" s="958" t="s">
        <v>51</v>
      </c>
      <c r="Q5" s="934" t="s">
        <v>106</v>
      </c>
      <c r="R5" s="934" t="s">
        <v>107</v>
      </c>
      <c r="S5" s="934" t="s">
        <v>108</v>
      </c>
      <c r="T5" s="1000"/>
      <c r="U5" s="947"/>
      <c r="V5" s="996"/>
      <c r="W5" s="958" t="s">
        <v>50</v>
      </c>
      <c r="X5" s="934" t="s">
        <v>102</v>
      </c>
      <c r="Y5" s="942" t="s">
        <v>331</v>
      </c>
      <c r="Z5" s="934" t="s">
        <v>103</v>
      </c>
      <c r="AA5" s="934" t="s">
        <v>104</v>
      </c>
      <c r="AB5" s="948" t="s">
        <v>109</v>
      </c>
      <c r="AC5" s="1000"/>
      <c r="AD5" s="947"/>
      <c r="AE5" s="996"/>
      <c r="AF5" s="979" t="s">
        <v>61</v>
      </c>
      <c r="AG5" s="942" t="s">
        <v>62</v>
      </c>
      <c r="AH5" s="942" t="s">
        <v>59</v>
      </c>
      <c r="AI5" s="942" t="s">
        <v>111</v>
      </c>
      <c r="AJ5" s="942" t="s">
        <v>105</v>
      </c>
      <c r="AK5" s="942" t="s">
        <v>60</v>
      </c>
      <c r="AL5" s="942" t="s">
        <v>112</v>
      </c>
      <c r="AM5" s="942" t="s">
        <v>110</v>
      </c>
      <c r="AN5" s="962" t="s">
        <v>64</v>
      </c>
      <c r="AO5" s="1000"/>
      <c r="AP5" s="947"/>
      <c r="AQ5" s="996"/>
      <c r="AR5" s="958" t="s">
        <v>54</v>
      </c>
      <c r="AS5" s="934" t="s">
        <v>55</v>
      </c>
      <c r="AT5" s="934" t="s">
        <v>56</v>
      </c>
      <c r="AU5" s="934" t="s">
        <v>57</v>
      </c>
      <c r="AV5" s="948" t="s">
        <v>58</v>
      </c>
      <c r="AW5" s="992"/>
      <c r="AX5" s="947"/>
      <c r="AY5" s="994"/>
      <c r="AZ5" s="948"/>
      <c r="BA5" s="994"/>
      <c r="BB5" s="980"/>
      <c r="BC5" s="963"/>
      <c r="BD5" s="531"/>
      <c r="BE5" s="982"/>
      <c r="BF5" s="47"/>
      <c r="BG5" s="984"/>
      <c r="BH5" s="986"/>
      <c r="BI5" s="988"/>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18" t="s">
        <v>311</v>
      </c>
      <c r="CA5" s="1020" t="s">
        <v>342</v>
      </c>
      <c r="CB5" s="1022" t="s">
        <v>343</v>
      </c>
      <c r="CC5" s="13"/>
      <c r="CD5" s="13"/>
      <c r="CE5" s="13"/>
    </row>
    <row r="6" spans="2:84" s="13" customFormat="1" ht="41.1" customHeight="1" thickBot="1">
      <c r="B6" s="1032"/>
      <c r="C6" s="717" t="s">
        <v>71</v>
      </c>
      <c r="D6" s="1029"/>
      <c r="E6" s="1030"/>
      <c r="F6" s="532" t="s">
        <v>332</v>
      </c>
      <c r="G6" s="996"/>
      <c r="H6" s="532" t="s">
        <v>332</v>
      </c>
      <c r="I6" s="1002"/>
      <c r="J6" s="532" t="s">
        <v>1</v>
      </c>
      <c r="K6" s="45" t="s">
        <v>1</v>
      </c>
      <c r="L6" s="533" t="s">
        <v>1</v>
      </c>
      <c r="M6" s="1004"/>
      <c r="N6" s="532" t="s">
        <v>332</v>
      </c>
      <c r="O6" s="996"/>
      <c r="P6" s="958"/>
      <c r="Q6" s="934"/>
      <c r="R6" s="934"/>
      <c r="S6" s="934"/>
      <c r="T6" s="1000"/>
      <c r="U6" s="532" t="s">
        <v>332</v>
      </c>
      <c r="V6" s="996"/>
      <c r="W6" s="958"/>
      <c r="X6" s="934"/>
      <c r="Y6" s="943"/>
      <c r="Z6" s="934"/>
      <c r="AA6" s="934"/>
      <c r="AB6" s="948"/>
      <c r="AC6" s="1000"/>
      <c r="AD6" s="532" t="s">
        <v>332</v>
      </c>
      <c r="AE6" s="996"/>
      <c r="AF6" s="958"/>
      <c r="AG6" s="934"/>
      <c r="AH6" s="934"/>
      <c r="AI6" s="934"/>
      <c r="AJ6" s="934"/>
      <c r="AK6" s="934"/>
      <c r="AL6" s="934"/>
      <c r="AM6" s="934"/>
      <c r="AN6" s="948"/>
      <c r="AO6" s="1000"/>
      <c r="AP6" s="532" t="s">
        <v>332</v>
      </c>
      <c r="AQ6" s="996"/>
      <c r="AR6" s="958"/>
      <c r="AS6" s="934"/>
      <c r="AT6" s="934"/>
      <c r="AU6" s="934"/>
      <c r="AV6" s="948"/>
      <c r="AW6" s="992"/>
      <c r="AX6" s="532" t="s">
        <v>332</v>
      </c>
      <c r="AY6" s="994"/>
      <c r="AZ6" s="948"/>
      <c r="BA6" s="994"/>
      <c r="BB6" s="532" t="s">
        <v>8</v>
      </c>
      <c r="BC6" s="533" t="s">
        <v>9</v>
      </c>
      <c r="BD6" s="531"/>
      <c r="BE6" s="982"/>
      <c r="BF6" s="47"/>
      <c r="BG6" s="984"/>
      <c r="BH6" s="986"/>
      <c r="BI6" s="988"/>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9"/>
      <c r="CA6" s="1021"/>
      <c r="CB6" s="1023"/>
      <c r="CC6" s="7"/>
      <c r="CD6" s="7"/>
      <c r="CE6" s="7"/>
    </row>
    <row r="7" spans="2:84" s="2" customFormat="1" ht="94.2" thickBot="1">
      <c r="B7" s="310" t="s">
        <v>439</v>
      </c>
      <c r="C7" s="718" t="s">
        <v>157</v>
      </c>
      <c r="D7" s="401" t="s">
        <v>192</v>
      </c>
      <c r="E7" s="256">
        <v>30</v>
      </c>
      <c r="F7" s="262">
        <v>0</v>
      </c>
      <c r="G7" s="259"/>
      <c r="H7" s="256">
        <f t="shared" ref="H7:H16" si="0">SUM(I7:M7)</f>
        <v>0</v>
      </c>
      <c r="I7" s="259"/>
      <c r="J7" s="269">
        <v>0</v>
      </c>
      <c r="K7" s="183">
        <v>0</v>
      </c>
      <c r="L7" s="270">
        <v>0</v>
      </c>
      <c r="M7" s="259"/>
      <c r="N7" s="256">
        <f t="shared" ref="N7:N16" si="1">SUM(O7:T7)</f>
        <v>120</v>
      </c>
      <c r="O7" s="259"/>
      <c r="P7" s="269">
        <v>120</v>
      </c>
      <c r="Q7" s="183">
        <v>0</v>
      </c>
      <c r="R7" s="183">
        <v>0</v>
      </c>
      <c r="S7" s="270">
        <v>0</v>
      </c>
      <c r="T7" s="259"/>
      <c r="U7" s="256">
        <f t="shared" ref="U7:U16" si="2">SUM(V7:AC7)</f>
        <v>24</v>
      </c>
      <c r="V7" s="259"/>
      <c r="W7" s="269">
        <v>0</v>
      </c>
      <c r="X7" s="183">
        <v>0</v>
      </c>
      <c r="Y7" s="183">
        <v>0</v>
      </c>
      <c r="Z7" s="183">
        <v>24</v>
      </c>
      <c r="AA7" s="183">
        <v>0</v>
      </c>
      <c r="AB7" s="270">
        <v>0</v>
      </c>
      <c r="AC7" s="259"/>
      <c r="AD7" s="276">
        <f t="shared" ref="AD7:AD16" si="3">SUM(AE7:AO7)</f>
        <v>48</v>
      </c>
      <c r="AE7" s="259"/>
      <c r="AF7" s="269">
        <v>0</v>
      </c>
      <c r="AG7" s="183">
        <v>0</v>
      </c>
      <c r="AH7" s="183">
        <v>0</v>
      </c>
      <c r="AI7" s="183">
        <v>48</v>
      </c>
      <c r="AJ7" s="183">
        <v>0</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75">
        <v>0.25</v>
      </c>
      <c r="BC7" s="569">
        <v>0</v>
      </c>
      <c r="BD7" s="259"/>
      <c r="BE7" s="445"/>
      <c r="BF7" s="284" t="s">
        <v>22</v>
      </c>
      <c r="BG7" s="441" t="s">
        <v>236</v>
      </c>
      <c r="BH7" s="265" t="s">
        <v>237</v>
      </c>
      <c r="BI7" s="259"/>
      <c r="BJ7" s="192">
        <f t="shared" ref="BJ7:BJ16" si="5">F7</f>
        <v>0</v>
      </c>
      <c r="BK7" s="42">
        <f t="shared" ref="BK7:BK16" si="6">H7</f>
        <v>0</v>
      </c>
      <c r="BL7" s="42">
        <f t="shared" ref="BL7:BL16" si="7">N7</f>
        <v>120</v>
      </c>
      <c r="BM7" s="42">
        <f t="shared" ref="BM7:BM16" si="8">U7</f>
        <v>24</v>
      </c>
      <c r="BN7" s="42">
        <f t="shared" ref="BN7:BN16" si="9">AD7</f>
        <v>48</v>
      </c>
      <c r="BO7" s="42">
        <f t="shared" ref="BO7:BO16" si="10">AP7</f>
        <v>0</v>
      </c>
      <c r="BP7" s="43">
        <f t="shared" ref="BP7:BP16" si="11">AX7</f>
        <v>0</v>
      </c>
      <c r="BQ7" s="182"/>
      <c r="BR7" s="539">
        <f t="shared" ref="BR7:BR16" si="12">F7*BR$6</f>
        <v>0</v>
      </c>
      <c r="BS7" s="540">
        <f t="shared" ref="BS7:BS16" si="13">H7*BS$6</f>
        <v>0</v>
      </c>
      <c r="BT7" s="540">
        <f t="shared" ref="BT7:BT16" si="14">N7*BT$6</f>
        <v>12516</v>
      </c>
      <c r="BU7" s="540">
        <f t="shared" ref="BU7:BU16" si="15">U7*BU$6</f>
        <v>1946.3999999999999</v>
      </c>
      <c r="BV7" s="540">
        <f t="shared" ref="BV7:BV16" si="16">AD7*BV$6</f>
        <v>3892.7999999999997</v>
      </c>
      <c r="BW7" s="540">
        <f t="shared" ref="BW7:BW16" si="17">AP7*BW$6</f>
        <v>0</v>
      </c>
      <c r="BX7" s="541">
        <f t="shared" ref="BX7:BX16" si="18">AX7*BX$6</f>
        <v>0</v>
      </c>
      <c r="BY7" s="7"/>
      <c r="BZ7" s="539">
        <f>SUM(BR7:BX7)</f>
        <v>18355.2</v>
      </c>
      <c r="CA7" s="542">
        <f>BZ7*(1+BB7)</f>
        <v>22944</v>
      </c>
      <c r="CB7" s="541">
        <f t="shared" ref="CB7:CB16" si="19">AZ7*(1+BC7)</f>
        <v>0</v>
      </c>
      <c r="CC7" s="7"/>
      <c r="CD7" s="7"/>
      <c r="CE7" s="7"/>
    </row>
    <row r="8" spans="2:84" s="2" customFormat="1" ht="109.2">
      <c r="B8" s="311" t="s">
        <v>440</v>
      </c>
      <c r="C8" s="710" t="s">
        <v>158</v>
      </c>
      <c r="D8" s="395" t="s">
        <v>229</v>
      </c>
      <c r="E8" s="257">
        <v>30</v>
      </c>
      <c r="F8" s="263">
        <v>0</v>
      </c>
      <c r="G8" s="202"/>
      <c r="H8" s="257">
        <f t="shared" si="0"/>
        <v>0</v>
      </c>
      <c r="I8" s="202"/>
      <c r="J8" s="266">
        <v>0</v>
      </c>
      <c r="K8" s="184">
        <v>0</v>
      </c>
      <c r="L8" s="268">
        <v>0</v>
      </c>
      <c r="M8" s="202"/>
      <c r="N8" s="257">
        <f t="shared" si="1"/>
        <v>48</v>
      </c>
      <c r="O8" s="202"/>
      <c r="P8" s="266">
        <v>48</v>
      </c>
      <c r="Q8" s="184">
        <v>0</v>
      </c>
      <c r="R8" s="184">
        <v>0</v>
      </c>
      <c r="S8" s="268">
        <v>0</v>
      </c>
      <c r="T8" s="202"/>
      <c r="U8" s="257">
        <f t="shared" si="2"/>
        <v>8</v>
      </c>
      <c r="V8" s="202"/>
      <c r="W8" s="266">
        <v>0</v>
      </c>
      <c r="X8" s="184">
        <v>0</v>
      </c>
      <c r="Y8" s="184">
        <v>0</v>
      </c>
      <c r="Z8" s="184">
        <v>8</v>
      </c>
      <c r="AA8" s="184">
        <v>0</v>
      </c>
      <c r="AB8" s="268">
        <v>0</v>
      </c>
      <c r="AC8" s="202"/>
      <c r="AD8" s="277">
        <f t="shared" si="3"/>
        <v>24</v>
      </c>
      <c r="AE8" s="202"/>
      <c r="AF8" s="704">
        <v>0</v>
      </c>
      <c r="AG8" s="184">
        <v>8</v>
      </c>
      <c r="AH8" s="184">
        <v>0</v>
      </c>
      <c r="AI8" s="184">
        <v>16</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74">
        <v>0.25</v>
      </c>
      <c r="BC8" s="565">
        <v>0</v>
      </c>
      <c r="BD8" s="202"/>
      <c r="BE8" s="443"/>
      <c r="BF8" s="282" t="s">
        <v>22</v>
      </c>
      <c r="BG8" s="442" t="s">
        <v>236</v>
      </c>
      <c r="BH8" s="267" t="s">
        <v>237</v>
      </c>
      <c r="BI8" s="202"/>
      <c r="BJ8" s="193">
        <f t="shared" si="5"/>
        <v>0</v>
      </c>
      <c r="BK8" s="41">
        <f t="shared" si="6"/>
        <v>0</v>
      </c>
      <c r="BL8" s="41">
        <f t="shared" si="7"/>
        <v>48</v>
      </c>
      <c r="BM8" s="41">
        <f t="shared" si="8"/>
        <v>8</v>
      </c>
      <c r="BN8" s="41">
        <f t="shared" si="9"/>
        <v>24</v>
      </c>
      <c r="BO8" s="41">
        <f t="shared" si="10"/>
        <v>0</v>
      </c>
      <c r="BP8" s="44">
        <f t="shared" si="11"/>
        <v>0</v>
      </c>
      <c r="BR8" s="543">
        <f t="shared" si="12"/>
        <v>0</v>
      </c>
      <c r="BS8" s="544">
        <f t="shared" si="13"/>
        <v>0</v>
      </c>
      <c r="BT8" s="544">
        <f t="shared" si="14"/>
        <v>5006.3999999999996</v>
      </c>
      <c r="BU8" s="544">
        <f t="shared" si="15"/>
        <v>648.79999999999995</v>
      </c>
      <c r="BV8" s="544">
        <f t="shared" si="16"/>
        <v>1946.3999999999999</v>
      </c>
      <c r="BW8" s="544">
        <f t="shared" si="17"/>
        <v>0</v>
      </c>
      <c r="BX8" s="545">
        <f t="shared" si="18"/>
        <v>0</v>
      </c>
      <c r="BY8" s="7"/>
      <c r="BZ8" s="543">
        <f t="shared" ref="BZ8:BZ16" si="20">SUM(BR8:BX8)</f>
        <v>7601.5999999999995</v>
      </c>
      <c r="CA8" s="546">
        <f t="shared" ref="CA8:CA16" si="21">BZ8*(1+BB8)</f>
        <v>9502</v>
      </c>
      <c r="CB8" s="545">
        <f t="shared" si="19"/>
        <v>0</v>
      </c>
      <c r="CC8" s="7"/>
      <c r="CD8" s="7"/>
      <c r="CE8" s="7"/>
    </row>
    <row r="9" spans="2:84" s="2" customFormat="1" ht="109.2">
      <c r="B9" s="275" t="s">
        <v>441</v>
      </c>
      <c r="C9" s="710" t="s">
        <v>159</v>
      </c>
      <c r="D9" s="396" t="s">
        <v>230</v>
      </c>
      <c r="E9" s="257">
        <v>10</v>
      </c>
      <c r="F9" s="263">
        <v>0</v>
      </c>
      <c r="G9" s="202"/>
      <c r="H9" s="257">
        <f t="shared" si="0"/>
        <v>0</v>
      </c>
      <c r="I9" s="202"/>
      <c r="J9" s="266">
        <v>0</v>
      </c>
      <c r="K9" s="184">
        <v>0</v>
      </c>
      <c r="L9" s="268">
        <v>0</v>
      </c>
      <c r="M9" s="202"/>
      <c r="N9" s="257">
        <f t="shared" si="1"/>
        <v>16</v>
      </c>
      <c r="O9" s="202"/>
      <c r="P9" s="266">
        <v>16</v>
      </c>
      <c r="Q9" s="184">
        <v>0</v>
      </c>
      <c r="R9" s="184">
        <v>0</v>
      </c>
      <c r="S9" s="268">
        <v>0</v>
      </c>
      <c r="T9" s="202"/>
      <c r="U9" s="257">
        <f t="shared" si="2"/>
        <v>8</v>
      </c>
      <c r="V9" s="202"/>
      <c r="W9" s="266">
        <v>0</v>
      </c>
      <c r="X9" s="184">
        <v>0</v>
      </c>
      <c r="Y9" s="184">
        <v>0</v>
      </c>
      <c r="Z9" s="184">
        <v>8</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74">
        <v>0.25</v>
      </c>
      <c r="BC9" s="565">
        <v>0</v>
      </c>
      <c r="BD9" s="202"/>
      <c r="BE9" s="443"/>
      <c r="BF9" s="282" t="s">
        <v>22</v>
      </c>
      <c r="BG9" s="442" t="s">
        <v>236</v>
      </c>
      <c r="BH9" s="267" t="s">
        <v>237</v>
      </c>
      <c r="BI9" s="202"/>
      <c r="BJ9" s="193">
        <f t="shared" si="5"/>
        <v>0</v>
      </c>
      <c r="BK9" s="41">
        <f t="shared" si="6"/>
        <v>0</v>
      </c>
      <c r="BL9" s="41">
        <f t="shared" si="7"/>
        <v>16</v>
      </c>
      <c r="BM9" s="41">
        <f t="shared" si="8"/>
        <v>8</v>
      </c>
      <c r="BN9" s="41">
        <f t="shared" si="9"/>
        <v>0</v>
      </c>
      <c r="BO9" s="41">
        <f t="shared" si="10"/>
        <v>0</v>
      </c>
      <c r="BP9" s="44">
        <f t="shared" si="11"/>
        <v>0</v>
      </c>
      <c r="BR9" s="543">
        <f t="shared" si="12"/>
        <v>0</v>
      </c>
      <c r="BS9" s="544">
        <f t="shared" si="13"/>
        <v>0</v>
      </c>
      <c r="BT9" s="544">
        <f t="shared" si="14"/>
        <v>1668.8</v>
      </c>
      <c r="BU9" s="544">
        <f t="shared" si="15"/>
        <v>648.79999999999995</v>
      </c>
      <c r="BV9" s="544">
        <f t="shared" si="16"/>
        <v>0</v>
      </c>
      <c r="BW9" s="544">
        <f t="shared" si="17"/>
        <v>0</v>
      </c>
      <c r="BX9" s="545">
        <f t="shared" si="18"/>
        <v>0</v>
      </c>
      <c r="BY9" s="7"/>
      <c r="BZ9" s="543">
        <f t="shared" si="20"/>
        <v>2317.6</v>
      </c>
      <c r="CA9" s="546">
        <f t="shared" si="21"/>
        <v>2897</v>
      </c>
      <c r="CB9" s="545">
        <f t="shared" si="19"/>
        <v>0</v>
      </c>
      <c r="CC9" s="7"/>
      <c r="CD9" s="7"/>
      <c r="CE9" s="7"/>
    </row>
    <row r="10" spans="2:84" s="2" customFormat="1" ht="109.2">
      <c r="B10" s="275" t="s">
        <v>442</v>
      </c>
      <c r="C10" s="710" t="s">
        <v>166</v>
      </c>
      <c r="D10" s="308" t="s">
        <v>231</v>
      </c>
      <c r="E10" s="257">
        <v>10</v>
      </c>
      <c r="F10" s="263">
        <v>0</v>
      </c>
      <c r="G10" s="202"/>
      <c r="H10" s="257">
        <f t="shared" si="0"/>
        <v>0</v>
      </c>
      <c r="I10" s="202"/>
      <c r="J10" s="266">
        <v>0</v>
      </c>
      <c r="K10" s="184">
        <v>0</v>
      </c>
      <c r="L10" s="268">
        <v>0</v>
      </c>
      <c r="M10" s="202"/>
      <c r="N10" s="257">
        <f t="shared" si="1"/>
        <v>16</v>
      </c>
      <c r="O10" s="202"/>
      <c r="P10" s="266">
        <v>16</v>
      </c>
      <c r="Q10" s="184">
        <v>0</v>
      </c>
      <c r="R10" s="184">
        <v>0</v>
      </c>
      <c r="S10" s="268">
        <v>0</v>
      </c>
      <c r="T10" s="202"/>
      <c r="U10" s="257">
        <f t="shared" si="2"/>
        <v>8</v>
      </c>
      <c r="V10" s="202"/>
      <c r="W10" s="266">
        <v>0</v>
      </c>
      <c r="X10" s="184">
        <v>0</v>
      </c>
      <c r="Y10" s="184">
        <v>0</v>
      </c>
      <c r="Z10" s="184">
        <v>8</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74">
        <v>0.25</v>
      </c>
      <c r="BC10" s="565">
        <v>0</v>
      </c>
      <c r="BD10" s="202"/>
      <c r="BE10" s="443"/>
      <c r="BF10" s="282" t="s">
        <v>22</v>
      </c>
      <c r="BG10" s="442" t="s">
        <v>236</v>
      </c>
      <c r="BH10" s="267" t="s">
        <v>237</v>
      </c>
      <c r="BI10" s="202"/>
      <c r="BJ10" s="193">
        <f t="shared" si="5"/>
        <v>0</v>
      </c>
      <c r="BK10" s="41">
        <f t="shared" si="6"/>
        <v>0</v>
      </c>
      <c r="BL10" s="41">
        <f t="shared" si="7"/>
        <v>16</v>
      </c>
      <c r="BM10" s="41">
        <f t="shared" si="8"/>
        <v>8</v>
      </c>
      <c r="BN10" s="41">
        <f t="shared" si="9"/>
        <v>0</v>
      </c>
      <c r="BO10" s="41">
        <f t="shared" si="10"/>
        <v>0</v>
      </c>
      <c r="BP10" s="44">
        <f t="shared" si="11"/>
        <v>0</v>
      </c>
      <c r="BR10" s="543">
        <f t="shared" si="12"/>
        <v>0</v>
      </c>
      <c r="BS10" s="544">
        <f t="shared" si="13"/>
        <v>0</v>
      </c>
      <c r="BT10" s="544">
        <f t="shared" si="14"/>
        <v>1668.8</v>
      </c>
      <c r="BU10" s="544">
        <f t="shared" si="15"/>
        <v>648.79999999999995</v>
      </c>
      <c r="BV10" s="544">
        <f t="shared" si="16"/>
        <v>0</v>
      </c>
      <c r="BW10" s="544">
        <f t="shared" si="17"/>
        <v>0</v>
      </c>
      <c r="BX10" s="545">
        <f t="shared" si="18"/>
        <v>0</v>
      </c>
      <c r="BY10" s="7"/>
      <c r="BZ10" s="543">
        <f t="shared" si="20"/>
        <v>2317.6</v>
      </c>
      <c r="CA10" s="546">
        <f t="shared" si="21"/>
        <v>2897</v>
      </c>
      <c r="CB10" s="545">
        <f t="shared" si="19"/>
        <v>0</v>
      </c>
      <c r="CC10" s="7"/>
      <c r="CD10" s="7"/>
      <c r="CE10" s="7"/>
    </row>
    <row r="11" spans="2:84" s="2" customFormat="1" ht="46.8">
      <c r="B11" s="275" t="s">
        <v>443</v>
      </c>
      <c r="C11" s="710" t="s">
        <v>160</v>
      </c>
      <c r="D11" s="390" t="s">
        <v>6</v>
      </c>
      <c r="E11" s="257">
        <v>0</v>
      </c>
      <c r="F11" s="263">
        <v>0</v>
      </c>
      <c r="G11" s="202"/>
      <c r="H11" s="257">
        <f t="shared" si="0"/>
        <v>0</v>
      </c>
      <c r="I11" s="202"/>
      <c r="J11" s="266">
        <v>0</v>
      </c>
      <c r="K11" s="184">
        <v>0</v>
      </c>
      <c r="L11" s="268">
        <v>0</v>
      </c>
      <c r="M11" s="202"/>
      <c r="N11" s="257">
        <f t="shared" si="1"/>
        <v>0</v>
      </c>
      <c r="O11" s="202"/>
      <c r="P11" s="266">
        <v>0</v>
      </c>
      <c r="Q11" s="184">
        <v>0</v>
      </c>
      <c r="R11" s="184">
        <v>0</v>
      </c>
      <c r="S11" s="268">
        <v>0</v>
      </c>
      <c r="T11" s="202"/>
      <c r="U11" s="257">
        <f t="shared" si="2"/>
        <v>0</v>
      </c>
      <c r="V11" s="202"/>
      <c r="W11" s="266">
        <v>0</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v>
      </c>
      <c r="BC11" s="565">
        <v>0</v>
      </c>
      <c r="BD11" s="202"/>
      <c r="BE11" s="263" t="s">
        <v>22</v>
      </c>
      <c r="BF11" s="282" t="s">
        <v>22</v>
      </c>
      <c r="BG11" s="266" t="s">
        <v>294</v>
      </c>
      <c r="BH11" s="268" t="s">
        <v>294</v>
      </c>
      <c r="BI11" s="202"/>
      <c r="BJ11" s="285">
        <f t="shared" si="5"/>
        <v>0</v>
      </c>
      <c r="BK11" s="41">
        <f t="shared" si="6"/>
        <v>0</v>
      </c>
      <c r="BL11" s="41">
        <f t="shared" si="7"/>
        <v>0</v>
      </c>
      <c r="BM11" s="41">
        <f t="shared" si="8"/>
        <v>0</v>
      </c>
      <c r="BN11" s="41">
        <f t="shared" si="9"/>
        <v>0</v>
      </c>
      <c r="BO11" s="41">
        <f t="shared" si="10"/>
        <v>0</v>
      </c>
      <c r="BP11" s="44">
        <f t="shared" si="11"/>
        <v>0</v>
      </c>
      <c r="BR11" s="543">
        <f t="shared" si="12"/>
        <v>0</v>
      </c>
      <c r="BS11" s="544">
        <f t="shared" si="13"/>
        <v>0</v>
      </c>
      <c r="BT11" s="544">
        <f t="shared" si="14"/>
        <v>0</v>
      </c>
      <c r="BU11" s="544">
        <f t="shared" si="15"/>
        <v>0</v>
      </c>
      <c r="BV11" s="544">
        <f t="shared" si="16"/>
        <v>0</v>
      </c>
      <c r="BW11" s="544">
        <f t="shared" si="17"/>
        <v>0</v>
      </c>
      <c r="BX11" s="545">
        <f t="shared" si="18"/>
        <v>0</v>
      </c>
      <c r="BY11" s="7"/>
      <c r="BZ11" s="543">
        <f t="shared" si="20"/>
        <v>0</v>
      </c>
      <c r="CA11" s="546">
        <f t="shared" si="21"/>
        <v>0</v>
      </c>
      <c r="CB11" s="545">
        <f t="shared" si="19"/>
        <v>0</v>
      </c>
      <c r="CC11" s="7"/>
      <c r="CD11" s="7"/>
      <c r="CE11" s="7"/>
    </row>
    <row r="12" spans="2:84" s="189" customFormat="1" ht="109.2">
      <c r="B12" s="275" t="s">
        <v>444</v>
      </c>
      <c r="C12" s="710" t="s">
        <v>161</v>
      </c>
      <c r="D12" s="400" t="s">
        <v>232</v>
      </c>
      <c r="E12" s="257">
        <v>30</v>
      </c>
      <c r="F12" s="263">
        <v>0</v>
      </c>
      <c r="G12" s="202"/>
      <c r="H12" s="257">
        <f t="shared" si="0"/>
        <v>0</v>
      </c>
      <c r="I12" s="202"/>
      <c r="J12" s="266">
        <v>0</v>
      </c>
      <c r="K12" s="184">
        <v>0</v>
      </c>
      <c r="L12" s="268">
        <v>0</v>
      </c>
      <c r="M12" s="202"/>
      <c r="N12" s="257">
        <f t="shared" si="1"/>
        <v>48</v>
      </c>
      <c r="O12" s="202"/>
      <c r="P12" s="266">
        <v>48</v>
      </c>
      <c r="Q12" s="184">
        <v>0</v>
      </c>
      <c r="R12" s="184">
        <v>0</v>
      </c>
      <c r="S12" s="268">
        <v>0</v>
      </c>
      <c r="T12" s="202"/>
      <c r="U12" s="257">
        <f t="shared" si="2"/>
        <v>24</v>
      </c>
      <c r="V12" s="202"/>
      <c r="W12" s="266">
        <v>0</v>
      </c>
      <c r="X12" s="184">
        <v>0</v>
      </c>
      <c r="Y12" s="184">
        <v>0</v>
      </c>
      <c r="Z12" s="184">
        <v>24</v>
      </c>
      <c r="AA12" s="184">
        <v>0</v>
      </c>
      <c r="AB12" s="268">
        <v>0</v>
      </c>
      <c r="AC12" s="202"/>
      <c r="AD12" s="277">
        <f t="shared" si="3"/>
        <v>48</v>
      </c>
      <c r="AE12" s="202"/>
      <c r="AF12" s="266">
        <v>0</v>
      </c>
      <c r="AG12" s="184">
        <v>0</v>
      </c>
      <c r="AH12" s="184">
        <v>0</v>
      </c>
      <c r="AI12" s="184">
        <v>48</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t="s">
        <v>22</v>
      </c>
      <c r="BG12" s="442" t="s">
        <v>236</v>
      </c>
      <c r="BH12" s="267" t="s">
        <v>237</v>
      </c>
      <c r="BI12" s="202"/>
      <c r="BJ12" s="285">
        <f t="shared" si="5"/>
        <v>0</v>
      </c>
      <c r="BK12" s="41">
        <f t="shared" si="6"/>
        <v>0</v>
      </c>
      <c r="BL12" s="41">
        <f t="shared" si="7"/>
        <v>48</v>
      </c>
      <c r="BM12" s="41">
        <f t="shared" si="8"/>
        <v>24</v>
      </c>
      <c r="BN12" s="41">
        <f t="shared" si="9"/>
        <v>48</v>
      </c>
      <c r="BO12" s="41">
        <f t="shared" si="10"/>
        <v>0</v>
      </c>
      <c r="BP12" s="44">
        <f t="shared" si="11"/>
        <v>0</v>
      </c>
      <c r="BR12" s="543">
        <f t="shared" si="12"/>
        <v>0</v>
      </c>
      <c r="BS12" s="544">
        <f t="shared" si="13"/>
        <v>0</v>
      </c>
      <c r="BT12" s="544">
        <f t="shared" si="14"/>
        <v>5006.3999999999996</v>
      </c>
      <c r="BU12" s="544">
        <f t="shared" si="15"/>
        <v>1946.3999999999999</v>
      </c>
      <c r="BV12" s="544">
        <f t="shared" si="16"/>
        <v>3892.7999999999997</v>
      </c>
      <c r="BW12" s="544">
        <f t="shared" si="17"/>
        <v>0</v>
      </c>
      <c r="BX12" s="545">
        <f t="shared" si="18"/>
        <v>0</v>
      </c>
      <c r="BY12" s="7"/>
      <c r="BZ12" s="543">
        <f t="shared" si="20"/>
        <v>10845.599999999999</v>
      </c>
      <c r="CA12" s="546">
        <f t="shared" si="21"/>
        <v>13556.999999999998</v>
      </c>
      <c r="CB12" s="545">
        <f t="shared" si="19"/>
        <v>0</v>
      </c>
      <c r="CC12" s="7"/>
      <c r="CD12" s="7"/>
      <c r="CE12" s="7"/>
    </row>
    <row r="13" spans="2:84" s="189" customFormat="1" ht="93.6">
      <c r="B13" s="275" t="s">
        <v>445</v>
      </c>
      <c r="C13" s="710" t="s">
        <v>162</v>
      </c>
      <c r="D13" s="399" t="s">
        <v>233</v>
      </c>
      <c r="E13" s="257">
        <v>30</v>
      </c>
      <c r="F13" s="263">
        <v>0</v>
      </c>
      <c r="G13" s="202"/>
      <c r="H13" s="257">
        <f t="shared" si="0"/>
        <v>0</v>
      </c>
      <c r="I13" s="202"/>
      <c r="J13" s="266">
        <v>0</v>
      </c>
      <c r="K13" s="184">
        <v>0</v>
      </c>
      <c r="L13" s="268">
        <v>0</v>
      </c>
      <c r="M13" s="202"/>
      <c r="N13" s="257">
        <f t="shared" si="1"/>
        <v>48</v>
      </c>
      <c r="O13" s="202"/>
      <c r="P13" s="266">
        <v>48</v>
      </c>
      <c r="Q13" s="184">
        <v>0</v>
      </c>
      <c r="R13" s="184">
        <v>0</v>
      </c>
      <c r="S13" s="268">
        <v>0</v>
      </c>
      <c r="T13" s="202"/>
      <c r="U13" s="257">
        <f t="shared" si="2"/>
        <v>24</v>
      </c>
      <c r="V13" s="202"/>
      <c r="W13" s="266">
        <v>0</v>
      </c>
      <c r="X13" s="184">
        <v>0</v>
      </c>
      <c r="Y13" s="184">
        <v>0</v>
      </c>
      <c r="Z13" s="184">
        <v>24</v>
      </c>
      <c r="AA13" s="184">
        <v>0</v>
      </c>
      <c r="AB13" s="268">
        <v>0</v>
      </c>
      <c r="AC13" s="202"/>
      <c r="AD13" s="277">
        <f t="shared" si="3"/>
        <v>48</v>
      </c>
      <c r="AE13" s="202"/>
      <c r="AF13" s="266">
        <v>0</v>
      </c>
      <c r="AG13" s="184">
        <v>0</v>
      </c>
      <c r="AH13" s="184">
        <v>0</v>
      </c>
      <c r="AI13" s="184">
        <v>48</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t="s">
        <v>22</v>
      </c>
      <c r="BG13" s="442" t="s">
        <v>236</v>
      </c>
      <c r="BH13" s="267" t="s">
        <v>237</v>
      </c>
      <c r="BI13" s="202"/>
      <c r="BJ13" s="285">
        <f t="shared" si="5"/>
        <v>0</v>
      </c>
      <c r="BK13" s="41">
        <f t="shared" si="6"/>
        <v>0</v>
      </c>
      <c r="BL13" s="41">
        <f t="shared" si="7"/>
        <v>48</v>
      </c>
      <c r="BM13" s="41">
        <f t="shared" si="8"/>
        <v>24</v>
      </c>
      <c r="BN13" s="41">
        <f t="shared" si="9"/>
        <v>48</v>
      </c>
      <c r="BO13" s="41">
        <f t="shared" si="10"/>
        <v>0</v>
      </c>
      <c r="BP13" s="44">
        <f t="shared" si="11"/>
        <v>0</v>
      </c>
      <c r="BR13" s="543">
        <f t="shared" si="12"/>
        <v>0</v>
      </c>
      <c r="BS13" s="544">
        <f t="shared" si="13"/>
        <v>0</v>
      </c>
      <c r="BT13" s="544">
        <f t="shared" si="14"/>
        <v>5006.3999999999996</v>
      </c>
      <c r="BU13" s="544">
        <f t="shared" si="15"/>
        <v>1946.3999999999999</v>
      </c>
      <c r="BV13" s="544">
        <f t="shared" si="16"/>
        <v>3892.7999999999997</v>
      </c>
      <c r="BW13" s="544">
        <f t="shared" si="17"/>
        <v>0</v>
      </c>
      <c r="BX13" s="545">
        <f t="shared" si="18"/>
        <v>0</v>
      </c>
      <c r="BY13" s="7"/>
      <c r="BZ13" s="543">
        <f t="shared" si="20"/>
        <v>10845.599999999999</v>
      </c>
      <c r="CA13" s="546">
        <f t="shared" si="21"/>
        <v>13556.999999999998</v>
      </c>
      <c r="CB13" s="545">
        <f t="shared" si="19"/>
        <v>0</v>
      </c>
      <c r="CC13" s="7"/>
      <c r="CD13" s="7"/>
      <c r="CE13" s="7"/>
    </row>
    <row r="14" spans="2:84" s="189" customFormat="1" ht="124.8">
      <c r="B14" s="275" t="s">
        <v>446</v>
      </c>
      <c r="C14" s="710" t="s">
        <v>163</v>
      </c>
      <c r="D14" s="399" t="s">
        <v>234</v>
      </c>
      <c r="E14" s="257">
        <v>90</v>
      </c>
      <c r="F14" s="263">
        <v>0</v>
      </c>
      <c r="G14" s="202"/>
      <c r="H14" s="257">
        <f t="shared" si="0"/>
        <v>0</v>
      </c>
      <c r="I14" s="202"/>
      <c r="J14" s="266">
        <v>0</v>
      </c>
      <c r="K14" s="184">
        <v>0</v>
      </c>
      <c r="L14" s="268">
        <v>0</v>
      </c>
      <c r="M14" s="202"/>
      <c r="N14" s="257">
        <f t="shared" si="1"/>
        <v>144</v>
      </c>
      <c r="O14" s="202"/>
      <c r="P14" s="266">
        <v>144</v>
      </c>
      <c r="Q14" s="184">
        <v>0</v>
      </c>
      <c r="R14" s="184">
        <v>0</v>
      </c>
      <c r="S14" s="268">
        <v>0</v>
      </c>
      <c r="T14" s="202"/>
      <c r="U14" s="257">
        <f t="shared" si="2"/>
        <v>24</v>
      </c>
      <c r="V14" s="202"/>
      <c r="W14" s="266">
        <v>0</v>
      </c>
      <c r="X14" s="184">
        <v>0</v>
      </c>
      <c r="Y14" s="184">
        <v>0</v>
      </c>
      <c r="Z14" s="184">
        <v>24</v>
      </c>
      <c r="AA14" s="184">
        <v>0</v>
      </c>
      <c r="AB14" s="268">
        <v>0</v>
      </c>
      <c r="AC14" s="202"/>
      <c r="AD14" s="277">
        <f t="shared" si="3"/>
        <v>48</v>
      </c>
      <c r="AE14" s="202"/>
      <c r="AF14" s="266">
        <v>0</v>
      </c>
      <c r="AG14" s="184">
        <v>0</v>
      </c>
      <c r="AH14" s="184">
        <v>0</v>
      </c>
      <c r="AI14" s="184">
        <v>48</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10000</v>
      </c>
      <c r="BA14" s="282" t="s">
        <v>22</v>
      </c>
      <c r="BB14" s="574">
        <v>0.25</v>
      </c>
      <c r="BC14" s="565">
        <v>0.4</v>
      </c>
      <c r="BD14" s="202"/>
      <c r="BE14" s="263" t="s">
        <v>185</v>
      </c>
      <c r="BF14" s="282" t="s">
        <v>22</v>
      </c>
      <c r="BG14" s="442" t="s">
        <v>236</v>
      </c>
      <c r="BH14" s="267" t="s">
        <v>356</v>
      </c>
      <c r="BI14" s="202"/>
      <c r="BJ14" s="285">
        <f t="shared" si="5"/>
        <v>0</v>
      </c>
      <c r="BK14" s="41">
        <f t="shared" si="6"/>
        <v>0</v>
      </c>
      <c r="BL14" s="41">
        <f t="shared" si="7"/>
        <v>144</v>
      </c>
      <c r="BM14" s="41">
        <f t="shared" si="8"/>
        <v>24</v>
      </c>
      <c r="BN14" s="41">
        <f t="shared" si="9"/>
        <v>48</v>
      </c>
      <c r="BO14" s="41">
        <f t="shared" si="10"/>
        <v>0</v>
      </c>
      <c r="BP14" s="44">
        <f t="shared" si="11"/>
        <v>0</v>
      </c>
      <c r="BR14" s="543">
        <f t="shared" si="12"/>
        <v>0</v>
      </c>
      <c r="BS14" s="544">
        <f t="shared" si="13"/>
        <v>0</v>
      </c>
      <c r="BT14" s="544">
        <f t="shared" si="14"/>
        <v>15019.199999999999</v>
      </c>
      <c r="BU14" s="544">
        <f t="shared" si="15"/>
        <v>1946.3999999999999</v>
      </c>
      <c r="BV14" s="544">
        <f t="shared" si="16"/>
        <v>3892.7999999999997</v>
      </c>
      <c r="BW14" s="544">
        <f t="shared" si="17"/>
        <v>0</v>
      </c>
      <c r="BX14" s="545">
        <f t="shared" si="18"/>
        <v>0</v>
      </c>
      <c r="BY14" s="7"/>
      <c r="BZ14" s="543">
        <f t="shared" si="20"/>
        <v>20858.399999999998</v>
      </c>
      <c r="CA14" s="546">
        <f t="shared" si="21"/>
        <v>26072.999999999996</v>
      </c>
      <c r="CB14" s="545">
        <f t="shared" si="19"/>
        <v>14000</v>
      </c>
      <c r="CC14" s="7"/>
      <c r="CD14" s="7"/>
      <c r="CE14" s="7"/>
    </row>
    <row r="15" spans="2:84" s="189" customFormat="1" ht="109.2">
      <c r="B15" s="275" t="s">
        <v>447</v>
      </c>
      <c r="C15" s="710" t="s">
        <v>164</v>
      </c>
      <c r="D15" s="399" t="s">
        <v>235</v>
      </c>
      <c r="E15" s="257">
        <v>10</v>
      </c>
      <c r="F15" s="263">
        <v>0</v>
      </c>
      <c r="G15" s="202"/>
      <c r="H15" s="257">
        <f t="shared" si="0"/>
        <v>0</v>
      </c>
      <c r="I15" s="202"/>
      <c r="J15" s="266">
        <v>0</v>
      </c>
      <c r="K15" s="184">
        <v>0</v>
      </c>
      <c r="L15" s="268">
        <v>0</v>
      </c>
      <c r="M15" s="202"/>
      <c r="N15" s="257">
        <f t="shared" si="1"/>
        <v>16</v>
      </c>
      <c r="O15" s="202"/>
      <c r="P15" s="266">
        <v>16</v>
      </c>
      <c r="Q15" s="184">
        <v>0</v>
      </c>
      <c r="R15" s="184">
        <v>0</v>
      </c>
      <c r="S15" s="268">
        <v>0</v>
      </c>
      <c r="T15" s="202"/>
      <c r="U15" s="257">
        <f t="shared" si="2"/>
        <v>8</v>
      </c>
      <c r="V15" s="202"/>
      <c r="W15" s="266">
        <v>0</v>
      </c>
      <c r="X15" s="184">
        <v>0</v>
      </c>
      <c r="Y15" s="184">
        <v>0</v>
      </c>
      <c r="Z15" s="184">
        <v>8</v>
      </c>
      <c r="AA15" s="184">
        <v>0</v>
      </c>
      <c r="AB15" s="268">
        <v>0</v>
      </c>
      <c r="AC15" s="202"/>
      <c r="AD15" s="277">
        <f t="shared" si="3"/>
        <v>16</v>
      </c>
      <c r="AE15" s="202"/>
      <c r="AF15" s="266">
        <v>0</v>
      </c>
      <c r="AG15" s="184">
        <v>0</v>
      </c>
      <c r="AH15" s="184">
        <v>0</v>
      </c>
      <c r="AI15" s="184">
        <v>16</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t="s">
        <v>22</v>
      </c>
      <c r="BG15" s="442" t="s">
        <v>236</v>
      </c>
      <c r="BH15" s="267" t="s">
        <v>237</v>
      </c>
      <c r="BI15" s="202"/>
      <c r="BJ15" s="285">
        <f t="shared" si="5"/>
        <v>0</v>
      </c>
      <c r="BK15" s="41">
        <f t="shared" si="6"/>
        <v>0</v>
      </c>
      <c r="BL15" s="41">
        <f t="shared" si="7"/>
        <v>16</v>
      </c>
      <c r="BM15" s="41">
        <f t="shared" si="8"/>
        <v>8</v>
      </c>
      <c r="BN15" s="41">
        <f t="shared" si="9"/>
        <v>16</v>
      </c>
      <c r="BO15" s="41">
        <f t="shared" si="10"/>
        <v>0</v>
      </c>
      <c r="BP15" s="44">
        <f t="shared" si="11"/>
        <v>0</v>
      </c>
      <c r="BR15" s="543">
        <f t="shared" si="12"/>
        <v>0</v>
      </c>
      <c r="BS15" s="544">
        <f t="shared" si="13"/>
        <v>0</v>
      </c>
      <c r="BT15" s="544">
        <f t="shared" si="14"/>
        <v>1668.8</v>
      </c>
      <c r="BU15" s="544">
        <f t="shared" si="15"/>
        <v>648.79999999999995</v>
      </c>
      <c r="BV15" s="544">
        <f t="shared" si="16"/>
        <v>1297.5999999999999</v>
      </c>
      <c r="BW15" s="544">
        <f t="shared" si="17"/>
        <v>0</v>
      </c>
      <c r="BX15" s="545">
        <f t="shared" si="18"/>
        <v>0</v>
      </c>
      <c r="BY15" s="14"/>
      <c r="BZ15" s="543">
        <f t="shared" si="20"/>
        <v>3615.2</v>
      </c>
      <c r="CA15" s="546">
        <f t="shared" si="21"/>
        <v>4519</v>
      </c>
      <c r="CB15" s="545">
        <f t="shared" si="19"/>
        <v>0</v>
      </c>
      <c r="CC15" s="14"/>
      <c r="CD15" s="14"/>
      <c r="CE15" s="14"/>
    </row>
    <row r="16" spans="2:84" s="190" customFormat="1" ht="31.8" thickBot="1">
      <c r="B16" s="288" t="s">
        <v>448</v>
      </c>
      <c r="C16" s="719" t="s">
        <v>165</v>
      </c>
      <c r="D16" s="398" t="s">
        <v>6</v>
      </c>
      <c r="E16" s="258">
        <v>0</v>
      </c>
      <c r="F16" s="264">
        <v>0</v>
      </c>
      <c r="G16" s="260"/>
      <c r="H16" s="258">
        <f t="shared" si="0"/>
        <v>0</v>
      </c>
      <c r="I16" s="260"/>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v>
      </c>
      <c r="BC16" s="570">
        <v>0</v>
      </c>
      <c r="BD16" s="260"/>
      <c r="BE16" s="264" t="s">
        <v>22</v>
      </c>
      <c r="BF16" s="283" t="s">
        <v>22</v>
      </c>
      <c r="BG16" s="271" t="s">
        <v>294</v>
      </c>
      <c r="BH16" s="272" t="s">
        <v>294</v>
      </c>
      <c r="BI16" s="260"/>
      <c r="BJ16" s="286">
        <f t="shared" si="5"/>
        <v>0</v>
      </c>
      <c r="BK16" s="49">
        <f t="shared" si="6"/>
        <v>0</v>
      </c>
      <c r="BL16" s="49">
        <f t="shared" si="7"/>
        <v>0</v>
      </c>
      <c r="BM16" s="49">
        <f t="shared" si="8"/>
        <v>0</v>
      </c>
      <c r="BN16" s="49">
        <f t="shared" si="9"/>
        <v>0</v>
      </c>
      <c r="BO16" s="49">
        <f t="shared" si="10"/>
        <v>0</v>
      </c>
      <c r="BP16" s="50">
        <f t="shared" si="11"/>
        <v>0</v>
      </c>
      <c r="BR16" s="547">
        <f t="shared" si="12"/>
        <v>0</v>
      </c>
      <c r="BS16" s="548">
        <f t="shared" si="13"/>
        <v>0</v>
      </c>
      <c r="BT16" s="548">
        <f t="shared" si="14"/>
        <v>0</v>
      </c>
      <c r="BU16" s="548">
        <f t="shared" si="15"/>
        <v>0</v>
      </c>
      <c r="BV16" s="548">
        <f t="shared" si="16"/>
        <v>0</v>
      </c>
      <c r="BW16" s="548">
        <f t="shared" si="17"/>
        <v>0</v>
      </c>
      <c r="BX16" s="549">
        <f t="shared" si="18"/>
        <v>0</v>
      </c>
      <c r="BY16" s="14"/>
      <c r="BZ16" s="547">
        <f t="shared" si="20"/>
        <v>0</v>
      </c>
      <c r="CA16" s="550">
        <f t="shared" si="21"/>
        <v>0</v>
      </c>
      <c r="CB16" s="549">
        <f t="shared" si="19"/>
        <v>0</v>
      </c>
      <c r="CC16" s="14"/>
      <c r="CD16" s="14"/>
      <c r="CE16" s="14"/>
    </row>
    <row r="17" spans="2:83" ht="15" customHeight="1" thickBot="1">
      <c r="F17" s="309"/>
      <c r="T17" s="17"/>
      <c r="W17" s="16"/>
      <c r="BO17" s="14"/>
      <c r="BP17" s="14"/>
      <c r="BQ17" s="14"/>
    </row>
    <row r="18" spans="2:83" ht="16.2" thickBot="1">
      <c r="T18" s="17"/>
      <c r="W18" s="16"/>
      <c r="BO18" s="14"/>
      <c r="BP18" s="14"/>
      <c r="BQ18" s="14"/>
    </row>
    <row r="19" spans="2:83" s="7" customFormat="1" ht="48"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4" t="s">
        <v>335</v>
      </c>
      <c r="BI19" s="1011"/>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24"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5"/>
      <c r="BI20" s="1012"/>
      <c r="BJ20" s="173" t="s">
        <v>336</v>
      </c>
      <c r="BK20" s="174" t="s">
        <v>336</v>
      </c>
      <c r="BL20" s="174" t="s">
        <v>336</v>
      </c>
      <c r="BM20" s="174" t="s">
        <v>336</v>
      </c>
      <c r="BN20" s="174" t="s">
        <v>336</v>
      </c>
      <c r="BO20" s="174" t="s">
        <v>336</v>
      </c>
      <c r="BP20" s="175" t="s">
        <v>336</v>
      </c>
      <c r="BR20" s="1024" t="s">
        <v>337</v>
      </c>
      <c r="BS20" s="1025"/>
      <c r="BT20" s="1025"/>
      <c r="BU20" s="1025"/>
      <c r="BV20" s="1025"/>
      <c r="BW20" s="1025"/>
      <c r="BX20" s="1026"/>
      <c r="BY20" s="555"/>
      <c r="BZ20" s="556">
        <f>SUM(BZ7:BZ16)</f>
        <v>76756.799999999988</v>
      </c>
      <c r="CA20" s="557">
        <f>SUM(CA7:CA16)</f>
        <v>95946</v>
      </c>
      <c r="CB20" s="557">
        <f>SUM(CB7:CB16)</f>
        <v>14000</v>
      </c>
      <c r="CC20" s="557">
        <f>SUM(AZ7:AZ16)</f>
        <v>10000</v>
      </c>
      <c r="CD20" s="558">
        <f>(CA20-BZ20)/BZ20</f>
        <v>0.25000000000000017</v>
      </c>
      <c r="CE20" s="559">
        <f>IF(CC20=0,0,(CB20-CC20)/CC20)</f>
        <v>0.4</v>
      </c>
    </row>
    <row r="21" spans="2:83" s="95" customFormat="1" ht="43.8" thickBot="1">
      <c r="B21" s="100" t="s">
        <v>81</v>
      </c>
      <c r="C21" s="720" t="s">
        <v>82</v>
      </c>
      <c r="D21" s="101" t="s">
        <v>83</v>
      </c>
      <c r="E21" s="102" t="s">
        <v>84</v>
      </c>
      <c r="F21" s="103"/>
      <c r="G21" s="103"/>
      <c r="H21" s="162" t="s">
        <v>88</v>
      </c>
      <c r="I21" s="102" t="s">
        <v>88</v>
      </c>
      <c r="J21" s="101" t="s">
        <v>89</v>
      </c>
      <c r="K21" s="104" t="s">
        <v>66</v>
      </c>
      <c r="L21" s="1009" t="s">
        <v>85</v>
      </c>
      <c r="M21" s="1010"/>
      <c r="N21" s="105" t="s">
        <v>86</v>
      </c>
      <c r="O21" s="105"/>
      <c r="P21" s="106" t="s">
        <v>339</v>
      </c>
      <c r="Q21" s="105" t="s">
        <v>351</v>
      </c>
      <c r="R21" s="106" t="s">
        <v>352</v>
      </c>
      <c r="S21" s="107" t="s">
        <v>66</v>
      </c>
      <c r="T21" s="107"/>
      <c r="U21" s="107" t="s">
        <v>339</v>
      </c>
      <c r="V21" s="108"/>
      <c r="W21" s="108" t="s">
        <v>353</v>
      </c>
      <c r="X21" s="108" t="s">
        <v>87</v>
      </c>
      <c r="Y21" s="109" t="s">
        <v>354</v>
      </c>
      <c r="Z21" s="110" t="s">
        <v>90</v>
      </c>
      <c r="BH21" s="1016"/>
      <c r="BI21" s="1013"/>
      <c r="BJ21" s="176">
        <f>SUM(BJ3:BJ16)</f>
        <v>0</v>
      </c>
      <c r="BK21" s="177">
        <f t="shared" ref="BK21:BP21" si="22">SUM(BK3:BK16)</f>
        <v>0</v>
      </c>
      <c r="BL21" s="177">
        <f t="shared" si="22"/>
        <v>456</v>
      </c>
      <c r="BM21" s="177">
        <f t="shared" si="22"/>
        <v>128</v>
      </c>
      <c r="BN21" s="177">
        <f t="shared" si="22"/>
        <v>232</v>
      </c>
      <c r="BO21" s="177">
        <f t="shared" si="22"/>
        <v>0</v>
      </c>
      <c r="BP21" s="178">
        <f t="shared" si="22"/>
        <v>0</v>
      </c>
      <c r="BR21" s="560">
        <f t="shared" ref="BR21:BX21" si="23">SUM(BR7:BR16)</f>
        <v>0</v>
      </c>
      <c r="BS21" s="561">
        <f t="shared" si="23"/>
        <v>0</v>
      </c>
      <c r="BT21" s="561">
        <f t="shared" si="23"/>
        <v>47560.800000000003</v>
      </c>
      <c r="BU21" s="561">
        <f t="shared" si="23"/>
        <v>10380.799999999999</v>
      </c>
      <c r="BV21" s="561">
        <f t="shared" si="23"/>
        <v>18815.199999999997</v>
      </c>
      <c r="BW21" s="561">
        <f t="shared" si="23"/>
        <v>0</v>
      </c>
      <c r="BX21" s="562">
        <f t="shared" si="23"/>
        <v>0</v>
      </c>
      <c r="BY21" s="555"/>
      <c r="BZ21" s="555"/>
      <c r="CA21" s="555"/>
      <c r="CB21" s="555"/>
      <c r="CC21" s="555"/>
      <c r="CD21" s="555"/>
      <c r="CE21" s="555"/>
    </row>
    <row r="22" spans="2:83" s="92" customFormat="1">
      <c r="B22" s="136"/>
      <c r="C22" s="721"/>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14.4">
      <c r="B23" s="125"/>
      <c r="C23" s="4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c r="B24" s="125"/>
      <c r="C24" s="429"/>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c r="B25" s="125"/>
      <c r="C25" s="429"/>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c r="B26" s="125"/>
      <c r="C26" s="429"/>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c r="B27" s="125"/>
      <c r="C27" s="429"/>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c r="B28" s="125"/>
      <c r="C28" s="429"/>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c r="B29" s="125"/>
      <c r="C29" s="429"/>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c r="B30" s="125"/>
      <c r="C30" s="429"/>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c r="B31" s="125"/>
      <c r="C31" s="429"/>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c r="B32" s="125"/>
      <c r="C32" s="429"/>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c r="B33" s="125"/>
      <c r="C33" s="429"/>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c r="B34" s="125"/>
      <c r="C34" s="429"/>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c r="B35" s="125"/>
      <c r="C35" s="429"/>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c r="B36" s="125"/>
      <c r="C36" s="429"/>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c r="B37" s="125"/>
      <c r="C37" s="429"/>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c r="B38" s="125"/>
      <c r="C38" s="429"/>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c r="B39" s="125"/>
      <c r="C39" s="429"/>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c r="B40" s="125"/>
      <c r="C40" s="722"/>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c r="B41" s="125"/>
      <c r="C41" s="722"/>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c r="B42" s="125"/>
      <c r="C42" s="723"/>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6.2" thickBot="1">
      <c r="B43" s="150"/>
      <c r="C43" s="724"/>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c r="B44" s="126"/>
      <c r="C44" s="723"/>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2"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43.8" thickBot="1">
      <c r="B48" s="100" t="s">
        <v>81</v>
      </c>
      <c r="C48" s="720" t="s">
        <v>82</v>
      </c>
      <c r="D48" s="101" t="s">
        <v>93</v>
      </c>
      <c r="E48" s="102" t="s">
        <v>95</v>
      </c>
      <c r="F48" s="103" t="s">
        <v>94</v>
      </c>
      <c r="G48" s="103"/>
      <c r="H48" s="162"/>
      <c r="I48" s="102" t="s">
        <v>88</v>
      </c>
      <c r="J48" s="105" t="s">
        <v>96</v>
      </c>
      <c r="K48" s="104" t="s">
        <v>66</v>
      </c>
      <c r="L48" s="1009" t="s">
        <v>85</v>
      </c>
      <c r="M48" s="1010"/>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c r="B49" s="111"/>
      <c r="C49" s="725"/>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4.4">
      <c r="B50" s="130"/>
      <c r="C50" s="428"/>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4.4">
      <c r="B51" s="130"/>
      <c r="C51" s="428"/>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4.4">
      <c r="B52" s="130"/>
      <c r="C52" s="428"/>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4.4">
      <c r="B53" s="130"/>
      <c r="C53" s="428"/>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4.4">
      <c r="B54" s="130"/>
      <c r="C54" s="428"/>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4.4">
      <c r="B55" s="130"/>
      <c r="C55" s="428"/>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4.4">
      <c r="B56" s="130"/>
      <c r="C56" s="428"/>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4.4">
      <c r="B57" s="130"/>
      <c r="C57" s="428"/>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4.4">
      <c r="B58" s="130"/>
      <c r="C58" s="428"/>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4.4">
      <c r="B59" s="130"/>
      <c r="C59" s="428"/>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4.4">
      <c r="B60" s="130"/>
      <c r="C60" s="428"/>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4.4">
      <c r="B61" s="130"/>
      <c r="C61" s="428"/>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4.4">
      <c r="B62" s="130"/>
      <c r="C62" s="428"/>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4.4">
      <c r="B63" s="130"/>
      <c r="C63" s="428"/>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4.4">
      <c r="B64" s="118"/>
      <c r="C64" s="72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c r="B65" s="118"/>
      <c r="C65" s="72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c r="B66" s="118"/>
      <c r="C66" s="72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6.2" thickBot="1">
      <c r="B67" s="119"/>
      <c r="C67" s="727"/>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c r="T71" s="17"/>
      <c r="W71" s="16"/>
      <c r="BO71" s="14"/>
      <c r="BP71" s="14"/>
      <c r="BQ71" s="14"/>
      <c r="BR71" s="16"/>
      <c r="BS71" s="14"/>
      <c r="BT71" s="14"/>
      <c r="BU71" s="14"/>
      <c r="BV71" s="14"/>
      <c r="BW71" s="14"/>
      <c r="BX71" s="14"/>
      <c r="BY71" s="14"/>
      <c r="BZ71" s="14"/>
      <c r="CA71" s="14"/>
      <c r="CB71" s="14"/>
      <c r="CC71" s="14"/>
      <c r="CD71" s="14"/>
      <c r="CE71" s="14"/>
    </row>
    <row r="72" spans="2:83">
      <c r="T72" s="17"/>
      <c r="W72" s="16"/>
      <c r="BO72" s="14"/>
      <c r="BP72" s="14"/>
      <c r="BQ72" s="14"/>
      <c r="BR72" s="16"/>
      <c r="BS72" s="14"/>
      <c r="BT72" s="14"/>
      <c r="BU72" s="14"/>
      <c r="BV72" s="14"/>
      <c r="BW72" s="14"/>
      <c r="BX72" s="14"/>
      <c r="BY72" s="14"/>
      <c r="BZ72" s="14"/>
      <c r="CA72" s="14"/>
      <c r="CB72" s="14"/>
      <c r="CC72" s="14"/>
      <c r="CD72" s="14"/>
      <c r="CE72" s="14"/>
    </row>
    <row r="73" spans="2:83">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437"/>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437"/>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437"/>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437"/>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437"/>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R4:BX4"/>
    <mergeCell ref="BZ5:BZ6"/>
    <mergeCell ref="CA5:CA6"/>
    <mergeCell ref="CB5:CB6"/>
    <mergeCell ref="BR20:BX20"/>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B4:BC5"/>
    <mergeCell ref="AE4:AE6"/>
    <mergeCell ref="AF4:AN4"/>
    <mergeCell ref="AN5:AN6"/>
    <mergeCell ref="AR5:AR6"/>
    <mergeCell ref="AW4:AW6"/>
    <mergeCell ref="AX4:AX5"/>
    <mergeCell ref="AY4:AY6"/>
    <mergeCell ref="AJ5:AJ6"/>
    <mergeCell ref="AK5:AK6"/>
    <mergeCell ref="AL5:AL6"/>
    <mergeCell ref="AM5:AM6"/>
    <mergeCell ref="L48:M48"/>
    <mergeCell ref="AS5:AS6"/>
    <mergeCell ref="AT5:AT6"/>
    <mergeCell ref="AU5:AU6"/>
    <mergeCell ref="AF5:AF6"/>
    <mergeCell ref="AG5:AG6"/>
    <mergeCell ref="AH5:AH6"/>
    <mergeCell ref="AI5:AI6"/>
    <mergeCell ref="T4:T6"/>
    <mergeCell ref="U4:U5"/>
    <mergeCell ref="V4:V6"/>
    <mergeCell ref="P4:S4"/>
    <mergeCell ref="L21:M21"/>
    <mergeCell ref="B2:C2"/>
    <mergeCell ref="AV5:AV6"/>
    <mergeCell ref="AO4:AO6"/>
    <mergeCell ref="AP4:AP5"/>
    <mergeCell ref="AQ4:AQ6"/>
    <mergeCell ref="AR4:AV4"/>
    <mergeCell ref="H4:H5"/>
  </mergeCells>
  <hyperlinks>
    <hyperlink ref="I75" r:id="rId1" display="Commercially Available" xr:uid="{00000000-0004-0000-1300-000000000000}"/>
    <hyperlink ref="I76" r:id="rId2" display="Commercially Available" xr:uid="{00000000-0004-0000-1300-000001000000}"/>
    <hyperlink ref="I77" r:id="rId3" display="Commercially Available" xr:uid="{00000000-0004-0000-1300-000002000000}"/>
    <hyperlink ref="B2" location="Navigation!A1" display="Return to Navigation Page" xr:uid="{00000000-0004-0000-1300-000003000000}"/>
    <hyperlink ref="C2" location="Navigation!A1" display="Navigation!A1" xr:uid="{00000000-0004-0000-1300-00000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39"/>
  <dimension ref="A2:CF33"/>
  <sheetViews>
    <sheetView tabSelected="1" zoomScale="60" zoomScaleNormal="60" workbookViewId="0">
      <selection activeCell="B33" sqref="B33:C33"/>
    </sheetView>
  </sheetViews>
  <sheetFormatPr defaultColWidth="11" defaultRowHeight="15.6"/>
  <cols>
    <col min="2" max="4" width="17.09765625" style="409" customWidth="1"/>
    <col min="5" max="5" width="80" customWidth="1"/>
  </cols>
  <sheetData>
    <row r="2" spans="2:5" ht="22.2">
      <c r="B2" s="408" t="s">
        <v>238</v>
      </c>
    </row>
    <row r="3" spans="2:5">
      <c r="B3" s="410"/>
    </row>
    <row r="4" spans="2:5" ht="16.2" thickBot="1">
      <c r="B4" s="411"/>
    </row>
    <row r="5" spans="2:5" ht="32.4" thickTop="1" thickBot="1">
      <c r="B5" s="412" t="s">
        <v>239</v>
      </c>
      <c r="C5" s="413" t="s">
        <v>240</v>
      </c>
      <c r="D5" s="413" t="s">
        <v>357</v>
      </c>
      <c r="E5" s="414" t="s">
        <v>82</v>
      </c>
    </row>
    <row r="6" spans="2:5" ht="16.8" thickTop="1" thickBot="1">
      <c r="B6" s="415" t="s">
        <v>241</v>
      </c>
      <c r="C6" s="416" t="s">
        <v>242</v>
      </c>
      <c r="D6" s="417">
        <v>0</v>
      </c>
      <c r="E6" s="416" t="s">
        <v>243</v>
      </c>
    </row>
    <row r="7" spans="2:5" ht="32.4" thickTop="1" thickBot="1">
      <c r="B7" s="415" t="s">
        <v>244</v>
      </c>
      <c r="C7" s="416" t="s">
        <v>245</v>
      </c>
      <c r="D7" s="418" t="s">
        <v>246</v>
      </c>
      <c r="E7" s="416" t="s">
        <v>247</v>
      </c>
    </row>
    <row r="8" spans="2:5" ht="48" thickTop="1" thickBot="1">
      <c r="B8" s="415" t="s">
        <v>248</v>
      </c>
      <c r="C8" s="416" t="s">
        <v>249</v>
      </c>
      <c r="D8" s="418" t="s">
        <v>250</v>
      </c>
      <c r="E8" s="416" t="s">
        <v>251</v>
      </c>
    </row>
    <row r="9" spans="2:5" ht="48" thickTop="1" thickBot="1">
      <c r="B9" s="415" t="s">
        <v>252</v>
      </c>
      <c r="C9" s="416" t="s">
        <v>253</v>
      </c>
      <c r="D9" s="418" t="s">
        <v>254</v>
      </c>
      <c r="E9" s="416" t="s">
        <v>255</v>
      </c>
    </row>
    <row r="10" spans="2:5" ht="48" thickTop="1" thickBot="1">
      <c r="B10" s="415" t="s">
        <v>256</v>
      </c>
      <c r="C10" s="416" t="s">
        <v>257</v>
      </c>
      <c r="D10" s="418" t="s">
        <v>258</v>
      </c>
      <c r="E10" s="416" t="s">
        <v>259</v>
      </c>
    </row>
    <row r="11" spans="2:5" ht="48" thickTop="1" thickBot="1">
      <c r="B11" s="415" t="s">
        <v>260</v>
      </c>
      <c r="C11" s="416" t="s">
        <v>261</v>
      </c>
      <c r="D11" s="418" t="s">
        <v>262</v>
      </c>
      <c r="E11" s="416" t="s">
        <v>263</v>
      </c>
    </row>
    <row r="12" spans="2:5" ht="48" thickTop="1" thickBot="1">
      <c r="B12" s="415" t="s">
        <v>264</v>
      </c>
      <c r="C12" s="416" t="s">
        <v>265</v>
      </c>
      <c r="D12" s="418" t="s">
        <v>266</v>
      </c>
      <c r="E12" s="416" t="s">
        <v>267</v>
      </c>
    </row>
    <row r="13" spans="2:5" ht="32.4" thickTop="1" thickBot="1">
      <c r="B13" s="415" t="s">
        <v>268</v>
      </c>
      <c r="C13" s="416" t="s">
        <v>269</v>
      </c>
      <c r="D13" s="418" t="s">
        <v>270</v>
      </c>
      <c r="E13" s="416" t="s">
        <v>271</v>
      </c>
    </row>
    <row r="14" spans="2:5" ht="16.2" thickTop="1"/>
    <row r="17" spans="1:84" ht="23.4">
      <c r="A17" s="419"/>
      <c r="B17" s="420" t="s">
        <v>272</v>
      </c>
      <c r="C17"/>
    </row>
    <row r="18" spans="1:84">
      <c r="B18" s="421"/>
      <c r="C18"/>
    </row>
    <row r="19" spans="1:84" ht="16.2" thickBot="1">
      <c r="B19" s="422"/>
      <c r="C19"/>
    </row>
    <row r="20" spans="1:84" ht="32.4" thickTop="1" thickBot="1">
      <c r="B20" s="412" t="s">
        <v>239</v>
      </c>
      <c r="C20" s="413" t="s">
        <v>240</v>
      </c>
      <c r="D20" s="413" t="s">
        <v>357</v>
      </c>
      <c r="E20" s="423" t="s">
        <v>82</v>
      </c>
    </row>
    <row r="21" spans="1:84" ht="32.4" thickTop="1" thickBot="1">
      <c r="B21" s="415" t="s">
        <v>273</v>
      </c>
      <c r="C21" s="416" t="s">
        <v>274</v>
      </c>
      <c r="D21" s="417">
        <v>0</v>
      </c>
      <c r="E21" s="416" t="s">
        <v>275</v>
      </c>
    </row>
    <row r="22" spans="1:84" ht="48" thickTop="1" thickBot="1">
      <c r="B22" s="415" t="s">
        <v>276</v>
      </c>
      <c r="C22" s="416" t="s">
        <v>277</v>
      </c>
      <c r="D22" s="418" t="s">
        <v>246</v>
      </c>
      <c r="E22" s="416" t="s">
        <v>278</v>
      </c>
    </row>
    <row r="23" spans="1:84" ht="48" thickTop="1" thickBot="1">
      <c r="B23" s="415" t="s">
        <v>279</v>
      </c>
      <c r="C23" s="416" t="s">
        <v>249</v>
      </c>
      <c r="D23" s="418" t="s">
        <v>250</v>
      </c>
      <c r="E23" s="416" t="s">
        <v>280</v>
      </c>
    </row>
    <row r="24" spans="1:84" ht="63.6" thickTop="1" thickBot="1">
      <c r="B24" s="415" t="s">
        <v>281</v>
      </c>
      <c r="C24" s="416" t="s">
        <v>253</v>
      </c>
      <c r="D24" s="418" t="s">
        <v>254</v>
      </c>
      <c r="E24" s="416" t="s">
        <v>282</v>
      </c>
    </row>
    <row r="25" spans="1:84" ht="32.4" thickTop="1" thickBot="1">
      <c r="B25" s="415" t="s">
        <v>283</v>
      </c>
      <c r="C25" s="416" t="s">
        <v>257</v>
      </c>
      <c r="D25" s="418" t="s">
        <v>258</v>
      </c>
      <c r="E25" s="416" t="s">
        <v>284</v>
      </c>
    </row>
    <row r="26" spans="1:84" ht="48" thickTop="1" thickBot="1">
      <c r="B26" s="415" t="s">
        <v>285</v>
      </c>
      <c r="C26" s="416" t="s">
        <v>286</v>
      </c>
      <c r="D26" s="418" t="s">
        <v>262</v>
      </c>
      <c r="E26" s="416" t="s">
        <v>287</v>
      </c>
    </row>
    <row r="27" spans="1:84" ht="32.4" thickTop="1" thickBot="1">
      <c r="B27" s="415" t="s">
        <v>288</v>
      </c>
      <c r="C27" s="416" t="s">
        <v>289</v>
      </c>
      <c r="D27" s="418" t="s">
        <v>266</v>
      </c>
      <c r="E27" s="416" t="s">
        <v>290</v>
      </c>
    </row>
    <row r="28" spans="1:84" ht="32.4" thickTop="1" thickBot="1">
      <c r="B28" s="415" t="s">
        <v>291</v>
      </c>
      <c r="C28" s="416" t="s">
        <v>269</v>
      </c>
      <c r="D28" s="418" t="s">
        <v>270</v>
      </c>
      <c r="E28" s="416" t="s">
        <v>292</v>
      </c>
    </row>
    <row r="29" spans="1:84" ht="16.2" thickTop="1">
      <c r="B29" s="424"/>
      <c r="C29"/>
    </row>
    <row r="32" spans="1:84" s="7" customFormat="1" ht="16.2" thickBot="1">
      <c r="B32" s="525"/>
      <c r="C32" s="55"/>
      <c r="D32" s="180"/>
      <c r="E32" s="3"/>
      <c r="F32" s="3"/>
      <c r="G32" s="3"/>
      <c r="H32" s="3"/>
      <c r="I32" s="3"/>
      <c r="J32" s="3"/>
      <c r="K32" s="3"/>
      <c r="L32" s="3"/>
      <c r="M32" s="3"/>
      <c r="N32" s="3"/>
      <c r="O32" s="3"/>
      <c r="P32" s="3"/>
      <c r="Q32" s="3"/>
      <c r="R32" s="3"/>
      <c r="S32" s="3"/>
      <c r="T32" s="3"/>
      <c r="U32" s="3"/>
      <c r="V32" s="3"/>
      <c r="W32" s="9"/>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56"/>
      <c r="AX32" s="3"/>
      <c r="AY32" s="56"/>
      <c r="AZ32" s="522"/>
      <c r="BA32" s="56"/>
      <c r="BB32" s="526"/>
      <c r="BC32" s="526"/>
      <c r="BD32" s="56"/>
      <c r="BE32" s="3"/>
      <c r="BF32" s="56"/>
      <c r="BG32" s="3"/>
      <c r="BH32" s="3"/>
      <c r="BI32" s="56"/>
      <c r="BJ32" s="3"/>
      <c r="BK32" s="3"/>
      <c r="BL32" s="3"/>
      <c r="BM32" s="3"/>
      <c r="BN32" s="3"/>
      <c r="BO32" s="3"/>
      <c r="BP32" s="3"/>
      <c r="BQ32" s="3"/>
      <c r="BR32" s="505"/>
      <c r="BS32" s="505"/>
      <c r="BT32" s="505"/>
      <c r="BU32" s="505"/>
      <c r="BV32" s="505"/>
      <c r="BW32" s="505"/>
      <c r="BX32" s="505"/>
      <c r="BY32" s="506"/>
      <c r="BZ32" s="505"/>
      <c r="CA32" s="505"/>
      <c r="CB32" s="505"/>
      <c r="CC32" s="507"/>
      <c r="CD32" s="507"/>
      <c r="CE32" s="507"/>
      <c r="CF32" s="507"/>
    </row>
    <row r="33" spans="2:84" s="7" customFormat="1" ht="30" customHeight="1" thickBot="1">
      <c r="B33" s="926" t="s">
        <v>312</v>
      </c>
      <c r="C33" s="927"/>
      <c r="D33" s="180"/>
      <c r="E33" s="3"/>
      <c r="F33" s="3"/>
      <c r="G33" s="3"/>
      <c r="H33" s="3"/>
      <c r="I33" s="3"/>
      <c r="J33" s="3"/>
      <c r="K33" s="3"/>
      <c r="L33" s="3"/>
      <c r="M33" s="3"/>
      <c r="N33" s="3"/>
      <c r="O33" s="3"/>
      <c r="P33" s="3"/>
      <c r="Q33" s="3"/>
      <c r="R33" s="3"/>
      <c r="S33" s="3"/>
      <c r="T33" s="3"/>
      <c r="U33" s="3"/>
      <c r="V33" s="3"/>
      <c r="W33" s="9"/>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56"/>
      <c r="AX33" s="3"/>
      <c r="AY33" s="56"/>
      <c r="AZ33" s="522"/>
      <c r="BA33" s="56"/>
      <c r="BB33" s="526"/>
      <c r="BC33" s="526"/>
      <c r="BD33" s="56"/>
      <c r="BE33" s="3"/>
      <c r="BF33" s="56"/>
      <c r="BG33" s="3"/>
      <c r="BH33" s="3"/>
      <c r="BI33" s="56"/>
      <c r="BJ33" s="3"/>
      <c r="BK33" s="3"/>
      <c r="BL33" s="3"/>
      <c r="BM33" s="3"/>
      <c r="BN33" s="3"/>
      <c r="BO33" s="3"/>
      <c r="BP33" s="3"/>
      <c r="BQ33" s="3"/>
      <c r="BR33" s="505"/>
      <c r="BS33" s="505"/>
      <c r="BT33" s="505"/>
      <c r="BU33" s="505"/>
      <c r="BV33" s="505"/>
      <c r="BW33" s="505"/>
      <c r="BX33" s="505"/>
      <c r="BY33" s="506"/>
      <c r="BZ33" s="505"/>
      <c r="CA33" s="505"/>
      <c r="CB33" s="505"/>
      <c r="CC33" s="507"/>
      <c r="CD33" s="507"/>
      <c r="CE33" s="507"/>
      <c r="CF33" s="507"/>
    </row>
  </sheetData>
  <mergeCells count="1">
    <mergeCell ref="B33:C33"/>
  </mergeCells>
  <hyperlinks>
    <hyperlink ref="B33" location="Navigation!A1" display="Return to Navigation Page" xr:uid="{00000000-0004-0000-1400-000000000000}"/>
    <hyperlink ref="C33" location="Navigation!A1" display="Navigation!A1" xr:uid="{00000000-0004-0000-1400-000001000000}"/>
  </hyperlinks>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Navigation</vt:lpstr>
      <vt:lpstr>Infrastructure WBS Structure</vt:lpstr>
      <vt:lpstr>Facility Support Dictionary</vt:lpstr>
      <vt:lpstr>BoE for Facility Support</vt:lpstr>
      <vt:lpstr>BoE for Cryo Support in IR </vt:lpstr>
      <vt:lpstr>BoE for Beampipe_Vac</vt:lpstr>
      <vt:lpstr>BoE for IR HVAC</vt:lpstr>
      <vt:lpstr>BoE for Cooling Water</vt:lpstr>
      <vt:lpstr>BoE for Facility Safety</vt:lpstr>
      <vt:lpstr>BoE for Assembly Hall</vt:lpstr>
      <vt:lpstr>Milestones</vt:lpstr>
      <vt:lpstr>Reviews by Work Package</vt:lpstr>
      <vt:lpstr>Procurement $ by  Work Package</vt:lpstr>
      <vt:lpstr>Facility Support Cntrl Account</vt:lpstr>
      <vt:lpstr>Cryo Support Work Package</vt:lpstr>
      <vt:lpstr>Beampipe_Vac Work Package</vt:lpstr>
      <vt:lpstr>IR HVAC Work Package</vt:lpstr>
      <vt:lpstr>Cooling Water Work Package</vt:lpstr>
      <vt:lpstr>Facility Safety Work Package</vt:lpstr>
      <vt:lpstr>Assembly Hall Work Package</vt:lpstr>
      <vt:lpstr>Risk Codes</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Glenn</cp:lastModifiedBy>
  <cp:lastPrinted>2016-12-28T19:23:40Z</cp:lastPrinted>
  <dcterms:created xsi:type="dcterms:W3CDTF">2014-09-11T12:44:14Z</dcterms:created>
  <dcterms:modified xsi:type="dcterms:W3CDTF">2019-04-03T20:35:12Z</dcterms:modified>
</cp:coreProperties>
</file>